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Investice-skoly\ZAKAZKY\ZŠ JAK-pudni vestavba_STAVBA_21VZ02\00_VZ.13.2022 - PODKLADY do vř\"/>
    </mc:Choice>
  </mc:AlternateContent>
  <bookViews>
    <workbookView xWindow="0" yWindow="0" windowWidth="28800" windowHeight="11430"/>
  </bookViews>
  <sheets>
    <sheet name="Rekapitulace stavby" sheetId="1" r:id="rId1"/>
    <sheet name="SO 01 - Jídelna" sheetId="2" r:id="rId2"/>
    <sheet name="SO 01.4.3. - VZT a chlazení" sheetId="3" r:id="rId3"/>
    <sheet name="SO 01.4.5. - ZTI" sheetId="4" r:id="rId4"/>
    <sheet name="SO 01.4.7. - Silnoproud" sheetId="5" r:id="rId5"/>
    <sheet name="SO 01.4.8. - Slaboproud" sheetId="6" r:id="rId6"/>
    <sheet name="SO 01.4.9 - Gastro" sheetId="7" r:id="rId7"/>
    <sheet name="SO 02 - Půdní vestavba" sheetId="8" r:id="rId8"/>
    <sheet name="SO 02.4.1 - ÚT" sheetId="9" r:id="rId9"/>
    <sheet name="SO 02.4.3. - VZT a chlazení" sheetId="10" r:id="rId10"/>
    <sheet name="SO 02.4.4. - MaR" sheetId="11" r:id="rId11"/>
    <sheet name="SO 02.4.56 - ZTI" sheetId="12" r:id="rId12"/>
    <sheet name="SO 02.4.7. - Silnoproud" sheetId="13" r:id="rId13"/>
    <sheet name="SO 02.4.8. - Slaboproud" sheetId="14" r:id="rId14"/>
    <sheet name="SO 03 - Komunikace a zpev..." sheetId="15" r:id="rId15"/>
    <sheet name="SO 05 - Přeložka horkovodu" sheetId="16" r:id="rId16"/>
    <sheet name="01 - Doplnění svorníků v ..." sheetId="17" r:id="rId17"/>
    <sheet name="02 - Oprava nátěrů ocelov..." sheetId="18" r:id="rId18"/>
    <sheet name="03 - Doplnění svorníků na..." sheetId="19" r:id="rId19"/>
    <sheet name="01 - Silnoproud 3.NP" sheetId="20" r:id="rId20"/>
    <sheet name="02 - Slaboproud 3.NP" sheetId="21" r:id="rId21"/>
    <sheet name="01 - D1.4.5 - ZTI - pračka" sheetId="22" r:id="rId22"/>
    <sheet name="02 - D.1.4.7 - Elektro si..." sheetId="23" r:id="rId23"/>
    <sheet name="03 - Změny ve varně a záz..." sheetId="24" r:id="rId24"/>
    <sheet name="04 - Příčka ve varně" sheetId="25" r:id="rId25"/>
    <sheet name="01 - Doplnění obkladů v j..." sheetId="26" r:id="rId26"/>
    <sheet name="01 - Změna využití na 2 k..." sheetId="27" r:id="rId27"/>
    <sheet name="01 - Doplnění UT ve 3.NP ..." sheetId="28" r:id="rId28"/>
    <sheet name="01 - Obnovení oplocení u ..." sheetId="29" r:id="rId29"/>
    <sheet name="02 - Úprava znečištěných ..." sheetId="30" r:id="rId30"/>
    <sheet name="03 - Opravy - obecné" sheetId="31" r:id="rId31"/>
    <sheet name="04 - Oprava omítek a podl..." sheetId="32" r:id="rId32"/>
    <sheet name="05 - Zbroušení podlahy ve..." sheetId="33" r:id="rId33"/>
    <sheet name="01 - Demontáž provizorní..." sheetId="34" r:id="rId34"/>
    <sheet name="02 - Zkoušky" sheetId="35" r:id="rId35"/>
    <sheet name="03 - Inženýrská činnost -..." sheetId="36" r:id="rId36"/>
    <sheet name="v - VRN" sheetId="37" r:id="rId37"/>
    <sheet name="Pokyny pro vyplnění" sheetId="38" r:id="rId38"/>
  </sheets>
  <definedNames>
    <definedName name="_xlnm._FilterDatabase" localSheetId="21" hidden="1">'01 - D1.4.5 - ZTI - pračka'!$C$95:$K$122</definedName>
    <definedName name="_xlnm._FilterDatabase" localSheetId="33" hidden="1">'01 - Demontáž provizorní...'!$C$86:$K$91</definedName>
    <definedName name="_xlnm._FilterDatabase" localSheetId="25" hidden="1">'01 - Doplnění obkladů v j...'!$C$104:$K$286</definedName>
    <definedName name="_xlnm._FilterDatabase" localSheetId="16" hidden="1">'01 - Doplnění svorníků v ...'!$C$92:$K$113</definedName>
    <definedName name="_xlnm._FilterDatabase" localSheetId="27" hidden="1">'01 - Doplnění UT ve 3.NP ...'!$C$96:$K$129</definedName>
    <definedName name="_xlnm._FilterDatabase" localSheetId="28" hidden="1">'01 - Obnovení oplocení u ...'!$C$97:$K$173</definedName>
    <definedName name="_xlnm._FilterDatabase" localSheetId="19" hidden="1">'01 - Silnoproud 3.NP'!$C$95:$K$141</definedName>
    <definedName name="_xlnm._FilterDatabase" localSheetId="26" hidden="1">'01 - Změna využití na 2 k...'!$C$103:$K$240</definedName>
    <definedName name="_xlnm._FilterDatabase" localSheetId="22" hidden="1">'02 - D.1.4.7 - Elektro si...'!$C$94:$K$112</definedName>
    <definedName name="_xlnm._FilterDatabase" localSheetId="17" hidden="1">'02 - Oprava nátěrů ocelov...'!$C$92:$K$139</definedName>
    <definedName name="_xlnm._FilterDatabase" localSheetId="20" hidden="1">'02 - Slaboproud 3.NP'!$C$91:$K$118</definedName>
    <definedName name="_xlnm._FilterDatabase" localSheetId="29" hidden="1">'02 - Úprava znečištěných ...'!$C$86:$K$94</definedName>
    <definedName name="_xlnm._FilterDatabase" localSheetId="34" hidden="1">'02 - Zkoušky'!$C$86:$K$90</definedName>
    <definedName name="_xlnm._FilterDatabase" localSheetId="18" hidden="1">'03 - Doplnění svorníků na...'!$C$92:$K$106</definedName>
    <definedName name="_xlnm._FilterDatabase" localSheetId="35" hidden="1">'03 - Inženýrská činnost -...'!$C$87:$K$98</definedName>
    <definedName name="_xlnm._FilterDatabase" localSheetId="30" hidden="1">'03 - Opravy - obecné'!$C$85:$K$90</definedName>
    <definedName name="_xlnm._FilterDatabase" localSheetId="23" hidden="1">'03 - Změny ve varně a záz...'!$C$98:$K$168</definedName>
    <definedName name="_xlnm._FilterDatabase" localSheetId="31" hidden="1">'04 - Oprava omítek a podl...'!$C$93:$K$371</definedName>
    <definedName name="_xlnm._FilterDatabase" localSheetId="24" hidden="1">'04 - Příčka ve varně'!$C$97:$K$146</definedName>
    <definedName name="_xlnm._FilterDatabase" localSheetId="32" hidden="1">'05 - Zbroušení podlahy ve...'!$C$87:$K$106</definedName>
    <definedName name="_xlnm._FilterDatabase" localSheetId="1" hidden="1">'SO 01 - Jídelna'!$C$105:$K$647</definedName>
    <definedName name="_xlnm._FilterDatabase" localSheetId="2" hidden="1">'SO 01.4.3. - VZT a chlazení'!$C$85:$K$88</definedName>
    <definedName name="_xlnm._FilterDatabase" localSheetId="3" hidden="1">'SO 01.4.5. - ZTI'!$C$94:$K$147</definedName>
    <definedName name="_xlnm._FilterDatabase" localSheetId="4" hidden="1">'SO 01.4.7. - Silnoproud'!$C$91:$K$184</definedName>
    <definedName name="_xlnm._FilterDatabase" localSheetId="5" hidden="1">'SO 01.4.8. - Slaboproud'!$C$89:$K$137</definedName>
    <definedName name="_xlnm._FilterDatabase" localSheetId="6" hidden="1">'SO 01.4.9 - Gastro'!$C$84:$K$96</definedName>
    <definedName name="_xlnm._FilterDatabase" localSheetId="7" hidden="1">'SO 02 - Půdní vestavba'!$C$118:$K$2303</definedName>
    <definedName name="_xlnm._FilterDatabase" localSheetId="8" hidden="1">'SO 02.4.1 - ÚT'!$C$93:$K$187</definedName>
    <definedName name="_xlnm._FilterDatabase" localSheetId="9" hidden="1">'SO 02.4.3. - VZT a chlazení'!$C$85:$K$89</definedName>
    <definedName name="_xlnm._FilterDatabase" localSheetId="10" hidden="1">'SO 02.4.4. - MaR'!$C$96:$K$230</definedName>
    <definedName name="_xlnm._FilterDatabase" localSheetId="11" hidden="1">'SO 02.4.56 - ZTI'!$C$95:$K$271</definedName>
    <definedName name="_xlnm._FilterDatabase" localSheetId="12" hidden="1">'SO 02.4.7. - Silnoproud'!$C$92:$K$264</definedName>
    <definedName name="_xlnm._FilterDatabase" localSheetId="13" hidden="1">'SO 02.4.8. - Slaboproud'!$C$89:$K$191</definedName>
    <definedName name="_xlnm._FilterDatabase" localSheetId="14" hidden="1">'SO 03 - Komunikace a zpev...'!$C$91:$K$166</definedName>
    <definedName name="_xlnm._FilterDatabase" localSheetId="15" hidden="1">'SO 05 - Přeložka horkovodu'!$C$86:$K$105</definedName>
    <definedName name="_xlnm._FilterDatabase" localSheetId="36" hidden="1">'v - VRN'!$C$91:$K$135</definedName>
    <definedName name="_xlnm.Print_Titles" localSheetId="21">'01 - D1.4.5 - ZTI - pračka'!$95:$95</definedName>
    <definedName name="_xlnm.Print_Titles" localSheetId="33">'01 - Demontáž provizorní...'!$86:$86</definedName>
    <definedName name="_xlnm.Print_Titles" localSheetId="25">'01 - Doplnění obkladů v j...'!$104:$104</definedName>
    <definedName name="_xlnm.Print_Titles" localSheetId="16">'01 - Doplnění svorníků v ...'!$92:$92</definedName>
    <definedName name="_xlnm.Print_Titles" localSheetId="27">'01 - Doplnění UT ve 3.NP ...'!$96:$96</definedName>
    <definedName name="_xlnm.Print_Titles" localSheetId="28">'01 - Obnovení oplocení u ...'!$97:$97</definedName>
    <definedName name="_xlnm.Print_Titles" localSheetId="19">'01 - Silnoproud 3.NP'!$95:$95</definedName>
    <definedName name="_xlnm.Print_Titles" localSheetId="26">'01 - Změna využití na 2 k...'!$103:$103</definedName>
    <definedName name="_xlnm.Print_Titles" localSheetId="22">'02 - D.1.4.7 - Elektro si...'!$94:$94</definedName>
    <definedName name="_xlnm.Print_Titles" localSheetId="17">'02 - Oprava nátěrů ocelov...'!$92:$92</definedName>
    <definedName name="_xlnm.Print_Titles" localSheetId="20">'02 - Slaboproud 3.NP'!$91:$91</definedName>
    <definedName name="_xlnm.Print_Titles" localSheetId="29">'02 - Úprava znečištěných ...'!$86:$86</definedName>
    <definedName name="_xlnm.Print_Titles" localSheetId="34">'02 - Zkoušky'!$86:$86</definedName>
    <definedName name="_xlnm.Print_Titles" localSheetId="18">'03 - Doplnění svorníků na...'!$92:$92</definedName>
    <definedName name="_xlnm.Print_Titles" localSheetId="35">'03 - Inženýrská činnost -...'!$87:$87</definedName>
    <definedName name="_xlnm.Print_Titles" localSheetId="30">'03 - Opravy - obecné'!$85:$85</definedName>
    <definedName name="_xlnm.Print_Titles" localSheetId="23">'03 - Změny ve varně a záz...'!$98:$98</definedName>
    <definedName name="_xlnm.Print_Titles" localSheetId="31">'04 - Oprava omítek a podl...'!$93:$93</definedName>
    <definedName name="_xlnm.Print_Titles" localSheetId="24">'04 - Příčka ve varně'!$97:$97</definedName>
    <definedName name="_xlnm.Print_Titles" localSheetId="32">'05 - Zbroušení podlahy ve...'!$87:$87</definedName>
    <definedName name="_xlnm.Print_Titles" localSheetId="0">'Rekapitulace stavby'!$52:$52</definedName>
    <definedName name="_xlnm.Print_Titles" localSheetId="1">'SO 01 - Jídelna'!$105:$105</definedName>
    <definedName name="_xlnm.Print_Titles" localSheetId="2">'SO 01.4.3. - VZT a chlazení'!$85:$85</definedName>
    <definedName name="_xlnm.Print_Titles" localSheetId="3">'SO 01.4.5. - ZTI'!$94:$94</definedName>
    <definedName name="_xlnm.Print_Titles" localSheetId="4">'SO 01.4.7. - Silnoproud'!$91:$91</definedName>
    <definedName name="_xlnm.Print_Titles" localSheetId="5">'SO 01.4.8. - Slaboproud'!$89:$89</definedName>
    <definedName name="_xlnm.Print_Titles" localSheetId="6">'SO 01.4.9 - Gastro'!$84:$84</definedName>
    <definedName name="_xlnm.Print_Titles" localSheetId="7">'SO 02 - Půdní vestavba'!$118:$118</definedName>
    <definedName name="_xlnm.Print_Titles" localSheetId="8">'SO 02.4.1 - ÚT'!$93:$93</definedName>
    <definedName name="_xlnm.Print_Titles" localSheetId="9">'SO 02.4.3. - VZT a chlazení'!$85:$85</definedName>
    <definedName name="_xlnm.Print_Titles" localSheetId="10">'SO 02.4.4. - MaR'!$96:$96</definedName>
    <definedName name="_xlnm.Print_Titles" localSheetId="11">'SO 02.4.56 - ZTI'!$95:$95</definedName>
    <definedName name="_xlnm.Print_Titles" localSheetId="12">'SO 02.4.7. - Silnoproud'!$92:$92</definedName>
    <definedName name="_xlnm.Print_Titles" localSheetId="13">'SO 02.4.8. - Slaboproud'!$89:$89</definedName>
    <definedName name="_xlnm.Print_Titles" localSheetId="14">'SO 03 - Komunikace a zpev...'!$91:$91</definedName>
    <definedName name="_xlnm.Print_Titles" localSheetId="15">'SO 05 - Přeložka horkovodu'!$86:$86</definedName>
    <definedName name="_xlnm.Print_Titles" localSheetId="36">'v - VRN'!$91:$91</definedName>
    <definedName name="_xlnm.Print_Area" localSheetId="21">'01 - D1.4.5 - ZTI - pračka'!$C$4:$J$43,'01 - D1.4.5 - ZTI - pračka'!$C$49:$J$73,'01 - D1.4.5 - ZTI - pračka'!$C$79:$J$122</definedName>
    <definedName name="_xlnm.Print_Area" localSheetId="33">'01 - Demontáž provizorní...'!$C$4:$J$41,'01 - Demontáž provizorní...'!$C$47:$J$66,'01 - Demontáž provizorní...'!$C$72:$J$91</definedName>
    <definedName name="_xlnm.Print_Area" localSheetId="25">'01 - Doplnění obkladů v j...'!$C$4:$J$43,'01 - Doplnění obkladů v j...'!$C$49:$J$82,'01 - Doplnění obkladů v j...'!$C$88:$J$286</definedName>
    <definedName name="_xlnm.Print_Area" localSheetId="16">'01 - Doplnění svorníků v ...'!$C$4:$J$43,'01 - Doplnění svorníků v ...'!$C$49:$J$70,'01 - Doplnění svorníků v ...'!$C$76:$J$113</definedName>
    <definedName name="_xlnm.Print_Area" localSheetId="27">'01 - Doplnění UT ve 3.NP ...'!$C$4:$J$43,'01 - Doplnění UT ve 3.NP ...'!$C$49:$J$74,'01 - Doplnění UT ve 3.NP ...'!$C$80:$J$129</definedName>
    <definedName name="_xlnm.Print_Area" localSheetId="28">'01 - Obnovení oplocení u ...'!$C$4:$J$41,'01 - Obnovení oplocení u ...'!$C$47:$J$77,'01 - Obnovení oplocení u ...'!$C$83:$J$173</definedName>
    <definedName name="_xlnm.Print_Area" localSheetId="19">'01 - Silnoproud 3.NP'!$C$4:$J$43,'01 - Silnoproud 3.NP'!$C$49:$J$73,'01 - Silnoproud 3.NP'!$C$79:$J$141</definedName>
    <definedName name="_xlnm.Print_Area" localSheetId="26">'01 - Změna využití na 2 k...'!$C$4:$J$43,'01 - Změna využití na 2 k...'!$C$49:$J$81,'01 - Změna využití na 2 k...'!$C$87:$J$240</definedName>
    <definedName name="_xlnm.Print_Area" localSheetId="22">'02 - D.1.4.7 - Elektro si...'!$C$4:$J$43,'02 - D.1.4.7 - Elektro si...'!$C$49:$J$72,'02 - D.1.4.7 - Elektro si...'!$C$78:$J$112</definedName>
    <definedName name="_xlnm.Print_Area" localSheetId="17">'02 - Oprava nátěrů ocelov...'!$C$4:$J$43,'02 - Oprava nátěrů ocelov...'!$C$49:$J$70,'02 - Oprava nátěrů ocelov...'!$C$76:$J$139</definedName>
    <definedName name="_xlnm.Print_Area" localSheetId="20">'02 - Slaboproud 3.NP'!$C$4:$J$43,'02 - Slaboproud 3.NP'!$C$49:$J$69,'02 - Slaboproud 3.NP'!$C$75:$J$118</definedName>
    <definedName name="_xlnm.Print_Area" localSheetId="29">'02 - Úprava znečištěných ...'!$C$4:$J$41,'02 - Úprava znečištěných ...'!$C$47:$J$66,'02 - Úprava znečištěných ...'!$C$72:$J$94</definedName>
    <definedName name="_xlnm.Print_Area" localSheetId="34">'02 - Zkoušky'!$C$4:$J$41,'02 - Zkoušky'!$C$47:$J$66,'02 - Zkoušky'!$C$72:$J$90</definedName>
    <definedName name="_xlnm.Print_Area" localSheetId="18">'03 - Doplnění svorníků na...'!$C$4:$J$43,'03 - Doplnění svorníků na...'!$C$49:$J$70,'03 - Doplnění svorníků na...'!$C$76:$J$106</definedName>
    <definedName name="_xlnm.Print_Area" localSheetId="35">'03 - Inženýrská činnost -...'!$C$4:$J$41,'03 - Inženýrská činnost -...'!$C$47:$J$67,'03 - Inženýrská činnost -...'!$C$73:$J$98</definedName>
    <definedName name="_xlnm.Print_Area" localSheetId="30">'03 - Opravy - obecné'!$C$4:$J$41,'03 - Opravy - obecné'!$C$47:$J$65,'03 - Opravy - obecné'!$C$71:$J$90</definedName>
    <definedName name="_xlnm.Print_Area" localSheetId="23">'03 - Změny ve varně a záz...'!$C$4:$J$43,'03 - Změny ve varně a záz...'!$C$49:$J$76,'03 - Změny ve varně a záz...'!$C$82:$J$168</definedName>
    <definedName name="_xlnm.Print_Area" localSheetId="31">'04 - Oprava omítek a podl...'!$C$4:$J$41,'04 - Oprava omítek a podl...'!$C$47:$J$73,'04 - Oprava omítek a podl...'!$C$79:$J$371</definedName>
    <definedName name="_xlnm.Print_Area" localSheetId="24">'04 - Příčka ve varně'!$C$4:$J$43,'04 - Příčka ve varně'!$C$49:$J$75,'04 - Příčka ve varně'!$C$81:$J$146</definedName>
    <definedName name="_xlnm.Print_Area" localSheetId="32">'05 - Zbroušení podlahy ve...'!$C$4:$J$41,'05 - Zbroušení podlahy ve...'!$C$47:$J$67,'05 - Zbroušení podlahy ve...'!$C$73:$J$106</definedName>
    <definedName name="_xlnm.Print_Area" localSheetId="3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stavby'!$C$42:$AQ$102</definedName>
    <definedName name="_xlnm.Print_Area" localSheetId="1">'SO 01 - Jídelna'!$C$4:$J$41,'SO 01 - Jídelna'!$C$47:$J$85,'SO 01 - Jídelna'!$C$91:$J$647</definedName>
    <definedName name="_xlnm.Print_Area" localSheetId="2">'SO 01.4.3. - VZT a chlazení'!$C$4:$J$41,'SO 01.4.3. - VZT a chlazení'!$C$47:$J$65,'SO 01.4.3. - VZT a chlazení'!$C$71:$J$88</definedName>
    <definedName name="_xlnm.Print_Area" localSheetId="3">'SO 01.4.5. - ZTI'!$C$4:$J$41,'SO 01.4.5. - ZTI'!$C$47:$J$74,'SO 01.4.5. - ZTI'!$C$80:$J$147</definedName>
    <definedName name="_xlnm.Print_Area" localSheetId="4">'SO 01.4.7. - Silnoproud'!$C$4:$J$41,'SO 01.4.7. - Silnoproud'!$C$47:$J$71,'SO 01.4.7. - Silnoproud'!$C$77:$J$184</definedName>
    <definedName name="_xlnm.Print_Area" localSheetId="5">'SO 01.4.8. - Slaboproud'!$C$4:$J$41,'SO 01.4.8. - Slaboproud'!$C$47:$J$69,'SO 01.4.8. - Slaboproud'!$C$75:$J$137</definedName>
    <definedName name="_xlnm.Print_Area" localSheetId="6">'SO 01.4.9 - Gastro'!$C$4:$J$41,'SO 01.4.9 - Gastro'!$C$47:$J$64,'SO 01.4.9 - Gastro'!$C$70:$J$96</definedName>
    <definedName name="_xlnm.Print_Area" localSheetId="7">'SO 02 - Půdní vestavba'!$C$4:$J$41,'SO 02 - Půdní vestavba'!$C$47:$J$98,'SO 02 - Půdní vestavba'!$C$104:$J$2303</definedName>
    <definedName name="_xlnm.Print_Area" localSheetId="8">'SO 02.4.1 - ÚT'!$C$4:$J$41,'SO 02.4.1 - ÚT'!$C$47:$J$73,'SO 02.4.1 - ÚT'!$C$79:$J$187</definedName>
    <definedName name="_xlnm.Print_Area" localSheetId="9">'SO 02.4.3. - VZT a chlazení'!$C$4:$J$41,'SO 02.4.3. - VZT a chlazení'!$C$47:$J$65,'SO 02.4.3. - VZT a chlazení'!$C$71:$J$89</definedName>
    <definedName name="_xlnm.Print_Area" localSheetId="10">'SO 02.4.4. - MaR'!$C$4:$J$41,'SO 02.4.4. - MaR'!$C$47:$J$76,'SO 02.4.4. - MaR'!$C$82:$J$230</definedName>
    <definedName name="_xlnm.Print_Area" localSheetId="11">'SO 02.4.56 - ZTI'!$C$4:$J$41,'SO 02.4.56 - ZTI'!$C$47:$J$75,'SO 02.4.56 - ZTI'!$C$81:$J$271</definedName>
    <definedName name="_xlnm.Print_Area" localSheetId="12">'SO 02.4.7. - Silnoproud'!$C$4:$J$41,'SO 02.4.7. - Silnoproud'!$C$47:$J$72,'SO 02.4.7. - Silnoproud'!$C$78:$J$264</definedName>
    <definedName name="_xlnm.Print_Area" localSheetId="13">'SO 02.4.8. - Slaboproud'!$C$4:$J$41,'SO 02.4.8. - Slaboproud'!$C$47:$J$69,'SO 02.4.8. - Slaboproud'!$C$75:$J$191</definedName>
    <definedName name="_xlnm.Print_Area" localSheetId="14">'SO 03 - Komunikace a zpev...'!$C$4:$J$41,'SO 03 - Komunikace a zpev...'!$C$47:$J$71,'SO 03 - Komunikace a zpev...'!$C$77:$J$166</definedName>
    <definedName name="_xlnm.Print_Area" localSheetId="15">'SO 05 - Přeložka horkovodu'!$C$4:$J$41,'SO 05 - Přeložka horkovodu'!$C$47:$J$66,'SO 05 - Přeložka horkovodu'!$C$72:$J$105</definedName>
    <definedName name="_xlnm.Print_Area" localSheetId="36">'v - VRN'!$C$4:$J$41,'v - VRN'!$C$47:$J$71,'v - VRN'!$C$77:$J$135</definedName>
  </definedNames>
  <calcPr calcId="162913"/>
</workbook>
</file>

<file path=xl/calcChain.xml><?xml version="1.0" encoding="utf-8"?>
<calcChain xmlns="http://schemas.openxmlformats.org/spreadsheetml/2006/main">
  <c r="J39" i="37" l="1"/>
  <c r="J38" i="37"/>
  <c r="AY101" i="1"/>
  <c r="J37" i="37"/>
  <c r="AX101" i="1"/>
  <c r="BI125" i="37"/>
  <c r="BH125" i="37"/>
  <c r="BG125" i="37"/>
  <c r="BF125" i="37"/>
  <c r="T125" i="37"/>
  <c r="R125" i="37"/>
  <c r="P125" i="37"/>
  <c r="BI123" i="37"/>
  <c r="BH123" i="37"/>
  <c r="BG123" i="37"/>
  <c r="BF123" i="37"/>
  <c r="T123" i="37"/>
  <c r="R123" i="37"/>
  <c r="P123" i="37"/>
  <c r="BI120" i="37"/>
  <c r="BH120" i="37"/>
  <c r="BG120" i="37"/>
  <c r="BF120" i="37"/>
  <c r="T120" i="37"/>
  <c r="T119" i="37" s="1"/>
  <c r="R120" i="37"/>
  <c r="R119" i="37"/>
  <c r="P120" i="37"/>
  <c r="P119" i="37"/>
  <c r="BI117" i="37"/>
  <c r="BH117" i="37"/>
  <c r="BG117" i="37"/>
  <c r="BF117" i="37"/>
  <c r="T117" i="37"/>
  <c r="T116" i="37"/>
  <c r="R117" i="37"/>
  <c r="R116" i="37"/>
  <c r="P117" i="37"/>
  <c r="P116" i="37"/>
  <c r="BI115" i="37"/>
  <c r="BH115" i="37"/>
  <c r="BG115" i="37"/>
  <c r="BF115" i="37"/>
  <c r="T115" i="37"/>
  <c r="R115" i="37"/>
  <c r="P115" i="37"/>
  <c r="BI113" i="37"/>
  <c r="BH113" i="37"/>
  <c r="BG113" i="37"/>
  <c r="BF113" i="37"/>
  <c r="T113" i="37"/>
  <c r="R113" i="37"/>
  <c r="P113" i="37"/>
  <c r="BI111" i="37"/>
  <c r="BH111" i="37"/>
  <c r="BG111" i="37"/>
  <c r="BF111" i="37"/>
  <c r="T111" i="37"/>
  <c r="R111" i="37"/>
  <c r="P111" i="37"/>
  <c r="BI108" i="37"/>
  <c r="BH108" i="37"/>
  <c r="BG108" i="37"/>
  <c r="BF108" i="37"/>
  <c r="T108" i="37"/>
  <c r="T107" i="37"/>
  <c r="R108" i="37"/>
  <c r="R107" i="37" s="1"/>
  <c r="P108" i="37"/>
  <c r="P107" i="37" s="1"/>
  <c r="BI105" i="37"/>
  <c r="BH105" i="37"/>
  <c r="BG105" i="37"/>
  <c r="BF105" i="37"/>
  <c r="T105" i="37"/>
  <c r="R105" i="37"/>
  <c r="P105" i="37"/>
  <c r="BI103" i="37"/>
  <c r="BH103" i="37"/>
  <c r="BG103" i="37"/>
  <c r="BF103" i="37"/>
  <c r="T103" i="37"/>
  <c r="R103" i="37"/>
  <c r="P103" i="37"/>
  <c r="BI101" i="37"/>
  <c r="BH101" i="37"/>
  <c r="BG101" i="37"/>
  <c r="BF101" i="37"/>
  <c r="T101" i="37"/>
  <c r="R101" i="37"/>
  <c r="P101" i="37"/>
  <c r="BI99" i="37"/>
  <c r="BH99" i="37"/>
  <c r="BG99" i="37"/>
  <c r="BF99" i="37"/>
  <c r="T99" i="37"/>
  <c r="R99" i="37"/>
  <c r="P99" i="37"/>
  <c r="BI97" i="37"/>
  <c r="BH97" i="37"/>
  <c r="BG97" i="37"/>
  <c r="BF97" i="37"/>
  <c r="T97" i="37"/>
  <c r="R97" i="37"/>
  <c r="P97" i="37"/>
  <c r="BI95" i="37"/>
  <c r="BH95" i="37"/>
  <c r="BG95" i="37"/>
  <c r="BF95" i="37"/>
  <c r="T95" i="37"/>
  <c r="R95" i="37"/>
  <c r="P95" i="37"/>
  <c r="J89" i="37"/>
  <c r="J88" i="37"/>
  <c r="F88" i="37"/>
  <c r="F86" i="37"/>
  <c r="E84" i="37"/>
  <c r="J59" i="37"/>
  <c r="J58" i="37"/>
  <c r="F58" i="37"/>
  <c r="F56" i="37"/>
  <c r="E54" i="37"/>
  <c r="J20" i="37"/>
  <c r="E20" i="37"/>
  <c r="F89" i="37"/>
  <c r="J19" i="37"/>
  <c r="J14" i="37"/>
  <c r="J86" i="37"/>
  <c r="E7" i="37"/>
  <c r="E80" i="37"/>
  <c r="J39" i="36"/>
  <c r="J38" i="36"/>
  <c r="AY99" i="1"/>
  <c r="J37" i="36"/>
  <c r="AX99" i="1"/>
  <c r="BI98" i="36"/>
  <c r="BH98" i="36"/>
  <c r="BG98" i="36"/>
  <c r="BF98" i="36"/>
  <c r="T98" i="36"/>
  <c r="R98" i="36"/>
  <c r="P98" i="36"/>
  <c r="BI97" i="36"/>
  <c r="BH97" i="36"/>
  <c r="BG97" i="36"/>
  <c r="BF97" i="36"/>
  <c r="T97" i="36"/>
  <c r="R97" i="36"/>
  <c r="P97" i="36"/>
  <c r="BI96" i="36"/>
  <c r="BH96" i="36"/>
  <c r="BG96" i="36"/>
  <c r="BF96" i="36"/>
  <c r="T96" i="36"/>
  <c r="R96" i="36"/>
  <c r="P96" i="36"/>
  <c r="BI94" i="36"/>
  <c r="BH94" i="36"/>
  <c r="BG94" i="36"/>
  <c r="BF94" i="36"/>
  <c r="T94" i="36"/>
  <c r="R94" i="36"/>
  <c r="P94" i="36"/>
  <c r="BI91" i="36"/>
  <c r="BH91" i="36"/>
  <c r="BG91" i="36"/>
  <c r="BF91" i="36"/>
  <c r="T91" i="36"/>
  <c r="R91" i="36"/>
  <c r="P91" i="36"/>
  <c r="BI90" i="36"/>
  <c r="BH90" i="36"/>
  <c r="BG90" i="36"/>
  <c r="BF90" i="36"/>
  <c r="T90" i="36"/>
  <c r="R90" i="36"/>
  <c r="P90" i="36"/>
  <c r="J85" i="36"/>
  <c r="J84" i="36"/>
  <c r="F84" i="36"/>
  <c r="F82" i="36"/>
  <c r="E80" i="36"/>
  <c r="J59" i="36"/>
  <c r="J58" i="36"/>
  <c r="F58" i="36"/>
  <c r="F56" i="36"/>
  <c r="E54" i="36"/>
  <c r="J20" i="36"/>
  <c r="E20" i="36"/>
  <c r="F85" i="36" s="1"/>
  <c r="J19" i="36"/>
  <c r="J14" i="36"/>
  <c r="J82" i="36" s="1"/>
  <c r="E7" i="36"/>
  <c r="E50" i="36"/>
  <c r="J39" i="35"/>
  <c r="J38" i="35"/>
  <c r="AY98" i="1" s="1"/>
  <c r="J37" i="35"/>
  <c r="AX98" i="1"/>
  <c r="BI90" i="35"/>
  <c r="BH90" i="35"/>
  <c r="BG90" i="35"/>
  <c r="BF90" i="35"/>
  <c r="T90" i="35"/>
  <c r="T89" i="35" s="1"/>
  <c r="T88" i="35" s="1"/>
  <c r="T87" i="35" s="1"/>
  <c r="R90" i="35"/>
  <c r="R89" i="35"/>
  <c r="R88" i="35"/>
  <c r="R87" i="35" s="1"/>
  <c r="P90" i="35"/>
  <c r="P89" i="35" s="1"/>
  <c r="P88" i="35" s="1"/>
  <c r="P87" i="35" s="1"/>
  <c r="AU98" i="1" s="1"/>
  <c r="J84" i="35"/>
  <c r="J83" i="35"/>
  <c r="F83" i="35"/>
  <c r="F81" i="35"/>
  <c r="E79" i="35"/>
  <c r="J59" i="35"/>
  <c r="J58" i="35"/>
  <c r="F58" i="35"/>
  <c r="F56" i="35"/>
  <c r="E54" i="35"/>
  <c r="J20" i="35"/>
  <c r="E20" i="35"/>
  <c r="F59" i="35" s="1"/>
  <c r="J19" i="35"/>
  <c r="J14" i="35"/>
  <c r="J81" i="35" s="1"/>
  <c r="E7" i="35"/>
  <c r="E50" i="35"/>
  <c r="J39" i="34"/>
  <c r="J38" i="34"/>
  <c r="AY97" i="1" s="1"/>
  <c r="J37" i="34"/>
  <c r="AX97" i="1"/>
  <c r="BI90" i="34"/>
  <c r="BH90" i="34"/>
  <c r="BG90" i="34"/>
  <c r="BF90" i="34"/>
  <c r="T90" i="34"/>
  <c r="T89" i="34" s="1"/>
  <c r="T88" i="34" s="1"/>
  <c r="T87" i="34" s="1"/>
  <c r="R90" i="34"/>
  <c r="R89" i="34"/>
  <c r="R88" i="34"/>
  <c r="R87" i="34" s="1"/>
  <c r="P90" i="34"/>
  <c r="P89" i="34" s="1"/>
  <c r="P88" i="34" s="1"/>
  <c r="P87" i="34" s="1"/>
  <c r="AU97" i="1" s="1"/>
  <c r="J84" i="34"/>
  <c r="J83" i="34"/>
  <c r="F83" i="34"/>
  <c r="F81" i="34"/>
  <c r="E79" i="34"/>
  <c r="J59" i="34"/>
  <c r="J58" i="34"/>
  <c r="F58" i="34"/>
  <c r="F56" i="34"/>
  <c r="E54" i="34"/>
  <c r="J20" i="34"/>
  <c r="E20" i="34"/>
  <c r="F59" i="34" s="1"/>
  <c r="J19" i="34"/>
  <c r="J14" i="34"/>
  <c r="J81" i="34" s="1"/>
  <c r="E7" i="34"/>
  <c r="E75" i="34"/>
  <c r="J39" i="33"/>
  <c r="J38" i="33"/>
  <c r="AY95" i="1" s="1"/>
  <c r="J37" i="33"/>
  <c r="AX95" i="1"/>
  <c r="BI106" i="33"/>
  <c r="BH106" i="33"/>
  <c r="BG106" i="33"/>
  <c r="BF106" i="33"/>
  <c r="T106" i="33"/>
  <c r="R106" i="33"/>
  <c r="P106" i="33"/>
  <c r="BI104" i="33"/>
  <c r="BH104" i="33"/>
  <c r="BG104" i="33"/>
  <c r="BF104" i="33"/>
  <c r="T104" i="33"/>
  <c r="R104" i="33"/>
  <c r="P104" i="33"/>
  <c r="BI103" i="33"/>
  <c r="BH103" i="33"/>
  <c r="BG103" i="33"/>
  <c r="BF103" i="33"/>
  <c r="T103" i="33"/>
  <c r="R103" i="33"/>
  <c r="P103" i="33"/>
  <c r="BI102" i="33"/>
  <c r="BH102" i="33"/>
  <c r="BG102" i="33"/>
  <c r="BF102" i="33"/>
  <c r="T102" i="33"/>
  <c r="R102" i="33"/>
  <c r="P102" i="33"/>
  <c r="BI97" i="33"/>
  <c r="BH97" i="33"/>
  <c r="BG97" i="33"/>
  <c r="BF97" i="33"/>
  <c r="T97" i="33"/>
  <c r="R97" i="33"/>
  <c r="P97" i="33"/>
  <c r="BI94" i="33"/>
  <c r="BH94" i="33"/>
  <c r="BG94" i="33"/>
  <c r="BF94" i="33"/>
  <c r="T94" i="33"/>
  <c r="R94" i="33"/>
  <c r="P94" i="33"/>
  <c r="BI91" i="33"/>
  <c r="BH91" i="33"/>
  <c r="BG91" i="33"/>
  <c r="BF91" i="33"/>
  <c r="T91" i="33"/>
  <c r="R91" i="33"/>
  <c r="P91" i="33"/>
  <c r="J85" i="33"/>
  <c r="J84" i="33"/>
  <c r="F84" i="33"/>
  <c r="F82" i="33"/>
  <c r="E80" i="33"/>
  <c r="J59" i="33"/>
  <c r="J58" i="33"/>
  <c r="F58" i="33"/>
  <c r="F56" i="33"/>
  <c r="E54" i="33"/>
  <c r="J20" i="33"/>
  <c r="E20" i="33"/>
  <c r="F85" i="33" s="1"/>
  <c r="J19" i="33"/>
  <c r="J14" i="33"/>
  <c r="J82" i="33" s="1"/>
  <c r="E7" i="33"/>
  <c r="E76" i="33"/>
  <c r="J39" i="32"/>
  <c r="J38" i="32"/>
  <c r="AY94" i="1" s="1"/>
  <c r="J37" i="32"/>
  <c r="AX94" i="1"/>
  <c r="BI366" i="32"/>
  <c r="BH366" i="32"/>
  <c r="BG366" i="32"/>
  <c r="BF366" i="32"/>
  <c r="T366" i="32"/>
  <c r="R366" i="32"/>
  <c r="P366" i="32"/>
  <c r="BI363" i="32"/>
  <c r="BH363" i="32"/>
  <c r="BG363" i="32"/>
  <c r="BF363" i="32"/>
  <c r="T363" i="32"/>
  <c r="R363" i="32"/>
  <c r="P363" i="32"/>
  <c r="BI357" i="32"/>
  <c r="BH357" i="32"/>
  <c r="BG357" i="32"/>
  <c r="BF357" i="32"/>
  <c r="T357" i="32"/>
  <c r="R357" i="32"/>
  <c r="P357" i="32"/>
  <c r="BI355" i="32"/>
  <c r="BH355" i="32"/>
  <c r="BG355" i="32"/>
  <c r="BF355" i="32"/>
  <c r="T355" i="32"/>
  <c r="R355" i="32"/>
  <c r="P355" i="32"/>
  <c r="BI353" i="32"/>
  <c r="BH353" i="32"/>
  <c r="BG353" i="32"/>
  <c r="BF353" i="32"/>
  <c r="T353" i="32"/>
  <c r="R353" i="32"/>
  <c r="P353" i="32"/>
  <c r="BI352" i="32"/>
  <c r="BH352" i="32"/>
  <c r="BG352" i="32"/>
  <c r="BF352" i="32"/>
  <c r="T352" i="32"/>
  <c r="R352" i="32"/>
  <c r="P352" i="32"/>
  <c r="BI346" i="32"/>
  <c r="BH346" i="32"/>
  <c r="BG346" i="32"/>
  <c r="BF346" i="32"/>
  <c r="T346" i="32"/>
  <c r="R346" i="32"/>
  <c r="P346" i="32"/>
  <c r="BI340" i="32"/>
  <c r="BH340" i="32"/>
  <c r="BG340" i="32"/>
  <c r="BF340" i="32"/>
  <c r="T340" i="32"/>
  <c r="R340" i="32"/>
  <c r="P340" i="32"/>
  <c r="BI338" i="32"/>
  <c r="BH338" i="32"/>
  <c r="BG338" i="32"/>
  <c r="BF338" i="32"/>
  <c r="T338" i="32"/>
  <c r="R338" i="32"/>
  <c r="P338" i="32"/>
  <c r="BI334" i="32"/>
  <c r="BH334" i="32"/>
  <c r="BG334" i="32"/>
  <c r="BF334" i="32"/>
  <c r="T334" i="32"/>
  <c r="R334" i="32"/>
  <c r="P334" i="32"/>
  <c r="BI316" i="32"/>
  <c r="BH316" i="32"/>
  <c r="BG316" i="32"/>
  <c r="BF316" i="32"/>
  <c r="T316" i="32"/>
  <c r="R316" i="32"/>
  <c r="P316" i="32"/>
  <c r="BI313" i="32"/>
  <c r="BH313" i="32"/>
  <c r="BG313" i="32"/>
  <c r="BF313" i="32"/>
  <c r="T313" i="32"/>
  <c r="R313" i="32"/>
  <c r="P313" i="32"/>
  <c r="BI295" i="32"/>
  <c r="BH295" i="32"/>
  <c r="BG295" i="32"/>
  <c r="BF295" i="32"/>
  <c r="T295" i="32"/>
  <c r="R295" i="32"/>
  <c r="P295" i="32"/>
  <c r="BI277" i="32"/>
  <c r="BH277" i="32"/>
  <c r="BG277" i="32"/>
  <c r="BF277" i="32"/>
  <c r="T277" i="32"/>
  <c r="R277" i="32"/>
  <c r="P277" i="32"/>
  <c r="BI274" i="32"/>
  <c r="BH274" i="32"/>
  <c r="BG274" i="32"/>
  <c r="BF274" i="32"/>
  <c r="T274" i="32"/>
  <c r="R274" i="32"/>
  <c r="P274" i="32"/>
  <c r="BI254" i="32"/>
  <c r="BH254" i="32"/>
  <c r="BG254" i="32"/>
  <c r="BF254" i="32"/>
  <c r="T254" i="32"/>
  <c r="R254" i="32"/>
  <c r="P254" i="32"/>
  <c r="BI234" i="32"/>
  <c r="BH234" i="32"/>
  <c r="BG234" i="32"/>
  <c r="BF234" i="32"/>
  <c r="T234" i="32"/>
  <c r="R234" i="32"/>
  <c r="P234" i="32"/>
  <c r="BI214" i="32"/>
  <c r="BH214" i="32"/>
  <c r="BG214" i="32"/>
  <c r="BF214" i="32"/>
  <c r="T214" i="32"/>
  <c r="R214" i="32"/>
  <c r="P214" i="32"/>
  <c r="BI211" i="32"/>
  <c r="BH211" i="32"/>
  <c r="BG211" i="32"/>
  <c r="BF211" i="32"/>
  <c r="T211" i="32"/>
  <c r="T210" i="32" s="1"/>
  <c r="R211" i="32"/>
  <c r="R210" i="32" s="1"/>
  <c r="P211" i="32"/>
  <c r="P210" i="32"/>
  <c r="BI208" i="32"/>
  <c r="BH208" i="32"/>
  <c r="BG208" i="32"/>
  <c r="BF208" i="32"/>
  <c r="T208" i="32"/>
  <c r="T207" i="32" s="1"/>
  <c r="R208" i="32"/>
  <c r="R207" i="32"/>
  <c r="P208" i="32"/>
  <c r="P207" i="32"/>
  <c r="BI206" i="32"/>
  <c r="BH206" i="32"/>
  <c r="BG206" i="32"/>
  <c r="BF206" i="32"/>
  <c r="T206" i="32"/>
  <c r="R206" i="32"/>
  <c r="P206" i="32"/>
  <c r="BI204" i="32"/>
  <c r="BH204" i="32"/>
  <c r="BG204" i="32"/>
  <c r="BF204" i="32"/>
  <c r="T204" i="32"/>
  <c r="R204" i="32"/>
  <c r="P204" i="32"/>
  <c r="BI203" i="32"/>
  <c r="BH203" i="32"/>
  <c r="BG203" i="32"/>
  <c r="BF203" i="32"/>
  <c r="T203" i="32"/>
  <c r="R203" i="32"/>
  <c r="P203" i="32"/>
  <c r="BI202" i="32"/>
  <c r="BH202" i="32"/>
  <c r="BG202" i="32"/>
  <c r="BF202" i="32"/>
  <c r="T202" i="32"/>
  <c r="R202" i="32"/>
  <c r="P202" i="32"/>
  <c r="BI180" i="32"/>
  <c r="BH180" i="32"/>
  <c r="BG180" i="32"/>
  <c r="BF180" i="32"/>
  <c r="T180" i="32"/>
  <c r="R180" i="32"/>
  <c r="P180" i="32"/>
  <c r="P159" i="32"/>
  <c r="BI160" i="32"/>
  <c r="BH160" i="32"/>
  <c r="BG160" i="32"/>
  <c r="BF160" i="32"/>
  <c r="T160" i="32"/>
  <c r="T159" i="32" s="1"/>
  <c r="R160" i="32"/>
  <c r="R159" i="32" s="1"/>
  <c r="P160" i="32"/>
  <c r="BI155" i="32"/>
  <c r="BH155" i="32"/>
  <c r="BG155" i="32"/>
  <c r="BF155" i="32"/>
  <c r="T155" i="32"/>
  <c r="R155" i="32"/>
  <c r="P155" i="32"/>
  <c r="BI151" i="32"/>
  <c r="BH151" i="32"/>
  <c r="BG151" i="32"/>
  <c r="BF151" i="32"/>
  <c r="T151" i="32"/>
  <c r="R151" i="32"/>
  <c r="P151" i="32"/>
  <c r="BI127" i="32"/>
  <c r="BH127" i="32"/>
  <c r="BG127" i="32"/>
  <c r="BF127" i="32"/>
  <c r="T127" i="32"/>
  <c r="R127" i="32"/>
  <c r="P127" i="32"/>
  <c r="BI123" i="32"/>
  <c r="BH123" i="32"/>
  <c r="BG123" i="32"/>
  <c r="BF123" i="32"/>
  <c r="T123" i="32"/>
  <c r="R123" i="32"/>
  <c r="P123" i="32"/>
  <c r="BI97" i="32"/>
  <c r="BH97" i="32"/>
  <c r="BG97" i="32"/>
  <c r="BF97" i="32"/>
  <c r="T97" i="32"/>
  <c r="R97" i="32"/>
  <c r="P97" i="32"/>
  <c r="J91" i="32"/>
  <c r="J90" i="32"/>
  <c r="F90" i="32"/>
  <c r="F88" i="32"/>
  <c r="E86" i="32"/>
  <c r="J59" i="32"/>
  <c r="J58" i="32"/>
  <c r="F58" i="32"/>
  <c r="F56" i="32"/>
  <c r="E54" i="32"/>
  <c r="J20" i="32"/>
  <c r="E20" i="32"/>
  <c r="F91" i="32"/>
  <c r="J19" i="32"/>
  <c r="J14" i="32"/>
  <c r="J88" i="32"/>
  <c r="E7" i="32"/>
  <c r="E82" i="32" s="1"/>
  <c r="J39" i="31"/>
  <c r="J38" i="31"/>
  <c r="AY93" i="1"/>
  <c r="J37" i="31"/>
  <c r="AX93" i="1" s="1"/>
  <c r="BI90" i="31"/>
  <c r="BH90" i="31"/>
  <c r="BG90" i="31"/>
  <c r="BF90" i="31"/>
  <c r="T90" i="31"/>
  <c r="R90" i="31"/>
  <c r="P90" i="31"/>
  <c r="BI89" i="31"/>
  <c r="BH89" i="31"/>
  <c r="BG89" i="31"/>
  <c r="BF89" i="31"/>
  <c r="T89" i="31"/>
  <c r="R89" i="31"/>
  <c r="P89" i="31"/>
  <c r="BI88" i="31"/>
  <c r="BH88" i="31"/>
  <c r="BG88" i="31"/>
  <c r="BF88" i="31"/>
  <c r="T88" i="31"/>
  <c r="R88" i="31"/>
  <c r="P88" i="31"/>
  <c r="J83" i="31"/>
  <c r="J82" i="31"/>
  <c r="F82" i="31"/>
  <c r="F80" i="31"/>
  <c r="E78" i="31"/>
  <c r="J59" i="31"/>
  <c r="J58" i="31"/>
  <c r="F58" i="31"/>
  <c r="F56" i="31"/>
  <c r="E54" i="31"/>
  <c r="J20" i="31"/>
  <c r="E20" i="31"/>
  <c r="F59" i="31"/>
  <c r="J19" i="31"/>
  <c r="J14" i="31"/>
  <c r="J80" i="31" s="1"/>
  <c r="E7" i="31"/>
  <c r="E74" i="31"/>
  <c r="J39" i="30"/>
  <c r="J38" i="30"/>
  <c r="AY92" i="1"/>
  <c r="J37" i="30"/>
  <c r="AX92" i="1"/>
  <c r="BI94" i="30"/>
  <c r="BH94" i="30"/>
  <c r="BG94" i="30"/>
  <c r="BF94" i="30"/>
  <c r="T94" i="30"/>
  <c r="R94" i="30"/>
  <c r="P94" i="30"/>
  <c r="BI92" i="30"/>
  <c r="BH92" i="30"/>
  <c r="BG92" i="30"/>
  <c r="BF92" i="30"/>
  <c r="T92" i="30"/>
  <c r="R92" i="30"/>
  <c r="P92" i="30"/>
  <c r="BI90" i="30"/>
  <c r="BH90" i="30"/>
  <c r="BG90" i="30"/>
  <c r="BF90" i="30"/>
  <c r="T90" i="30"/>
  <c r="R90" i="30"/>
  <c r="P90" i="30"/>
  <c r="J84" i="30"/>
  <c r="J83" i="30"/>
  <c r="F83" i="30"/>
  <c r="F81" i="30"/>
  <c r="E79" i="30"/>
  <c r="J59" i="30"/>
  <c r="J58" i="30"/>
  <c r="F58" i="30"/>
  <c r="F56" i="30"/>
  <c r="E54" i="30"/>
  <c r="J20" i="30"/>
  <c r="E20" i="30"/>
  <c r="F84" i="30"/>
  <c r="J19" i="30"/>
  <c r="J14" i="30"/>
  <c r="J56" i="30"/>
  <c r="E7" i="30"/>
  <c r="E75" i="30" s="1"/>
  <c r="J39" i="29"/>
  <c r="J38" i="29"/>
  <c r="AY91" i="1"/>
  <c r="J37" i="29"/>
  <c r="AX91" i="1" s="1"/>
  <c r="BI172" i="29"/>
  <c r="BH172" i="29"/>
  <c r="BG172" i="29"/>
  <c r="BF172" i="29"/>
  <c r="T172" i="29"/>
  <c r="T171" i="29"/>
  <c r="T170" i="29"/>
  <c r="R172" i="29"/>
  <c r="R171" i="29"/>
  <c r="R170" i="29"/>
  <c r="P172" i="29"/>
  <c r="P171" i="29"/>
  <c r="P170" i="29" s="1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5" i="29"/>
  <c r="BH165" i="29"/>
  <c r="BG165" i="29"/>
  <c r="BF165" i="29"/>
  <c r="T165" i="29"/>
  <c r="R165" i="29"/>
  <c r="P165" i="29"/>
  <c r="BI162" i="29"/>
  <c r="BH162" i="29"/>
  <c r="BG162" i="29"/>
  <c r="BF162" i="29"/>
  <c r="T162" i="29"/>
  <c r="T161" i="29" s="1"/>
  <c r="R162" i="29"/>
  <c r="R161" i="29"/>
  <c r="P162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6" i="29"/>
  <c r="BH156" i="29"/>
  <c r="BG156" i="29"/>
  <c r="BF156" i="29"/>
  <c r="T156" i="29"/>
  <c r="R156" i="29"/>
  <c r="P156" i="29"/>
  <c r="BI155" i="29"/>
  <c r="BH155" i="29"/>
  <c r="BG155" i="29"/>
  <c r="BF155" i="29"/>
  <c r="T155" i="29"/>
  <c r="R155" i="29"/>
  <c r="P155" i="29"/>
  <c r="BI152" i="29"/>
  <c r="BH152" i="29"/>
  <c r="BG152" i="29"/>
  <c r="BF152" i="29"/>
  <c r="T152" i="29"/>
  <c r="R152" i="29"/>
  <c r="P152" i="29"/>
  <c r="BI149" i="29"/>
  <c r="BH149" i="29"/>
  <c r="BG149" i="29"/>
  <c r="BF149" i="29"/>
  <c r="T149" i="29"/>
  <c r="R149" i="29"/>
  <c r="P149" i="29"/>
  <c r="BI146" i="29"/>
  <c r="BH146" i="29"/>
  <c r="BG146" i="29"/>
  <c r="BF146" i="29"/>
  <c r="T146" i="29"/>
  <c r="R146" i="29"/>
  <c r="P146" i="29"/>
  <c r="BI143" i="29"/>
  <c r="BH143" i="29"/>
  <c r="BG143" i="29"/>
  <c r="BF143" i="29"/>
  <c r="T143" i="29"/>
  <c r="R143" i="29"/>
  <c r="P143" i="29"/>
  <c r="BI141" i="29"/>
  <c r="BH141" i="29"/>
  <c r="BG141" i="29"/>
  <c r="BF141" i="29"/>
  <c r="T141" i="29"/>
  <c r="R141" i="29"/>
  <c r="P141" i="29"/>
  <c r="BI137" i="29"/>
  <c r="BH137" i="29"/>
  <c r="BG137" i="29"/>
  <c r="BF137" i="29"/>
  <c r="T137" i="29"/>
  <c r="T136" i="29"/>
  <c r="R137" i="29"/>
  <c r="R136" i="29" s="1"/>
  <c r="P137" i="29"/>
  <c r="P136" i="29" s="1"/>
  <c r="BI133" i="29"/>
  <c r="BH133" i="29"/>
  <c r="BG133" i="29"/>
  <c r="BF133" i="29"/>
  <c r="T133" i="29"/>
  <c r="R133" i="29"/>
  <c r="P133" i="29"/>
  <c r="BI130" i="29"/>
  <c r="BH130" i="29"/>
  <c r="BG130" i="29"/>
  <c r="BF130" i="29"/>
  <c r="T130" i="29"/>
  <c r="R130" i="29"/>
  <c r="P130" i="29"/>
  <c r="BI127" i="29"/>
  <c r="BH127" i="29"/>
  <c r="BG127" i="29"/>
  <c r="BF127" i="29"/>
  <c r="T127" i="29"/>
  <c r="R127" i="29"/>
  <c r="P127" i="29"/>
  <c r="BI124" i="29"/>
  <c r="BH124" i="29"/>
  <c r="BG124" i="29"/>
  <c r="BF124" i="29"/>
  <c r="T124" i="29"/>
  <c r="R124" i="29"/>
  <c r="P124" i="29"/>
  <c r="BI122" i="29"/>
  <c r="BH122" i="29"/>
  <c r="BG122" i="29"/>
  <c r="BF122" i="29"/>
  <c r="T122" i="29"/>
  <c r="R122" i="29"/>
  <c r="P122" i="29"/>
  <c r="BI121" i="29"/>
  <c r="BH121" i="29"/>
  <c r="BG121" i="29"/>
  <c r="BF121" i="29"/>
  <c r="T121" i="29"/>
  <c r="R121" i="29"/>
  <c r="P121" i="29"/>
  <c r="BI118" i="29"/>
  <c r="BH118" i="29"/>
  <c r="BG118" i="29"/>
  <c r="BF118" i="29"/>
  <c r="T118" i="29"/>
  <c r="R118" i="29"/>
  <c r="P118" i="29"/>
  <c r="BI115" i="29"/>
  <c r="BH115" i="29"/>
  <c r="BG115" i="29"/>
  <c r="BF115" i="29"/>
  <c r="T115" i="29"/>
  <c r="R115" i="29"/>
  <c r="P115" i="29"/>
  <c r="BI113" i="29"/>
  <c r="BH113" i="29"/>
  <c r="BG113" i="29"/>
  <c r="BF113" i="29"/>
  <c r="T113" i="29"/>
  <c r="R113" i="29"/>
  <c r="P113" i="29"/>
  <c r="BI111" i="29"/>
  <c r="BH111" i="29"/>
  <c r="BG111" i="29"/>
  <c r="BF111" i="29"/>
  <c r="T111" i="29"/>
  <c r="R111" i="29"/>
  <c r="P111" i="29"/>
  <c r="BI107" i="29"/>
  <c r="BH107" i="29"/>
  <c r="BG107" i="29"/>
  <c r="BF107" i="29"/>
  <c r="T107" i="29"/>
  <c r="R107" i="29"/>
  <c r="P107" i="29"/>
  <c r="BI104" i="29"/>
  <c r="BH104" i="29"/>
  <c r="BG104" i="29"/>
  <c r="BF104" i="29"/>
  <c r="T104" i="29"/>
  <c r="R104" i="29"/>
  <c r="P104" i="29"/>
  <c r="BI101" i="29"/>
  <c r="BH101" i="29"/>
  <c r="BG101" i="29"/>
  <c r="BF101" i="29"/>
  <c r="T101" i="29"/>
  <c r="R101" i="29"/>
  <c r="P101" i="29"/>
  <c r="J95" i="29"/>
  <c r="J94" i="29"/>
  <c r="F94" i="29"/>
  <c r="F92" i="29"/>
  <c r="E90" i="29"/>
  <c r="J59" i="29"/>
  <c r="J58" i="29"/>
  <c r="F58" i="29"/>
  <c r="F56" i="29"/>
  <c r="E54" i="29"/>
  <c r="J20" i="29"/>
  <c r="E20" i="29"/>
  <c r="F59" i="29" s="1"/>
  <c r="J19" i="29"/>
  <c r="J14" i="29"/>
  <c r="J92" i="29" s="1"/>
  <c r="E7" i="29"/>
  <c r="E86" i="29"/>
  <c r="J41" i="28"/>
  <c r="J40" i="28"/>
  <c r="AY89" i="1" s="1"/>
  <c r="J39" i="28"/>
  <c r="AX89" i="1"/>
  <c r="BI128" i="28"/>
  <c r="BH128" i="28"/>
  <c r="BG128" i="28"/>
  <c r="BF128" i="28"/>
  <c r="T128" i="28"/>
  <c r="T127" i="28" s="1"/>
  <c r="R128" i="28"/>
  <c r="R127" i="28"/>
  <c r="P128" i="28"/>
  <c r="P127" i="28"/>
  <c r="BI126" i="28"/>
  <c r="BH126" i="28"/>
  <c r="BG126" i="28"/>
  <c r="BF126" i="28"/>
  <c r="T126" i="28"/>
  <c r="R126" i="28"/>
  <c r="P126" i="28"/>
  <c r="BI124" i="28"/>
  <c r="BH124" i="28"/>
  <c r="BG124" i="28"/>
  <c r="BF124" i="28"/>
  <c r="T124" i="28"/>
  <c r="R124" i="28"/>
  <c r="P124" i="28"/>
  <c r="BI122" i="28"/>
  <c r="BH122" i="28"/>
  <c r="BG122" i="28"/>
  <c r="BF122" i="28"/>
  <c r="T122" i="28"/>
  <c r="R122" i="28"/>
  <c r="P122" i="28"/>
  <c r="BI121" i="28"/>
  <c r="BH121" i="28"/>
  <c r="BG121" i="28"/>
  <c r="BF121" i="28"/>
  <c r="T121" i="28"/>
  <c r="R121" i="28"/>
  <c r="P121" i="28"/>
  <c r="BI119" i="28"/>
  <c r="BH119" i="28"/>
  <c r="BG119" i="28"/>
  <c r="BF119" i="28"/>
  <c r="T119" i="28"/>
  <c r="R119" i="28"/>
  <c r="P119" i="28"/>
  <c r="BI117" i="28"/>
  <c r="BH117" i="28"/>
  <c r="BG117" i="28"/>
  <c r="BF117" i="28"/>
  <c r="T117" i="28"/>
  <c r="R117" i="28"/>
  <c r="P117" i="28"/>
  <c r="BI115" i="28"/>
  <c r="BH115" i="28"/>
  <c r="BG115" i="28"/>
  <c r="BF115" i="28"/>
  <c r="T115" i="28"/>
  <c r="R115" i="28"/>
  <c r="P115" i="28"/>
  <c r="BI113" i="28"/>
  <c r="BH113" i="28"/>
  <c r="BG113" i="28"/>
  <c r="BF113" i="28"/>
  <c r="T113" i="28"/>
  <c r="R113" i="28"/>
  <c r="P113" i="28"/>
  <c r="BI110" i="28"/>
  <c r="BH110" i="28"/>
  <c r="BG110" i="28"/>
  <c r="BF110" i="28"/>
  <c r="T110" i="28"/>
  <c r="R110" i="28"/>
  <c r="P110" i="28"/>
  <c r="BI109" i="28"/>
  <c r="BH109" i="28"/>
  <c r="BG109" i="28"/>
  <c r="BF109" i="28"/>
  <c r="T109" i="28"/>
  <c r="R109" i="28"/>
  <c r="P109" i="28"/>
  <c r="BI108" i="28"/>
  <c r="BH108" i="28"/>
  <c r="BG108" i="28"/>
  <c r="BF108" i="28"/>
  <c r="T108" i="28"/>
  <c r="R108" i="28"/>
  <c r="P108" i="28"/>
  <c r="BI107" i="28"/>
  <c r="BH107" i="28"/>
  <c r="BG107" i="28"/>
  <c r="BF107" i="28"/>
  <c r="T107" i="28"/>
  <c r="R107" i="28"/>
  <c r="P107" i="28"/>
  <c r="BI106" i="28"/>
  <c r="BH106" i="28"/>
  <c r="BG106" i="28"/>
  <c r="BF106" i="28"/>
  <c r="T106" i="28"/>
  <c r="R106" i="28"/>
  <c r="P106" i="28"/>
  <c r="BI105" i="28"/>
  <c r="BH105" i="28"/>
  <c r="BG105" i="28"/>
  <c r="BF105" i="28"/>
  <c r="T105" i="28"/>
  <c r="R105" i="28"/>
  <c r="P105" i="28"/>
  <c r="BI104" i="28"/>
  <c r="BH104" i="28"/>
  <c r="BG104" i="28"/>
  <c r="BF104" i="28"/>
  <c r="T104" i="28"/>
  <c r="R104" i="28"/>
  <c r="P104" i="28"/>
  <c r="BI103" i="28"/>
  <c r="BH103" i="28"/>
  <c r="BG103" i="28"/>
  <c r="BF103" i="28"/>
  <c r="T103" i="28"/>
  <c r="R103" i="28"/>
  <c r="P103" i="28"/>
  <c r="BI102" i="28"/>
  <c r="BH102" i="28"/>
  <c r="BG102" i="28"/>
  <c r="BF102" i="28"/>
  <c r="T102" i="28"/>
  <c r="R102" i="28"/>
  <c r="P102" i="28"/>
  <c r="BI101" i="28"/>
  <c r="BH101" i="28"/>
  <c r="BG101" i="28"/>
  <c r="BF101" i="28"/>
  <c r="T101" i="28"/>
  <c r="R101" i="28"/>
  <c r="P101" i="28"/>
  <c r="BI100" i="28"/>
  <c r="BH100" i="28"/>
  <c r="BG100" i="28"/>
  <c r="BF100" i="28"/>
  <c r="T100" i="28"/>
  <c r="R100" i="28"/>
  <c r="P100" i="28"/>
  <c r="BI99" i="28"/>
  <c r="BH99" i="28"/>
  <c r="BG99" i="28"/>
  <c r="BF99" i="28"/>
  <c r="T99" i="28"/>
  <c r="R99" i="28"/>
  <c r="P99" i="28"/>
  <c r="J94" i="28"/>
  <c r="J93" i="28"/>
  <c r="F93" i="28"/>
  <c r="F91" i="28"/>
  <c r="E89" i="28"/>
  <c r="J63" i="28"/>
  <c r="J62" i="28"/>
  <c r="F62" i="28"/>
  <c r="F60" i="28"/>
  <c r="E58" i="28"/>
  <c r="J22" i="28"/>
  <c r="E22" i="28"/>
  <c r="F94" i="28"/>
  <c r="J21" i="28"/>
  <c r="J16" i="28"/>
  <c r="J91" i="28" s="1"/>
  <c r="E7" i="28"/>
  <c r="E83" i="28"/>
  <c r="J142" i="27"/>
  <c r="J41" i="27"/>
  <c r="J40" i="27"/>
  <c r="AY87" i="1" s="1"/>
  <c r="J39" i="27"/>
  <c r="AX87" i="1" s="1"/>
  <c r="BI240" i="27"/>
  <c r="BH240" i="27"/>
  <c r="BG240" i="27"/>
  <c r="BF240" i="27"/>
  <c r="T240" i="27"/>
  <c r="T239" i="27" s="1"/>
  <c r="R240" i="27"/>
  <c r="R239" i="27" s="1"/>
  <c r="P240" i="27"/>
  <c r="P239" i="27"/>
  <c r="BI233" i="27"/>
  <c r="BH233" i="27"/>
  <c r="BG233" i="27"/>
  <c r="BF233" i="27"/>
  <c r="T233" i="27"/>
  <c r="R233" i="27"/>
  <c r="P233" i="27"/>
  <c r="BI230" i="27"/>
  <c r="BH230" i="27"/>
  <c r="BG230" i="27"/>
  <c r="BF230" i="27"/>
  <c r="T230" i="27"/>
  <c r="R230" i="27"/>
  <c r="P230" i="27"/>
  <c r="BI224" i="27"/>
  <c r="BH224" i="27"/>
  <c r="BG224" i="27"/>
  <c r="BF224" i="27"/>
  <c r="T224" i="27"/>
  <c r="R224" i="27"/>
  <c r="P224" i="27"/>
  <c r="BI222" i="27"/>
  <c r="BH222" i="27"/>
  <c r="BG222" i="27"/>
  <c r="BF222" i="27"/>
  <c r="T222" i="27"/>
  <c r="R222" i="27"/>
  <c r="P222" i="27"/>
  <c r="BI219" i="27"/>
  <c r="BH219" i="27"/>
  <c r="BG219" i="27"/>
  <c r="BF219" i="27"/>
  <c r="T219" i="27"/>
  <c r="R219" i="27"/>
  <c r="P219" i="27"/>
  <c r="BI213" i="27"/>
  <c r="BH213" i="27"/>
  <c r="BG213" i="27"/>
  <c r="BF213" i="27"/>
  <c r="T213" i="27"/>
  <c r="R213" i="27"/>
  <c r="P213" i="27"/>
  <c r="BI211" i="27"/>
  <c r="BH211" i="27"/>
  <c r="BG211" i="27"/>
  <c r="BF211" i="27"/>
  <c r="T211" i="27"/>
  <c r="R211" i="27"/>
  <c r="P211" i="27"/>
  <c r="BI209" i="27"/>
  <c r="BH209" i="27"/>
  <c r="BG209" i="27"/>
  <c r="BF209" i="27"/>
  <c r="T209" i="27"/>
  <c r="R209" i="27"/>
  <c r="P209" i="27"/>
  <c r="BI208" i="27"/>
  <c r="BH208" i="27"/>
  <c r="BG208" i="27"/>
  <c r="BF208" i="27"/>
  <c r="T208" i="27"/>
  <c r="R208" i="27"/>
  <c r="P208" i="27"/>
  <c r="BI204" i="27"/>
  <c r="BH204" i="27"/>
  <c r="BG204" i="27"/>
  <c r="BF204" i="27"/>
  <c r="T204" i="27"/>
  <c r="R204" i="27"/>
  <c r="P204" i="27"/>
  <c r="BI201" i="27"/>
  <c r="BH201" i="27"/>
  <c r="BG201" i="27"/>
  <c r="BF201" i="27"/>
  <c r="T201" i="27"/>
  <c r="R201" i="27"/>
  <c r="P201" i="27"/>
  <c r="BI198" i="27"/>
  <c r="BH198" i="27"/>
  <c r="BG198" i="27"/>
  <c r="BF198" i="27"/>
  <c r="T198" i="27"/>
  <c r="R198" i="27"/>
  <c r="P198" i="27"/>
  <c r="BI195" i="27"/>
  <c r="BH195" i="27"/>
  <c r="BG195" i="27"/>
  <c r="BF195" i="27"/>
  <c r="T195" i="27"/>
  <c r="R195" i="27"/>
  <c r="P195" i="27"/>
  <c r="BI192" i="27"/>
  <c r="BH192" i="27"/>
  <c r="BG192" i="27"/>
  <c r="BF192" i="27"/>
  <c r="T192" i="27"/>
  <c r="R192" i="27"/>
  <c r="P192" i="27"/>
  <c r="BI189" i="27"/>
  <c r="BH189" i="27"/>
  <c r="BG189" i="27"/>
  <c r="BF189" i="27"/>
  <c r="T189" i="27"/>
  <c r="R189" i="27"/>
  <c r="P189" i="27"/>
  <c r="BI185" i="27"/>
  <c r="BH185" i="27"/>
  <c r="BG185" i="27"/>
  <c r="BF185" i="27"/>
  <c r="T185" i="27"/>
  <c r="R185" i="27"/>
  <c r="P185" i="27"/>
  <c r="BI181" i="27"/>
  <c r="BH181" i="27"/>
  <c r="BG181" i="27"/>
  <c r="BF181" i="27"/>
  <c r="T181" i="27"/>
  <c r="R181" i="27"/>
  <c r="P181" i="27"/>
  <c r="BI178" i="27"/>
  <c r="BH178" i="27"/>
  <c r="BG178" i="27"/>
  <c r="BF178" i="27"/>
  <c r="T178" i="27"/>
  <c r="R178" i="27"/>
  <c r="P178" i="27"/>
  <c r="BI176" i="27"/>
  <c r="BH176" i="27"/>
  <c r="BG176" i="27"/>
  <c r="BF176" i="27"/>
  <c r="T176" i="27"/>
  <c r="R176" i="27"/>
  <c r="P176" i="27"/>
  <c r="BI174" i="27"/>
  <c r="BH174" i="27"/>
  <c r="BG174" i="27"/>
  <c r="BF174" i="27"/>
  <c r="T174" i="27"/>
  <c r="R174" i="27"/>
  <c r="P174" i="27"/>
  <c r="BI172" i="27"/>
  <c r="BH172" i="27"/>
  <c r="BG172" i="27"/>
  <c r="BF172" i="27"/>
  <c r="T172" i="27"/>
  <c r="R172" i="27"/>
  <c r="P172" i="27"/>
  <c r="BI171" i="27"/>
  <c r="BH171" i="27"/>
  <c r="BG171" i="27"/>
  <c r="BF171" i="27"/>
  <c r="T171" i="27"/>
  <c r="R171" i="27"/>
  <c r="P171" i="27"/>
  <c r="BI170" i="27"/>
  <c r="BH170" i="27"/>
  <c r="BG170" i="27"/>
  <c r="BF170" i="27"/>
  <c r="T170" i="27"/>
  <c r="R170" i="27"/>
  <c r="P170" i="27"/>
  <c r="BI168" i="27"/>
  <c r="BH168" i="27"/>
  <c r="BG168" i="27"/>
  <c r="BF168" i="27"/>
  <c r="T168" i="27"/>
  <c r="R168" i="27"/>
  <c r="P168" i="27"/>
  <c r="BI166" i="27"/>
  <c r="BH166" i="27"/>
  <c r="BG166" i="27"/>
  <c r="BF166" i="27"/>
  <c r="T166" i="27"/>
  <c r="R166" i="27"/>
  <c r="P166" i="27"/>
  <c r="BI165" i="27"/>
  <c r="BH165" i="27"/>
  <c r="BG165" i="27"/>
  <c r="BF165" i="27"/>
  <c r="T165" i="27"/>
  <c r="R165" i="27"/>
  <c r="P165" i="27"/>
  <c r="BI163" i="27"/>
  <c r="BH163" i="27"/>
  <c r="BG163" i="27"/>
  <c r="BF163" i="27"/>
  <c r="T163" i="27"/>
  <c r="R163" i="27"/>
  <c r="P163" i="27"/>
  <c r="BI161" i="27"/>
  <c r="BH161" i="27"/>
  <c r="BG161" i="27"/>
  <c r="BF161" i="27"/>
  <c r="T161" i="27"/>
  <c r="R161" i="27"/>
  <c r="P161" i="27"/>
  <c r="BI159" i="27"/>
  <c r="BH159" i="27"/>
  <c r="BG159" i="27"/>
  <c r="BF159" i="27"/>
  <c r="T159" i="27"/>
  <c r="R159" i="27"/>
  <c r="P159" i="27"/>
  <c r="BI157" i="27"/>
  <c r="BH157" i="27"/>
  <c r="BG157" i="27"/>
  <c r="BF157" i="27"/>
  <c r="T157" i="27"/>
  <c r="R157" i="27"/>
  <c r="P157" i="27"/>
  <c r="BI156" i="27"/>
  <c r="BH156" i="27"/>
  <c r="BG156" i="27"/>
  <c r="BF156" i="27"/>
  <c r="T156" i="27"/>
  <c r="R156" i="27"/>
  <c r="P156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2" i="27"/>
  <c r="BH152" i="27"/>
  <c r="BG152" i="27"/>
  <c r="BF152" i="27"/>
  <c r="T152" i="27"/>
  <c r="R152" i="27"/>
  <c r="P152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4" i="27"/>
  <c r="BH144" i="27"/>
  <c r="BG144" i="27"/>
  <c r="BF144" i="27"/>
  <c r="T144" i="27"/>
  <c r="R144" i="27"/>
  <c r="P144" i="27"/>
  <c r="J71" i="27"/>
  <c r="BI141" i="27"/>
  <c r="BH141" i="27"/>
  <c r="BG141" i="27"/>
  <c r="BF141" i="27"/>
  <c r="T141" i="27"/>
  <c r="R141" i="27"/>
  <c r="P141" i="27"/>
  <c r="BI138" i="27"/>
  <c r="BH138" i="27"/>
  <c r="BG138" i="27"/>
  <c r="BF138" i="27"/>
  <c r="T138" i="27"/>
  <c r="R138" i="27"/>
  <c r="P138" i="27"/>
  <c r="BI135" i="27"/>
  <c r="BH135" i="27"/>
  <c r="BG135" i="27"/>
  <c r="BF135" i="27"/>
  <c r="T135" i="27"/>
  <c r="R135" i="27"/>
  <c r="P135" i="27"/>
  <c r="BI133" i="27"/>
  <c r="BH133" i="27"/>
  <c r="BG133" i="27"/>
  <c r="BF133" i="27"/>
  <c r="T133" i="27"/>
  <c r="R133" i="27"/>
  <c r="P133" i="27"/>
  <c r="BI130" i="27"/>
  <c r="BH130" i="27"/>
  <c r="BG130" i="27"/>
  <c r="BF130" i="27"/>
  <c r="T130" i="27"/>
  <c r="R130" i="27"/>
  <c r="P130" i="27"/>
  <c r="BI127" i="27"/>
  <c r="BH127" i="27"/>
  <c r="BG127" i="27"/>
  <c r="BF127" i="27"/>
  <c r="T127" i="27"/>
  <c r="R127" i="27"/>
  <c r="P127" i="27"/>
  <c r="BI124" i="27"/>
  <c r="BH124" i="27"/>
  <c r="BG124" i="27"/>
  <c r="BF124" i="27"/>
  <c r="T124" i="27"/>
  <c r="R124" i="27"/>
  <c r="P124" i="27"/>
  <c r="BI121" i="27"/>
  <c r="BH121" i="27"/>
  <c r="BG121" i="27"/>
  <c r="BF121" i="27"/>
  <c r="T121" i="27"/>
  <c r="R121" i="27"/>
  <c r="P121" i="27"/>
  <c r="BI118" i="27"/>
  <c r="BH118" i="27"/>
  <c r="BG118" i="27"/>
  <c r="BF118" i="27"/>
  <c r="T118" i="27"/>
  <c r="R118" i="27"/>
  <c r="P118" i="27"/>
  <c r="BI116" i="27"/>
  <c r="BH116" i="27"/>
  <c r="BG116" i="27"/>
  <c r="BF116" i="27"/>
  <c r="T116" i="27"/>
  <c r="R116" i="27"/>
  <c r="P116" i="27"/>
  <c r="BI115" i="27"/>
  <c r="BH115" i="27"/>
  <c r="BG115" i="27"/>
  <c r="BF115" i="27"/>
  <c r="T115" i="27"/>
  <c r="R115" i="27"/>
  <c r="P115" i="27"/>
  <c r="BI114" i="27"/>
  <c r="BH114" i="27"/>
  <c r="BG114" i="27"/>
  <c r="BF114" i="27"/>
  <c r="T114" i="27"/>
  <c r="R114" i="27"/>
  <c r="P114" i="27"/>
  <c r="BI112" i="27"/>
  <c r="BH112" i="27"/>
  <c r="BG112" i="27"/>
  <c r="BF112" i="27"/>
  <c r="T112" i="27"/>
  <c r="R112" i="27"/>
  <c r="P112" i="27"/>
  <c r="BI110" i="27"/>
  <c r="BH110" i="27"/>
  <c r="BG110" i="27"/>
  <c r="BF110" i="27"/>
  <c r="T110" i="27"/>
  <c r="R110" i="27"/>
  <c r="P110" i="27"/>
  <c r="BI108" i="27"/>
  <c r="BH108" i="27"/>
  <c r="BG108" i="27"/>
  <c r="BF108" i="27"/>
  <c r="T108" i="27"/>
  <c r="R108" i="27"/>
  <c r="P108" i="27"/>
  <c r="BI106" i="27"/>
  <c r="BH106" i="27"/>
  <c r="BG106" i="27"/>
  <c r="BF106" i="27"/>
  <c r="T106" i="27"/>
  <c r="R106" i="27"/>
  <c r="P106" i="27"/>
  <c r="J101" i="27"/>
  <c r="J100" i="27"/>
  <c r="F100" i="27"/>
  <c r="F98" i="27"/>
  <c r="E96" i="27"/>
  <c r="J63" i="27"/>
  <c r="J62" i="27"/>
  <c r="F62" i="27"/>
  <c r="F60" i="27"/>
  <c r="E58" i="27"/>
  <c r="J22" i="27"/>
  <c r="E22" i="27"/>
  <c r="F63" i="27"/>
  <c r="J21" i="27"/>
  <c r="J16" i="27"/>
  <c r="J60" i="27" s="1"/>
  <c r="E7" i="27"/>
  <c r="E90" i="27" s="1"/>
  <c r="J41" i="26"/>
  <c r="J40" i="26"/>
  <c r="AY85" i="1"/>
  <c r="J39" i="26"/>
  <c r="AX85" i="1" s="1"/>
  <c r="BI286" i="26"/>
  <c r="BH286" i="26"/>
  <c r="BG286" i="26"/>
  <c r="BF286" i="26"/>
  <c r="T286" i="26"/>
  <c r="R286" i="26"/>
  <c r="P286" i="26"/>
  <c r="BI282" i="26"/>
  <c r="BH282" i="26"/>
  <c r="BG282" i="26"/>
  <c r="BF282" i="26"/>
  <c r="T282" i="26"/>
  <c r="R282" i="26"/>
  <c r="P282" i="26"/>
  <c r="BI280" i="26"/>
  <c r="BH280" i="26"/>
  <c r="BG280" i="26"/>
  <c r="BF280" i="26"/>
  <c r="T280" i="26"/>
  <c r="R280" i="26"/>
  <c r="P280" i="26"/>
  <c r="BI279" i="26"/>
  <c r="BH279" i="26"/>
  <c r="BG279" i="26"/>
  <c r="BF279" i="26"/>
  <c r="T279" i="26"/>
  <c r="R279" i="26"/>
  <c r="P279" i="26"/>
  <c r="BI275" i="26"/>
  <c r="BH275" i="26"/>
  <c r="BG275" i="26"/>
  <c r="BF275" i="26"/>
  <c r="T275" i="26"/>
  <c r="R275" i="26"/>
  <c r="P275" i="26"/>
  <c r="BI274" i="26"/>
  <c r="BH274" i="26"/>
  <c r="BG274" i="26"/>
  <c r="BF274" i="26"/>
  <c r="T274" i="26"/>
  <c r="R274" i="26"/>
  <c r="P274" i="26"/>
  <c r="BI270" i="26"/>
  <c r="BH270" i="26"/>
  <c r="BG270" i="26"/>
  <c r="BF270" i="26"/>
  <c r="T270" i="26"/>
  <c r="R270" i="26"/>
  <c r="P270" i="26"/>
  <c r="BI269" i="26"/>
  <c r="BH269" i="26"/>
  <c r="BG269" i="26"/>
  <c r="BF269" i="26"/>
  <c r="T269" i="26"/>
  <c r="R269" i="26"/>
  <c r="P269" i="26"/>
  <c r="BI268" i="26"/>
  <c r="BH268" i="26"/>
  <c r="BG268" i="26"/>
  <c r="BF268" i="26"/>
  <c r="T268" i="26"/>
  <c r="R268" i="26"/>
  <c r="P268" i="26"/>
  <c r="BI262" i="26"/>
  <c r="BH262" i="26"/>
  <c r="BG262" i="26"/>
  <c r="BF262" i="26"/>
  <c r="T262" i="26"/>
  <c r="R262" i="26"/>
  <c r="P262" i="26"/>
  <c r="BI260" i="26"/>
  <c r="BH260" i="26"/>
  <c r="BG260" i="26"/>
  <c r="BF260" i="26"/>
  <c r="T260" i="26"/>
  <c r="R260" i="26"/>
  <c r="P260" i="26"/>
  <c r="BI259" i="26"/>
  <c r="BH259" i="26"/>
  <c r="BG259" i="26"/>
  <c r="BF259" i="26"/>
  <c r="T259" i="26"/>
  <c r="R259" i="26"/>
  <c r="P259" i="26"/>
  <c r="BI258" i="26"/>
  <c r="BH258" i="26"/>
  <c r="BG258" i="26"/>
  <c r="BF258" i="26"/>
  <c r="T258" i="26"/>
  <c r="R258" i="26"/>
  <c r="P258" i="26"/>
  <c r="BI255" i="26"/>
  <c r="BH255" i="26"/>
  <c r="BG255" i="26"/>
  <c r="BF255" i="26"/>
  <c r="T255" i="26"/>
  <c r="R255" i="26"/>
  <c r="P255" i="26"/>
  <c r="BI250" i="26"/>
  <c r="BH250" i="26"/>
  <c r="BG250" i="26"/>
  <c r="BF250" i="26"/>
  <c r="T250" i="26"/>
  <c r="R250" i="26"/>
  <c r="P250" i="26"/>
  <c r="BI245" i="26"/>
  <c r="BH245" i="26"/>
  <c r="BG245" i="26"/>
  <c r="BF245" i="26"/>
  <c r="T245" i="26"/>
  <c r="R245" i="26"/>
  <c r="P245" i="26"/>
  <c r="BI243" i="26"/>
  <c r="BH243" i="26"/>
  <c r="BG243" i="26"/>
  <c r="BF243" i="26"/>
  <c r="T243" i="26"/>
  <c r="R243" i="26"/>
  <c r="P243" i="26"/>
  <c r="BI242" i="26"/>
  <c r="BH242" i="26"/>
  <c r="BG242" i="26"/>
  <c r="BF242" i="26"/>
  <c r="T242" i="26"/>
  <c r="R242" i="26"/>
  <c r="P242" i="26"/>
  <c r="BI238" i="26"/>
  <c r="BH238" i="26"/>
  <c r="BG238" i="26"/>
  <c r="BF238" i="26"/>
  <c r="T238" i="26"/>
  <c r="R238" i="26"/>
  <c r="P238" i="26"/>
  <c r="BI237" i="26"/>
  <c r="BH237" i="26"/>
  <c r="BG237" i="26"/>
  <c r="BF237" i="26"/>
  <c r="T237" i="26"/>
  <c r="R237" i="26"/>
  <c r="P237" i="26"/>
  <c r="BI234" i="26"/>
  <c r="BH234" i="26"/>
  <c r="BG234" i="26"/>
  <c r="BF234" i="26"/>
  <c r="T234" i="26"/>
  <c r="R234" i="26"/>
  <c r="P234" i="26"/>
  <c r="BI232" i="26"/>
  <c r="BH232" i="26"/>
  <c r="BG232" i="26"/>
  <c r="BF232" i="26"/>
  <c r="T232" i="26"/>
  <c r="R232" i="26"/>
  <c r="P232" i="26"/>
  <c r="BI228" i="26"/>
  <c r="BH228" i="26"/>
  <c r="BG228" i="26"/>
  <c r="BF228" i="26"/>
  <c r="T228" i="26"/>
  <c r="R228" i="26"/>
  <c r="P228" i="26"/>
  <c r="BI222" i="26"/>
  <c r="BH222" i="26"/>
  <c r="BG222" i="26"/>
  <c r="BF222" i="26"/>
  <c r="T222" i="26"/>
  <c r="R222" i="26"/>
  <c r="P222" i="26"/>
  <c r="BI215" i="26"/>
  <c r="BH215" i="26"/>
  <c r="BG215" i="26"/>
  <c r="BF215" i="26"/>
  <c r="T215" i="26"/>
  <c r="R215" i="26"/>
  <c r="P215" i="26"/>
  <c r="BI212" i="26"/>
  <c r="BH212" i="26"/>
  <c r="BG212" i="26"/>
  <c r="BF212" i="26"/>
  <c r="T212" i="26"/>
  <c r="R212" i="26"/>
  <c r="P212" i="26"/>
  <c r="BI209" i="26"/>
  <c r="BH209" i="26"/>
  <c r="BG209" i="26"/>
  <c r="BF209" i="26"/>
  <c r="T209" i="26"/>
  <c r="R209" i="26"/>
  <c r="P209" i="26"/>
  <c r="BI203" i="26"/>
  <c r="BH203" i="26"/>
  <c r="BG203" i="26"/>
  <c r="BF203" i="26"/>
  <c r="T203" i="26"/>
  <c r="R203" i="26"/>
  <c r="P203" i="26"/>
  <c r="BI201" i="26"/>
  <c r="BH201" i="26"/>
  <c r="BG201" i="26"/>
  <c r="BF201" i="26"/>
  <c r="T201" i="26"/>
  <c r="R201" i="26"/>
  <c r="P201" i="26"/>
  <c r="BI200" i="26"/>
  <c r="BH200" i="26"/>
  <c r="BG200" i="26"/>
  <c r="BF200" i="26"/>
  <c r="T200" i="26"/>
  <c r="R200" i="26"/>
  <c r="P200" i="26"/>
  <c r="BI199" i="26"/>
  <c r="BH199" i="26"/>
  <c r="BG199" i="26"/>
  <c r="BF199" i="26"/>
  <c r="T199" i="26"/>
  <c r="R199" i="26"/>
  <c r="P199" i="26"/>
  <c r="BI198" i="26"/>
  <c r="BH198" i="26"/>
  <c r="BG198" i="26"/>
  <c r="BF198" i="26"/>
  <c r="T198" i="26"/>
  <c r="R198" i="26"/>
  <c r="P198" i="26"/>
  <c r="BI194" i="26"/>
  <c r="BH194" i="26"/>
  <c r="BG194" i="26"/>
  <c r="BF194" i="26"/>
  <c r="T194" i="26"/>
  <c r="R194" i="26"/>
  <c r="P194" i="26"/>
  <c r="BI191" i="26"/>
  <c r="BH191" i="26"/>
  <c r="BG191" i="26"/>
  <c r="BF191" i="26"/>
  <c r="T191" i="26"/>
  <c r="R191" i="26"/>
  <c r="P191" i="26"/>
  <c r="BI187" i="26"/>
  <c r="BH187" i="26"/>
  <c r="BG187" i="26"/>
  <c r="BF187" i="26"/>
  <c r="T187" i="26"/>
  <c r="R187" i="26"/>
  <c r="P187" i="26"/>
  <c r="BI186" i="26"/>
  <c r="BH186" i="26"/>
  <c r="BG186" i="26"/>
  <c r="BF186" i="26"/>
  <c r="T186" i="26"/>
  <c r="R186" i="26"/>
  <c r="P186" i="26"/>
  <c r="BI182" i="26"/>
  <c r="BH182" i="26"/>
  <c r="BG182" i="26"/>
  <c r="BF182" i="26"/>
  <c r="T182" i="26"/>
  <c r="R182" i="26"/>
  <c r="P182" i="26"/>
  <c r="BI180" i="26"/>
  <c r="BH180" i="26"/>
  <c r="BG180" i="26"/>
  <c r="BF180" i="26"/>
  <c r="T180" i="26"/>
  <c r="R180" i="26"/>
  <c r="P180" i="26"/>
  <c r="BI179" i="26"/>
  <c r="BH179" i="26"/>
  <c r="BG179" i="26"/>
  <c r="BF179" i="26"/>
  <c r="T179" i="26"/>
  <c r="R179" i="26"/>
  <c r="P179" i="26"/>
  <c r="BI175" i="26"/>
  <c r="BH175" i="26"/>
  <c r="BG175" i="26"/>
  <c r="BF175" i="26"/>
  <c r="T175" i="26"/>
  <c r="R175" i="26"/>
  <c r="P175" i="26"/>
  <c r="BI171" i="26"/>
  <c r="BH171" i="26"/>
  <c r="BG171" i="26"/>
  <c r="BF171" i="26"/>
  <c r="T171" i="26"/>
  <c r="R171" i="26"/>
  <c r="P171" i="26"/>
  <c r="BI170" i="26"/>
  <c r="BH170" i="26"/>
  <c r="BG170" i="26"/>
  <c r="BF170" i="26"/>
  <c r="T170" i="26"/>
  <c r="R170" i="26"/>
  <c r="P170" i="26"/>
  <c r="BI169" i="26"/>
  <c r="BH169" i="26"/>
  <c r="BG169" i="26"/>
  <c r="BF169" i="26"/>
  <c r="T169" i="26"/>
  <c r="R169" i="26"/>
  <c r="P169" i="26"/>
  <c r="BI165" i="26"/>
  <c r="BH165" i="26"/>
  <c r="BG165" i="26"/>
  <c r="BF165" i="26"/>
  <c r="T165" i="26"/>
  <c r="R165" i="26"/>
  <c r="P165" i="26"/>
  <c r="BI163" i="26"/>
  <c r="BH163" i="26"/>
  <c r="BG163" i="26"/>
  <c r="BF163" i="26"/>
  <c r="T163" i="26"/>
  <c r="R163" i="26"/>
  <c r="P163" i="26"/>
  <c r="BI162" i="26"/>
  <c r="BH162" i="26"/>
  <c r="BG162" i="26"/>
  <c r="BF162" i="26"/>
  <c r="T162" i="26"/>
  <c r="R162" i="26"/>
  <c r="P162" i="26"/>
  <c r="BI158" i="26"/>
  <c r="BH158" i="26"/>
  <c r="BG158" i="26"/>
  <c r="BF158" i="26"/>
  <c r="T158" i="26"/>
  <c r="R158" i="26"/>
  <c r="P158" i="26"/>
  <c r="BI154" i="26"/>
  <c r="BH154" i="26"/>
  <c r="BG154" i="26"/>
  <c r="BF154" i="26"/>
  <c r="T154" i="26"/>
  <c r="R154" i="26"/>
  <c r="P154" i="26"/>
  <c r="BI151" i="26"/>
  <c r="BH151" i="26"/>
  <c r="BG151" i="26"/>
  <c r="BF151" i="26"/>
  <c r="T151" i="26"/>
  <c r="T150" i="26"/>
  <c r="R151" i="26"/>
  <c r="R150" i="26" s="1"/>
  <c r="P151" i="26"/>
  <c r="P150" i="26"/>
  <c r="BI149" i="26"/>
  <c r="BH149" i="26"/>
  <c r="BG149" i="26"/>
  <c r="BF149" i="26"/>
  <c r="T149" i="26"/>
  <c r="R149" i="26"/>
  <c r="P149" i="26"/>
  <c r="BI146" i="26"/>
  <c r="BH146" i="26"/>
  <c r="BG146" i="26"/>
  <c r="BF146" i="26"/>
  <c r="T146" i="26"/>
  <c r="R146" i="26"/>
  <c r="P146" i="26"/>
  <c r="BI145" i="26"/>
  <c r="BH145" i="26"/>
  <c r="BG145" i="26"/>
  <c r="BF145" i="26"/>
  <c r="T145" i="26"/>
  <c r="R145" i="26"/>
  <c r="P145" i="26"/>
  <c r="BI144" i="26"/>
  <c r="BH144" i="26"/>
  <c r="BG144" i="26"/>
  <c r="BF144" i="26"/>
  <c r="T144" i="26"/>
  <c r="R144" i="26"/>
  <c r="P144" i="26"/>
  <c r="BI140" i="26"/>
  <c r="BH140" i="26"/>
  <c r="BG140" i="26"/>
  <c r="BF140" i="26"/>
  <c r="T140" i="26"/>
  <c r="R140" i="26"/>
  <c r="P140" i="26"/>
  <c r="BI136" i="26"/>
  <c r="BH136" i="26"/>
  <c r="BG136" i="26"/>
  <c r="BF136" i="26"/>
  <c r="T136" i="26"/>
  <c r="R136" i="26"/>
  <c r="P136" i="26"/>
  <c r="BI135" i="26"/>
  <c r="BH135" i="26"/>
  <c r="BG135" i="26"/>
  <c r="BF135" i="26"/>
  <c r="T135" i="26"/>
  <c r="R135" i="26"/>
  <c r="P135" i="26"/>
  <c r="BI134" i="26"/>
  <c r="BH134" i="26"/>
  <c r="BG134" i="26"/>
  <c r="BF134" i="26"/>
  <c r="T134" i="26"/>
  <c r="R134" i="26"/>
  <c r="P134" i="26"/>
  <c r="BI130" i="26"/>
  <c r="BH130" i="26"/>
  <c r="BG130" i="26"/>
  <c r="BF130" i="26"/>
  <c r="T130" i="26"/>
  <c r="R130" i="26"/>
  <c r="P130" i="26"/>
  <c r="BI125" i="26"/>
  <c r="BH125" i="26"/>
  <c r="BG125" i="26"/>
  <c r="BF125" i="26"/>
  <c r="T125" i="26"/>
  <c r="R125" i="26"/>
  <c r="P125" i="26"/>
  <c r="BI122" i="26"/>
  <c r="BH122" i="26"/>
  <c r="BG122" i="26"/>
  <c r="BF122" i="26"/>
  <c r="T122" i="26"/>
  <c r="R122" i="26"/>
  <c r="P122" i="26"/>
  <c r="BI119" i="26"/>
  <c r="BH119" i="26"/>
  <c r="BG119" i="26"/>
  <c r="BF119" i="26"/>
  <c r="T119" i="26"/>
  <c r="R119" i="26"/>
  <c r="P119" i="26"/>
  <c r="BI115" i="26"/>
  <c r="BH115" i="26"/>
  <c r="BG115" i="26"/>
  <c r="BF115" i="26"/>
  <c r="T115" i="26"/>
  <c r="R115" i="26"/>
  <c r="P115" i="26"/>
  <c r="BI111" i="26"/>
  <c r="BH111" i="26"/>
  <c r="BG111" i="26"/>
  <c r="BF111" i="26"/>
  <c r="T111" i="26"/>
  <c r="R111" i="26"/>
  <c r="P111" i="26"/>
  <c r="BI108" i="26"/>
  <c r="BH108" i="26"/>
  <c r="BG108" i="26"/>
  <c r="BF108" i="26"/>
  <c r="T108" i="26"/>
  <c r="R108" i="26"/>
  <c r="P108" i="26"/>
  <c r="J102" i="26"/>
  <c r="J101" i="26"/>
  <c r="F101" i="26"/>
  <c r="F99" i="26"/>
  <c r="E97" i="26"/>
  <c r="J63" i="26"/>
  <c r="J62" i="26"/>
  <c r="F62" i="26"/>
  <c r="F60" i="26"/>
  <c r="E58" i="26"/>
  <c r="J22" i="26"/>
  <c r="E22" i="26"/>
  <c r="F63" i="26" s="1"/>
  <c r="J21" i="26"/>
  <c r="J16" i="26"/>
  <c r="J60" i="26" s="1"/>
  <c r="E7" i="26"/>
  <c r="E91" i="26" s="1"/>
  <c r="J41" i="25"/>
  <c r="J40" i="25"/>
  <c r="AY83" i="1" s="1"/>
  <c r="J39" i="25"/>
  <c r="AX83" i="1"/>
  <c r="BI146" i="25"/>
  <c r="BH146" i="25"/>
  <c r="BG146" i="25"/>
  <c r="BF146" i="25"/>
  <c r="T146" i="25"/>
  <c r="R146" i="25"/>
  <c r="P146" i="25"/>
  <c r="BI142" i="25"/>
  <c r="BH142" i="25"/>
  <c r="BG142" i="25"/>
  <c r="BF142" i="25"/>
  <c r="T142" i="25"/>
  <c r="R142" i="25"/>
  <c r="P142" i="25"/>
  <c r="BI140" i="25"/>
  <c r="BH140" i="25"/>
  <c r="BG140" i="25"/>
  <c r="BF140" i="25"/>
  <c r="T140" i="25"/>
  <c r="R140" i="25"/>
  <c r="P140" i="25"/>
  <c r="BI137" i="25"/>
  <c r="BH137" i="25"/>
  <c r="BG137" i="25"/>
  <c r="BF137" i="25"/>
  <c r="T137" i="25"/>
  <c r="R137" i="25"/>
  <c r="P137" i="25"/>
  <c r="BI133" i="25"/>
  <c r="BH133" i="25"/>
  <c r="BG133" i="25"/>
  <c r="BF133" i="25"/>
  <c r="T133" i="25"/>
  <c r="R133" i="25"/>
  <c r="P133" i="25"/>
  <c r="BI130" i="25"/>
  <c r="BH130" i="25"/>
  <c r="BG130" i="25"/>
  <c r="BF130" i="25"/>
  <c r="T130" i="25"/>
  <c r="R130" i="25"/>
  <c r="P130" i="25"/>
  <c r="BI126" i="25"/>
  <c r="BH126" i="25"/>
  <c r="BG126" i="25"/>
  <c r="BF126" i="25"/>
  <c r="T126" i="25"/>
  <c r="R126" i="25"/>
  <c r="P126" i="25"/>
  <c r="BI123" i="25"/>
  <c r="BH123" i="25"/>
  <c r="BG123" i="25"/>
  <c r="BF123" i="25"/>
  <c r="T123" i="25"/>
  <c r="T122" i="25" s="1"/>
  <c r="R123" i="25"/>
  <c r="R122" i="25" s="1"/>
  <c r="P123" i="25"/>
  <c r="P122" i="25"/>
  <c r="BI121" i="25"/>
  <c r="BH121" i="25"/>
  <c r="BG121" i="25"/>
  <c r="BF121" i="25"/>
  <c r="T121" i="25"/>
  <c r="R121" i="25"/>
  <c r="P121" i="25"/>
  <c r="BI118" i="25"/>
  <c r="BH118" i="25"/>
  <c r="BG118" i="25"/>
  <c r="BF118" i="25"/>
  <c r="T118" i="25"/>
  <c r="R118" i="25"/>
  <c r="P118" i="25"/>
  <c r="BI113" i="25"/>
  <c r="BH113" i="25"/>
  <c r="BG113" i="25"/>
  <c r="BF113" i="25"/>
  <c r="T113" i="25"/>
  <c r="R113" i="25"/>
  <c r="P113" i="25"/>
  <c r="BI109" i="25"/>
  <c r="BH109" i="25"/>
  <c r="BG109" i="25"/>
  <c r="BF109" i="25"/>
  <c r="T109" i="25"/>
  <c r="R109" i="25"/>
  <c r="P109" i="25"/>
  <c r="BI104" i="25"/>
  <c r="BH104" i="25"/>
  <c r="BG104" i="25"/>
  <c r="BF104" i="25"/>
  <c r="T104" i="25"/>
  <c r="R104" i="25"/>
  <c r="P104" i="25"/>
  <c r="BI101" i="25"/>
  <c r="BH101" i="25"/>
  <c r="BG101" i="25"/>
  <c r="BF101" i="25"/>
  <c r="T101" i="25"/>
  <c r="R101" i="25"/>
  <c r="P101" i="25"/>
  <c r="J95" i="25"/>
  <c r="J94" i="25"/>
  <c r="F94" i="25"/>
  <c r="F92" i="25"/>
  <c r="E90" i="25"/>
  <c r="J63" i="25"/>
  <c r="J62" i="25"/>
  <c r="F62" i="25"/>
  <c r="F60" i="25"/>
  <c r="E58" i="25"/>
  <c r="J22" i="25"/>
  <c r="E22" i="25"/>
  <c r="F63" i="25" s="1"/>
  <c r="J21" i="25"/>
  <c r="J16" i="25"/>
  <c r="J60" i="25"/>
  <c r="E7" i="25"/>
  <c r="E84" i="25" s="1"/>
  <c r="J41" i="24"/>
  <c r="J40" i="24"/>
  <c r="AY82" i="1"/>
  <c r="J39" i="24"/>
  <c r="AX82" i="1"/>
  <c r="BI168" i="24"/>
  <c r="BH168" i="24"/>
  <c r="BG168" i="24"/>
  <c r="BF168" i="24"/>
  <c r="T168" i="24"/>
  <c r="R168" i="24"/>
  <c r="P168" i="24"/>
  <c r="BI163" i="24"/>
  <c r="BH163" i="24"/>
  <c r="BG163" i="24"/>
  <c r="BF163" i="24"/>
  <c r="T163" i="24"/>
  <c r="R163" i="24"/>
  <c r="P163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3" i="24"/>
  <c r="BH153" i="24"/>
  <c r="BG153" i="24"/>
  <c r="BF153" i="24"/>
  <c r="T153" i="24"/>
  <c r="R153" i="24"/>
  <c r="P153" i="24"/>
  <c r="BI148" i="24"/>
  <c r="BH148" i="24"/>
  <c r="BG148" i="24"/>
  <c r="BF148" i="24"/>
  <c r="T148" i="24"/>
  <c r="R148" i="24"/>
  <c r="P148" i="24"/>
  <c r="BI146" i="24"/>
  <c r="BH146" i="24"/>
  <c r="BG146" i="24"/>
  <c r="BF146" i="24"/>
  <c r="T146" i="24"/>
  <c r="R146" i="24"/>
  <c r="P146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2" i="24"/>
  <c r="BH142" i="24"/>
  <c r="BG142" i="24"/>
  <c r="BF142" i="24"/>
  <c r="T142" i="24"/>
  <c r="R142" i="24"/>
  <c r="P142" i="24"/>
  <c r="BI141" i="24"/>
  <c r="BH141" i="24"/>
  <c r="BG141" i="24"/>
  <c r="BF141" i="24"/>
  <c r="T141" i="24"/>
  <c r="R141" i="24"/>
  <c r="P141" i="24"/>
  <c r="BI138" i="24"/>
  <c r="BH138" i="24"/>
  <c r="BG138" i="24"/>
  <c r="BF138" i="24"/>
  <c r="T138" i="24"/>
  <c r="T137" i="24"/>
  <c r="R138" i="24"/>
  <c r="R137" i="24"/>
  <c r="P138" i="24"/>
  <c r="P137" i="24" s="1"/>
  <c r="BI136" i="24"/>
  <c r="BH136" i="24"/>
  <c r="BG136" i="24"/>
  <c r="BF136" i="24"/>
  <c r="T136" i="24"/>
  <c r="R136" i="24"/>
  <c r="P136" i="24"/>
  <c r="BI135" i="24"/>
  <c r="BH135" i="24"/>
  <c r="BG135" i="24"/>
  <c r="BF135" i="24"/>
  <c r="T135" i="24"/>
  <c r="R135" i="24"/>
  <c r="P135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25" i="24"/>
  <c r="BH125" i="24"/>
  <c r="BG125" i="24"/>
  <c r="BF125" i="24"/>
  <c r="T125" i="24"/>
  <c r="R125" i="24"/>
  <c r="P125" i="24"/>
  <c r="BI121" i="24"/>
  <c r="BH121" i="24"/>
  <c r="BG121" i="24"/>
  <c r="BF121" i="24"/>
  <c r="T121" i="24"/>
  <c r="R121" i="24"/>
  <c r="P121" i="24"/>
  <c r="BI114" i="24"/>
  <c r="BH114" i="24"/>
  <c r="BG114" i="24"/>
  <c r="BF114" i="24"/>
  <c r="T114" i="24"/>
  <c r="R114" i="24"/>
  <c r="P114" i="24"/>
  <c r="BI108" i="24"/>
  <c r="BH108" i="24"/>
  <c r="BG108" i="24"/>
  <c r="BF108" i="24"/>
  <c r="T108" i="24"/>
  <c r="R108" i="24"/>
  <c r="P108" i="24"/>
  <c r="BI102" i="24"/>
  <c r="BH102" i="24"/>
  <c r="BG102" i="24"/>
  <c r="BF102" i="24"/>
  <c r="T102" i="24"/>
  <c r="R102" i="24"/>
  <c r="P102" i="24"/>
  <c r="J96" i="24"/>
  <c r="J95" i="24"/>
  <c r="F95" i="24"/>
  <c r="F93" i="24"/>
  <c r="E91" i="24"/>
  <c r="J63" i="24"/>
  <c r="J62" i="24"/>
  <c r="F62" i="24"/>
  <c r="F60" i="24"/>
  <c r="E58" i="24"/>
  <c r="J22" i="24"/>
  <c r="E22" i="24"/>
  <c r="F96" i="24"/>
  <c r="J21" i="24"/>
  <c r="J16" i="24"/>
  <c r="J93" i="24"/>
  <c r="E7" i="24"/>
  <c r="E85" i="24"/>
  <c r="J41" i="23"/>
  <c r="J40" i="23"/>
  <c r="AY81" i="1"/>
  <c r="J39" i="23"/>
  <c r="AX81" i="1"/>
  <c r="BI112" i="23"/>
  <c r="BH112" i="23"/>
  <c r="BG112" i="23"/>
  <c r="BF112" i="23"/>
  <c r="T112" i="23"/>
  <c r="T111" i="23"/>
  <c r="R112" i="23"/>
  <c r="R111" i="23"/>
  <c r="P112" i="23"/>
  <c r="P111" i="23" s="1"/>
  <c r="BI110" i="23"/>
  <c r="BH110" i="23"/>
  <c r="BG110" i="23"/>
  <c r="BF110" i="23"/>
  <c r="T110" i="23"/>
  <c r="R110" i="23"/>
  <c r="P110" i="23"/>
  <c r="BI107" i="23"/>
  <c r="BH107" i="23"/>
  <c r="BG107" i="23"/>
  <c r="BF107" i="23"/>
  <c r="T107" i="23"/>
  <c r="R107" i="23"/>
  <c r="P107" i="23"/>
  <c r="BI105" i="23"/>
  <c r="BH105" i="23"/>
  <c r="BG105" i="23"/>
  <c r="BF105" i="23"/>
  <c r="T105" i="23"/>
  <c r="R105" i="23"/>
  <c r="P105" i="23"/>
  <c r="BI102" i="23"/>
  <c r="BH102" i="23"/>
  <c r="BG102" i="23"/>
  <c r="BF102" i="23"/>
  <c r="T102" i="23"/>
  <c r="R102" i="23"/>
  <c r="P102" i="23"/>
  <c r="BI99" i="23"/>
  <c r="BH99" i="23"/>
  <c r="BG99" i="23"/>
  <c r="BF99" i="23"/>
  <c r="T99" i="23"/>
  <c r="R99" i="23"/>
  <c r="P99" i="23"/>
  <c r="BI97" i="23"/>
  <c r="BH97" i="23"/>
  <c r="BG97" i="23"/>
  <c r="BF97" i="23"/>
  <c r="T97" i="23"/>
  <c r="T96" i="23"/>
  <c r="R97" i="23"/>
  <c r="R96" i="23"/>
  <c r="P97" i="23"/>
  <c r="P96" i="23" s="1"/>
  <c r="J92" i="23"/>
  <c r="J91" i="23"/>
  <c r="F91" i="23"/>
  <c r="F89" i="23"/>
  <c r="E87" i="23"/>
  <c r="J63" i="23"/>
  <c r="J62" i="23"/>
  <c r="F62" i="23"/>
  <c r="F60" i="23"/>
  <c r="E58" i="23"/>
  <c r="J22" i="23"/>
  <c r="E22" i="23"/>
  <c r="F92" i="23" s="1"/>
  <c r="J21" i="23"/>
  <c r="J16" i="23"/>
  <c r="J89" i="23" s="1"/>
  <c r="E7" i="23"/>
  <c r="E81" i="23"/>
  <c r="J41" i="22"/>
  <c r="J40" i="22"/>
  <c r="AY80" i="1" s="1"/>
  <c r="J39" i="22"/>
  <c r="AX80" i="1"/>
  <c r="BI122" i="22"/>
  <c r="BH122" i="22"/>
  <c r="BG122" i="22"/>
  <c r="BF122" i="22"/>
  <c r="T122" i="22"/>
  <c r="R122" i="22"/>
  <c r="P122" i="22"/>
  <c r="BI120" i="22"/>
  <c r="BH120" i="22"/>
  <c r="BG120" i="22"/>
  <c r="BF120" i="22"/>
  <c r="T120" i="22"/>
  <c r="R120" i="22"/>
  <c r="P120" i="22"/>
  <c r="BI118" i="22"/>
  <c r="BH118" i="22"/>
  <c r="BG118" i="22"/>
  <c r="BF118" i="22"/>
  <c r="T118" i="22"/>
  <c r="R118" i="22"/>
  <c r="P118" i="22"/>
  <c r="BI116" i="22"/>
  <c r="BH116" i="22"/>
  <c r="BG116" i="22"/>
  <c r="BF116" i="22"/>
  <c r="T116" i="22"/>
  <c r="R116" i="22"/>
  <c r="P116" i="22"/>
  <c r="BI114" i="22"/>
  <c r="BH114" i="22"/>
  <c r="BG114" i="22"/>
  <c r="BF114" i="22"/>
  <c r="T114" i="22"/>
  <c r="R114" i="22"/>
  <c r="P114" i="22"/>
  <c r="BI112" i="22"/>
  <c r="BH112" i="22"/>
  <c r="BG112" i="22"/>
  <c r="BF112" i="22"/>
  <c r="T112" i="22"/>
  <c r="R112" i="22"/>
  <c r="P112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6" i="22"/>
  <c r="BH106" i="22"/>
  <c r="BG106" i="22"/>
  <c r="BF106" i="22"/>
  <c r="T106" i="22"/>
  <c r="R106" i="22"/>
  <c r="P106" i="22"/>
  <c r="BI104" i="22"/>
  <c r="BH104" i="22"/>
  <c r="BG104" i="22"/>
  <c r="BF104" i="22"/>
  <c r="T104" i="22"/>
  <c r="R104" i="22"/>
  <c r="P104" i="22"/>
  <c r="BI102" i="22"/>
  <c r="BH102" i="22"/>
  <c r="BG102" i="22"/>
  <c r="BF102" i="22"/>
  <c r="T102" i="22"/>
  <c r="R102" i="22"/>
  <c r="P102" i="22"/>
  <c r="BI98" i="22"/>
  <c r="BH98" i="22"/>
  <c r="BG98" i="22"/>
  <c r="BF98" i="22"/>
  <c r="T98" i="22"/>
  <c r="T97" i="22"/>
  <c r="R98" i="22"/>
  <c r="R97" i="22"/>
  <c r="P98" i="22"/>
  <c r="P97" i="22"/>
  <c r="J93" i="22"/>
  <c r="J92" i="22"/>
  <c r="F92" i="22"/>
  <c r="F90" i="22"/>
  <c r="E88" i="22"/>
  <c r="J63" i="22"/>
  <c r="J62" i="22"/>
  <c r="F62" i="22"/>
  <c r="F60" i="22"/>
  <c r="E58" i="22"/>
  <c r="J22" i="22"/>
  <c r="E22" i="22"/>
  <c r="F93" i="22" s="1"/>
  <c r="J21" i="22"/>
  <c r="J16" i="22"/>
  <c r="J90" i="22"/>
  <c r="E7" i="22"/>
  <c r="E52" i="22" s="1"/>
  <c r="J41" i="21"/>
  <c r="J40" i="21"/>
  <c r="AY78" i="1" s="1"/>
  <c r="J39" i="21"/>
  <c r="AX78" i="1"/>
  <c r="BI118" i="21"/>
  <c r="BH118" i="21"/>
  <c r="BG118" i="21"/>
  <c r="BF118" i="21"/>
  <c r="T118" i="21"/>
  <c r="R118" i="21"/>
  <c r="P118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2" i="21"/>
  <c r="BH112" i="21"/>
  <c r="BG112" i="21"/>
  <c r="BF112" i="21"/>
  <c r="T112" i="21"/>
  <c r="R112" i="21"/>
  <c r="P112" i="21"/>
  <c r="BI110" i="21"/>
  <c r="BH110" i="21"/>
  <c r="BG110" i="21"/>
  <c r="BF110" i="21"/>
  <c r="T110" i="21"/>
  <c r="R110" i="21"/>
  <c r="P110" i="21"/>
  <c r="BI107" i="21"/>
  <c r="BH107" i="21"/>
  <c r="BG107" i="21"/>
  <c r="BF107" i="21"/>
  <c r="T107" i="21"/>
  <c r="R107" i="21"/>
  <c r="P107" i="21"/>
  <c r="BI104" i="21"/>
  <c r="BH104" i="21"/>
  <c r="BG104" i="21"/>
  <c r="BF104" i="21"/>
  <c r="T104" i="21"/>
  <c r="R104" i="21"/>
  <c r="P104" i="21"/>
  <c r="BI101" i="21"/>
  <c r="BH101" i="21"/>
  <c r="BG101" i="21"/>
  <c r="BF101" i="21"/>
  <c r="T101" i="21"/>
  <c r="R101" i="21"/>
  <c r="P101" i="21"/>
  <c r="BI98" i="21"/>
  <c r="BH98" i="21"/>
  <c r="BG98" i="21"/>
  <c r="BF98" i="21"/>
  <c r="T98" i="21"/>
  <c r="R98" i="21"/>
  <c r="P98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J89" i="21"/>
  <c r="J88" i="21"/>
  <c r="F88" i="21"/>
  <c r="F86" i="21"/>
  <c r="E84" i="21"/>
  <c r="J63" i="21"/>
  <c r="J62" i="21"/>
  <c r="F62" i="21"/>
  <c r="F60" i="21"/>
  <c r="E58" i="21"/>
  <c r="J22" i="21"/>
  <c r="E22" i="21"/>
  <c r="F89" i="21"/>
  <c r="J21" i="21"/>
  <c r="J16" i="21"/>
  <c r="J86" i="21"/>
  <c r="E7" i="21"/>
  <c r="E78" i="21" s="1"/>
  <c r="J41" i="20"/>
  <c r="J40" i="20"/>
  <c r="AY77" i="1"/>
  <c r="J39" i="20"/>
  <c r="AX77" i="1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7" i="20"/>
  <c r="BH137" i="20"/>
  <c r="BG137" i="20"/>
  <c r="BF137" i="20"/>
  <c r="T137" i="20"/>
  <c r="R137" i="20"/>
  <c r="P137" i="20"/>
  <c r="BI134" i="20"/>
  <c r="BH134" i="20"/>
  <c r="BG134" i="20"/>
  <c r="BF134" i="20"/>
  <c r="T134" i="20"/>
  <c r="R134" i="20"/>
  <c r="P134" i="20"/>
  <c r="BI131" i="20"/>
  <c r="BH131" i="20"/>
  <c r="BG131" i="20"/>
  <c r="BF131" i="20"/>
  <c r="T131" i="20"/>
  <c r="R131" i="20"/>
  <c r="P131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18" i="20"/>
  <c r="BH118" i="20"/>
  <c r="BG118" i="20"/>
  <c r="BF118" i="20"/>
  <c r="T118" i="20"/>
  <c r="R118" i="20"/>
  <c r="P118" i="20"/>
  <c r="BI115" i="20"/>
  <c r="BH115" i="20"/>
  <c r="BG115" i="20"/>
  <c r="BF115" i="20"/>
  <c r="T115" i="20"/>
  <c r="R115" i="20"/>
  <c r="P115" i="20"/>
  <c r="BI112" i="20"/>
  <c r="BH112" i="20"/>
  <c r="BG112" i="20"/>
  <c r="BF112" i="20"/>
  <c r="T112" i="20"/>
  <c r="R112" i="20"/>
  <c r="P112" i="20"/>
  <c r="BI109" i="20"/>
  <c r="BH109" i="20"/>
  <c r="BG109" i="20"/>
  <c r="BF109" i="20"/>
  <c r="T109" i="20"/>
  <c r="R109" i="20"/>
  <c r="P109" i="20"/>
  <c r="BI106" i="20"/>
  <c r="BH106" i="20"/>
  <c r="BG106" i="20"/>
  <c r="BF106" i="20"/>
  <c r="T106" i="20"/>
  <c r="R106" i="20"/>
  <c r="P106" i="20"/>
  <c r="BI103" i="20"/>
  <c r="BH103" i="20"/>
  <c r="BG103" i="20"/>
  <c r="BF103" i="20"/>
  <c r="T103" i="20"/>
  <c r="R103" i="20"/>
  <c r="P103" i="20"/>
  <c r="BI100" i="20"/>
  <c r="BH100" i="20"/>
  <c r="BG100" i="20"/>
  <c r="BF100" i="20"/>
  <c r="T100" i="20"/>
  <c r="R100" i="20"/>
  <c r="P100" i="20"/>
  <c r="BI98" i="20"/>
  <c r="BH98" i="20"/>
  <c r="BG98" i="20"/>
  <c r="BF98" i="20"/>
  <c r="T98" i="20"/>
  <c r="T97" i="20" s="1"/>
  <c r="R98" i="20"/>
  <c r="R97" i="20"/>
  <c r="P98" i="20"/>
  <c r="P97" i="20" s="1"/>
  <c r="J93" i="20"/>
  <c r="J92" i="20"/>
  <c r="F92" i="20"/>
  <c r="F90" i="20"/>
  <c r="E88" i="20"/>
  <c r="J63" i="20"/>
  <c r="J62" i="20"/>
  <c r="F62" i="20"/>
  <c r="F60" i="20"/>
  <c r="E58" i="20"/>
  <c r="J22" i="20"/>
  <c r="E22" i="20"/>
  <c r="F93" i="20"/>
  <c r="J21" i="20"/>
  <c r="J16" i="20"/>
  <c r="J90" i="20" s="1"/>
  <c r="E7" i="20"/>
  <c r="E82" i="20"/>
  <c r="J41" i="19"/>
  <c r="J40" i="19"/>
  <c r="AY75" i="1"/>
  <c r="J39" i="19"/>
  <c r="AX75" i="1"/>
  <c r="BI106" i="19"/>
  <c r="BH106" i="19"/>
  <c r="BG106" i="19"/>
  <c r="BF106" i="19"/>
  <c r="T106" i="19"/>
  <c r="R106" i="19"/>
  <c r="P106" i="19"/>
  <c r="BI104" i="19"/>
  <c r="BH104" i="19"/>
  <c r="BG104" i="19"/>
  <c r="BF104" i="19"/>
  <c r="T104" i="19"/>
  <c r="R104" i="19"/>
  <c r="P104" i="19"/>
  <c r="BI102" i="19"/>
  <c r="BH102" i="19"/>
  <c r="BG102" i="19"/>
  <c r="BF102" i="19"/>
  <c r="T102" i="19"/>
  <c r="R102" i="19"/>
  <c r="P102" i="19"/>
  <c r="BI100" i="19"/>
  <c r="BH100" i="19"/>
  <c r="BG100" i="19"/>
  <c r="BF100" i="19"/>
  <c r="T100" i="19"/>
  <c r="R100" i="19"/>
  <c r="P100" i="19"/>
  <c r="BI96" i="19"/>
  <c r="BH96" i="19"/>
  <c r="BG96" i="19"/>
  <c r="BF96" i="19"/>
  <c r="T96" i="19"/>
  <c r="R96" i="19"/>
  <c r="P96" i="19"/>
  <c r="J90" i="19"/>
  <c r="J89" i="19"/>
  <c r="F89" i="19"/>
  <c r="F87" i="19"/>
  <c r="E85" i="19"/>
  <c r="J63" i="19"/>
  <c r="J62" i="19"/>
  <c r="F62" i="19"/>
  <c r="F60" i="19"/>
  <c r="E58" i="19"/>
  <c r="J22" i="19"/>
  <c r="E22" i="19"/>
  <c r="F90" i="19"/>
  <c r="J21" i="19"/>
  <c r="J16" i="19"/>
  <c r="J60" i="19"/>
  <c r="E7" i="19"/>
  <c r="E79" i="19"/>
  <c r="J41" i="18"/>
  <c r="J40" i="18"/>
  <c r="AY74" i="1"/>
  <c r="J39" i="18"/>
  <c r="AX74" i="1"/>
  <c r="BI129" i="18"/>
  <c r="BH129" i="18"/>
  <c r="BG129" i="18"/>
  <c r="BF129" i="18"/>
  <c r="T129" i="18"/>
  <c r="R129" i="18"/>
  <c r="P129" i="18"/>
  <c r="BI118" i="18"/>
  <c r="BH118" i="18"/>
  <c r="BG118" i="18"/>
  <c r="BF118" i="18"/>
  <c r="T118" i="18"/>
  <c r="R118" i="18"/>
  <c r="P118" i="18"/>
  <c r="BI107" i="18"/>
  <c r="BH107" i="18"/>
  <c r="BG107" i="18"/>
  <c r="BF107" i="18"/>
  <c r="T107" i="18"/>
  <c r="R107" i="18"/>
  <c r="P107" i="18"/>
  <c r="BI96" i="18"/>
  <c r="BH96" i="18"/>
  <c r="BG96" i="18"/>
  <c r="BF96" i="18"/>
  <c r="T96" i="18"/>
  <c r="R96" i="18"/>
  <c r="P96" i="18"/>
  <c r="J90" i="18"/>
  <c r="J89" i="18"/>
  <c r="F89" i="18"/>
  <c r="F87" i="18"/>
  <c r="E85" i="18"/>
  <c r="J63" i="18"/>
  <c r="J62" i="18"/>
  <c r="F62" i="18"/>
  <c r="F60" i="18"/>
  <c r="E58" i="18"/>
  <c r="J22" i="18"/>
  <c r="E22" i="18"/>
  <c r="F90" i="18"/>
  <c r="J21" i="18"/>
  <c r="J16" i="18"/>
  <c r="J60" i="18" s="1"/>
  <c r="E7" i="18"/>
  <c r="E79" i="18"/>
  <c r="J41" i="17"/>
  <c r="J40" i="17"/>
  <c r="AY73" i="1"/>
  <c r="J39" i="17"/>
  <c r="AX73" i="1" s="1"/>
  <c r="BI113" i="17"/>
  <c r="BH113" i="17"/>
  <c r="BG113" i="17"/>
  <c r="BF113" i="17"/>
  <c r="T113" i="17"/>
  <c r="R113" i="17"/>
  <c r="P113" i="17"/>
  <c r="BI111" i="17"/>
  <c r="BH111" i="17"/>
  <c r="BG111" i="17"/>
  <c r="BF111" i="17"/>
  <c r="T111" i="17"/>
  <c r="R111" i="17"/>
  <c r="P111" i="17"/>
  <c r="BI109" i="17"/>
  <c r="BH109" i="17"/>
  <c r="BG109" i="17"/>
  <c r="BF109" i="17"/>
  <c r="T109" i="17"/>
  <c r="R109" i="17"/>
  <c r="P109" i="17"/>
  <c r="BI107" i="17"/>
  <c r="BH107" i="17"/>
  <c r="BG107" i="17"/>
  <c r="BF107" i="17"/>
  <c r="T107" i="17"/>
  <c r="R107" i="17"/>
  <c r="P107" i="17"/>
  <c r="BI105" i="17"/>
  <c r="BH105" i="17"/>
  <c r="BG105" i="17"/>
  <c r="BF105" i="17"/>
  <c r="T105" i="17"/>
  <c r="R105" i="17"/>
  <c r="P105" i="17"/>
  <c r="BI103" i="17"/>
  <c r="BH103" i="17"/>
  <c r="BG103" i="17"/>
  <c r="BF103" i="17"/>
  <c r="T103" i="17"/>
  <c r="R103" i="17"/>
  <c r="P103" i="17"/>
  <c r="BI101" i="17"/>
  <c r="BH101" i="17"/>
  <c r="BG101" i="17"/>
  <c r="BF101" i="17"/>
  <c r="T101" i="17"/>
  <c r="R101" i="17"/>
  <c r="P101" i="17"/>
  <c r="BI96" i="17"/>
  <c r="BH96" i="17"/>
  <c r="BG96" i="17"/>
  <c r="BF96" i="17"/>
  <c r="T96" i="17"/>
  <c r="R96" i="17"/>
  <c r="P96" i="17"/>
  <c r="J90" i="17"/>
  <c r="J89" i="17"/>
  <c r="F89" i="17"/>
  <c r="F87" i="17"/>
  <c r="E85" i="17"/>
  <c r="J63" i="17"/>
  <c r="J62" i="17"/>
  <c r="F62" i="17"/>
  <c r="F60" i="17"/>
  <c r="E58" i="17"/>
  <c r="J22" i="17"/>
  <c r="E22" i="17"/>
  <c r="F90" i="17"/>
  <c r="J21" i="17"/>
  <c r="J16" i="17"/>
  <c r="J60" i="17" s="1"/>
  <c r="E7" i="17"/>
  <c r="E52" i="17"/>
  <c r="J39" i="16"/>
  <c r="J38" i="16"/>
  <c r="AY70" i="1"/>
  <c r="J37" i="16"/>
  <c r="AX70" i="1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0" i="16"/>
  <c r="BH100" i="16"/>
  <c r="BG100" i="16"/>
  <c r="BF100" i="16"/>
  <c r="T100" i="16"/>
  <c r="R100" i="16"/>
  <c r="P100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BI90" i="16"/>
  <c r="BH90" i="16"/>
  <c r="BG90" i="16"/>
  <c r="BF90" i="16"/>
  <c r="T90" i="16"/>
  <c r="R90" i="16"/>
  <c r="P90" i="16"/>
  <c r="J84" i="16"/>
  <c r="J83" i="16"/>
  <c r="F83" i="16"/>
  <c r="F81" i="16"/>
  <c r="E79" i="16"/>
  <c r="J59" i="16"/>
  <c r="J58" i="16"/>
  <c r="F58" i="16"/>
  <c r="F56" i="16"/>
  <c r="E54" i="16"/>
  <c r="J20" i="16"/>
  <c r="E20" i="16"/>
  <c r="F59" i="16"/>
  <c r="J19" i="16"/>
  <c r="J14" i="16"/>
  <c r="J81" i="16" s="1"/>
  <c r="E7" i="16"/>
  <c r="E75" i="16" s="1"/>
  <c r="J39" i="15"/>
  <c r="J38" i="15"/>
  <c r="AY69" i="1"/>
  <c r="J37" i="15"/>
  <c r="AX69" i="1" s="1"/>
  <c r="BI166" i="15"/>
  <c r="BH166" i="15"/>
  <c r="BG166" i="15"/>
  <c r="BF166" i="15"/>
  <c r="T166" i="15"/>
  <c r="T165" i="15"/>
  <c r="R166" i="15"/>
  <c r="R165" i="15" s="1"/>
  <c r="P166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5" i="15"/>
  <c r="BH135" i="15"/>
  <c r="BG135" i="15"/>
  <c r="BF135" i="15"/>
  <c r="T135" i="15"/>
  <c r="T134" i="15"/>
  <c r="R135" i="15"/>
  <c r="R134" i="15"/>
  <c r="P135" i="15"/>
  <c r="P134" i="15"/>
  <c r="BI131" i="15"/>
  <c r="BH131" i="15"/>
  <c r="BG131" i="15"/>
  <c r="BF131" i="15"/>
  <c r="T131" i="15"/>
  <c r="R131" i="15"/>
  <c r="P131" i="15"/>
  <c r="BI128" i="15"/>
  <c r="BH128" i="15"/>
  <c r="BG128" i="15"/>
  <c r="BF128" i="15"/>
  <c r="T128" i="15"/>
  <c r="R128" i="15"/>
  <c r="P128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BI119" i="15"/>
  <c r="BH119" i="15"/>
  <c r="BG119" i="15"/>
  <c r="BF119" i="15"/>
  <c r="T119" i="15"/>
  <c r="R119" i="15"/>
  <c r="P119" i="15"/>
  <c r="BI116" i="15"/>
  <c r="BH116" i="15"/>
  <c r="BG116" i="15"/>
  <c r="BF116" i="15"/>
  <c r="T116" i="15"/>
  <c r="R116" i="15"/>
  <c r="P116" i="15"/>
  <c r="BI112" i="15"/>
  <c r="BH112" i="15"/>
  <c r="BG112" i="15"/>
  <c r="BF112" i="15"/>
  <c r="T112" i="15"/>
  <c r="R112" i="15"/>
  <c r="P112" i="15"/>
  <c r="BI109" i="15"/>
  <c r="BH109" i="15"/>
  <c r="BG109" i="15"/>
  <c r="BF109" i="15"/>
  <c r="T109" i="15"/>
  <c r="R109" i="15"/>
  <c r="P109" i="15"/>
  <c r="BI106" i="15"/>
  <c r="BH106" i="15"/>
  <c r="BG106" i="15"/>
  <c r="BF106" i="15"/>
  <c r="T106" i="15"/>
  <c r="R106" i="15"/>
  <c r="P106" i="15"/>
  <c r="BI105" i="15"/>
  <c r="BH105" i="15"/>
  <c r="BG105" i="15"/>
  <c r="BF105" i="15"/>
  <c r="T105" i="15"/>
  <c r="R105" i="15"/>
  <c r="P105" i="15"/>
  <c r="BI104" i="15"/>
  <c r="BH104" i="15"/>
  <c r="BG104" i="15"/>
  <c r="BF104" i="15"/>
  <c r="T104" i="15"/>
  <c r="R104" i="15"/>
  <c r="P104" i="15"/>
  <c r="BI101" i="15"/>
  <c r="BH101" i="15"/>
  <c r="BG101" i="15"/>
  <c r="BF101" i="15"/>
  <c r="T101" i="15"/>
  <c r="R101" i="15"/>
  <c r="P101" i="15"/>
  <c r="BI98" i="15"/>
  <c r="BH98" i="15"/>
  <c r="BG98" i="15"/>
  <c r="BF98" i="15"/>
  <c r="T98" i="15"/>
  <c r="R98" i="15"/>
  <c r="P98" i="15"/>
  <c r="BI95" i="15"/>
  <c r="BH95" i="15"/>
  <c r="BG95" i="15"/>
  <c r="BF95" i="15"/>
  <c r="T95" i="15"/>
  <c r="R95" i="15"/>
  <c r="P95" i="15"/>
  <c r="J89" i="15"/>
  <c r="J88" i="15"/>
  <c r="F88" i="15"/>
  <c r="F86" i="15"/>
  <c r="E84" i="15"/>
  <c r="J59" i="15"/>
  <c r="J58" i="15"/>
  <c r="F58" i="15"/>
  <c r="F56" i="15"/>
  <c r="E54" i="15"/>
  <c r="J20" i="15"/>
  <c r="E20" i="15"/>
  <c r="F89" i="15" s="1"/>
  <c r="J19" i="15"/>
  <c r="J14" i="15"/>
  <c r="J86" i="15" s="1"/>
  <c r="E7" i="15"/>
  <c r="E80" i="15"/>
  <c r="J39" i="14"/>
  <c r="J38" i="14"/>
  <c r="AY68" i="1" s="1"/>
  <c r="J37" i="14"/>
  <c r="AX68" i="1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9" i="14"/>
  <c r="BH109" i="14"/>
  <c r="BG109" i="14"/>
  <c r="BF109" i="14"/>
  <c r="T109" i="14"/>
  <c r="R109" i="14"/>
  <c r="P109" i="14"/>
  <c r="BI107" i="14"/>
  <c r="BH107" i="14"/>
  <c r="BG107" i="14"/>
  <c r="BF107" i="14"/>
  <c r="T107" i="14"/>
  <c r="R107" i="14"/>
  <c r="P107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1" i="14"/>
  <c r="BH101" i="14"/>
  <c r="BG101" i="14"/>
  <c r="BF101" i="14"/>
  <c r="T101" i="14"/>
  <c r="R101" i="14"/>
  <c r="P101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J87" i="14"/>
  <c r="J86" i="14"/>
  <c r="F86" i="14"/>
  <c r="F84" i="14"/>
  <c r="E82" i="14"/>
  <c r="J59" i="14"/>
  <c r="J58" i="14"/>
  <c r="F58" i="14"/>
  <c r="F56" i="14"/>
  <c r="E54" i="14"/>
  <c r="J20" i="14"/>
  <c r="E20" i="14"/>
  <c r="F87" i="14"/>
  <c r="J19" i="14"/>
  <c r="J14" i="14"/>
  <c r="J56" i="14" s="1"/>
  <c r="E7" i="14"/>
  <c r="E78" i="14" s="1"/>
  <c r="J39" i="13"/>
  <c r="J38" i="13"/>
  <c r="AY67" i="1"/>
  <c r="J37" i="13"/>
  <c r="AX67" i="1" s="1"/>
  <c r="BI264" i="13"/>
  <c r="BH264" i="13"/>
  <c r="BG264" i="13"/>
  <c r="BF264" i="13"/>
  <c r="T264" i="13"/>
  <c r="R264" i="13"/>
  <c r="P264" i="13"/>
  <c r="BI263" i="13"/>
  <c r="BH263" i="13"/>
  <c r="BG263" i="13"/>
  <c r="BF263" i="13"/>
  <c r="T263" i="13"/>
  <c r="R263" i="13"/>
  <c r="P263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2" i="13"/>
  <c r="BH242" i="13"/>
  <c r="BG242" i="13"/>
  <c r="BF242" i="13"/>
  <c r="T242" i="13"/>
  <c r="R242" i="13"/>
  <c r="P242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6" i="13"/>
  <c r="BH236" i="13"/>
  <c r="BG236" i="13"/>
  <c r="BF236" i="13"/>
  <c r="T236" i="13"/>
  <c r="R236" i="13"/>
  <c r="P236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5" i="13"/>
  <c r="BH225" i="13"/>
  <c r="BG225" i="13"/>
  <c r="BF225" i="13"/>
  <c r="T225" i="13"/>
  <c r="R225" i="13"/>
  <c r="P225" i="13"/>
  <c r="BI223" i="13"/>
  <c r="BH223" i="13"/>
  <c r="BG223" i="13"/>
  <c r="BF223" i="13"/>
  <c r="T223" i="13"/>
  <c r="R223" i="13"/>
  <c r="P223" i="13"/>
  <c r="BI221" i="13"/>
  <c r="BH221" i="13"/>
  <c r="BG221" i="13"/>
  <c r="BF221" i="13"/>
  <c r="T221" i="13"/>
  <c r="R221" i="13"/>
  <c r="P221" i="13"/>
  <c r="BI219" i="13"/>
  <c r="BH219" i="13"/>
  <c r="BG219" i="13"/>
  <c r="BF219" i="13"/>
  <c r="T219" i="13"/>
  <c r="R219" i="13"/>
  <c r="P219" i="13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3" i="13"/>
  <c r="BH193" i="13"/>
  <c r="BG193" i="13"/>
  <c r="BF193" i="13"/>
  <c r="T193" i="13"/>
  <c r="R193" i="13"/>
  <c r="P193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J90" i="13"/>
  <c r="J89" i="13"/>
  <c r="F89" i="13"/>
  <c r="F87" i="13"/>
  <c r="E85" i="13"/>
  <c r="J59" i="13"/>
  <c r="J58" i="13"/>
  <c r="F58" i="13"/>
  <c r="F56" i="13"/>
  <c r="E54" i="13"/>
  <c r="J20" i="13"/>
  <c r="E20" i="13"/>
  <c r="F90" i="13" s="1"/>
  <c r="J19" i="13"/>
  <c r="J14" i="13"/>
  <c r="J56" i="13" s="1"/>
  <c r="E7" i="13"/>
  <c r="E81" i="13"/>
  <c r="J39" i="12"/>
  <c r="J38" i="12"/>
  <c r="AY66" i="1"/>
  <c r="J37" i="12"/>
  <c r="AX66" i="1"/>
  <c r="BI271" i="12"/>
  <c r="BH271" i="12"/>
  <c r="BG271" i="12"/>
  <c r="BF271" i="12"/>
  <c r="T271" i="12"/>
  <c r="R271" i="12"/>
  <c r="P271" i="12"/>
  <c r="BI268" i="12"/>
  <c r="BH268" i="12"/>
  <c r="BG268" i="12"/>
  <c r="BF268" i="12"/>
  <c r="T268" i="12"/>
  <c r="R268" i="12"/>
  <c r="P268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4" i="12"/>
  <c r="BH244" i="12"/>
  <c r="BG244" i="12"/>
  <c r="BF244" i="12"/>
  <c r="T244" i="12"/>
  <c r="R244" i="12"/>
  <c r="P244" i="12"/>
  <c r="BI243" i="12"/>
  <c r="BH243" i="12"/>
  <c r="BG243" i="12"/>
  <c r="BF243" i="12"/>
  <c r="T243" i="12"/>
  <c r="R243" i="12"/>
  <c r="P243" i="12"/>
  <c r="BI242" i="12"/>
  <c r="BH242" i="12"/>
  <c r="BG242" i="12"/>
  <c r="BF242" i="12"/>
  <c r="T242" i="12"/>
  <c r="R242" i="12"/>
  <c r="P242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7" i="12"/>
  <c r="BH227" i="12"/>
  <c r="BG227" i="12"/>
  <c r="BF227" i="12"/>
  <c r="T227" i="12"/>
  <c r="R227" i="12"/>
  <c r="P227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198" i="12"/>
  <c r="BH198" i="12"/>
  <c r="BG198" i="12"/>
  <c r="BF198" i="12"/>
  <c r="T198" i="12"/>
  <c r="R198" i="12"/>
  <c r="P198" i="12"/>
  <c r="BI195" i="12"/>
  <c r="BH195" i="12"/>
  <c r="BG195" i="12"/>
  <c r="BF195" i="12"/>
  <c r="T195" i="12"/>
  <c r="R195" i="12"/>
  <c r="P195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0" i="12"/>
  <c r="BH180" i="12"/>
  <c r="BG180" i="12"/>
  <c r="BF180" i="12"/>
  <c r="T180" i="12"/>
  <c r="R180" i="12"/>
  <c r="P180" i="12"/>
  <c r="BI177" i="12"/>
  <c r="BH177" i="12"/>
  <c r="BG177" i="12"/>
  <c r="BF177" i="12"/>
  <c r="T177" i="12"/>
  <c r="R177" i="12"/>
  <c r="P177" i="12"/>
  <c r="BI174" i="12"/>
  <c r="BH174" i="12"/>
  <c r="BG174" i="12"/>
  <c r="BF174" i="12"/>
  <c r="T174" i="12"/>
  <c r="R174" i="12"/>
  <c r="P174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R136" i="12"/>
  <c r="P136" i="12"/>
  <c r="BI133" i="12"/>
  <c r="BH133" i="12"/>
  <c r="BG133" i="12"/>
  <c r="BF133" i="12"/>
  <c r="T133" i="12"/>
  <c r="R133" i="12"/>
  <c r="P133" i="12"/>
  <c r="BI128" i="12"/>
  <c r="BH128" i="12"/>
  <c r="BG128" i="12"/>
  <c r="BF128" i="12"/>
  <c r="T128" i="12"/>
  <c r="R128" i="12"/>
  <c r="P128" i="12"/>
  <c r="BI125" i="12"/>
  <c r="BH125" i="12"/>
  <c r="BG125" i="12"/>
  <c r="BF125" i="12"/>
  <c r="T125" i="12"/>
  <c r="R125" i="12"/>
  <c r="P125" i="12"/>
  <c r="BI122" i="12"/>
  <c r="BH122" i="12"/>
  <c r="BG122" i="12"/>
  <c r="BF122" i="12"/>
  <c r="T122" i="12"/>
  <c r="R122" i="12"/>
  <c r="P122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1" i="12"/>
  <c r="BH111" i="12"/>
  <c r="BG111" i="12"/>
  <c r="BF111" i="12"/>
  <c r="T111" i="12"/>
  <c r="R111" i="12"/>
  <c r="P111" i="12"/>
  <c r="BI108" i="12"/>
  <c r="BH108" i="12"/>
  <c r="BG108" i="12"/>
  <c r="BF108" i="12"/>
  <c r="T108" i="12"/>
  <c r="R108" i="12"/>
  <c r="P108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J93" i="12"/>
  <c r="J92" i="12"/>
  <c r="F92" i="12"/>
  <c r="F90" i="12"/>
  <c r="E88" i="12"/>
  <c r="J59" i="12"/>
  <c r="J58" i="12"/>
  <c r="F58" i="12"/>
  <c r="F56" i="12"/>
  <c r="E54" i="12"/>
  <c r="J20" i="12"/>
  <c r="E20" i="12"/>
  <c r="F59" i="12"/>
  <c r="J19" i="12"/>
  <c r="J14" i="12"/>
  <c r="J56" i="12" s="1"/>
  <c r="E7" i="12"/>
  <c r="E84" i="12"/>
  <c r="J39" i="11"/>
  <c r="J38" i="11"/>
  <c r="AY65" i="1"/>
  <c r="J37" i="11"/>
  <c r="AX65" i="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T153" i="11" s="1"/>
  <c r="R154" i="11"/>
  <c r="R153" i="11"/>
  <c r="P154" i="11"/>
  <c r="P153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J94" i="11"/>
  <c r="J93" i="11"/>
  <c r="F93" i="11"/>
  <c r="F91" i="11"/>
  <c r="E89" i="11"/>
  <c r="J59" i="11"/>
  <c r="J58" i="11"/>
  <c r="F58" i="11"/>
  <c r="F56" i="11"/>
  <c r="E54" i="11"/>
  <c r="J20" i="11"/>
  <c r="E20" i="11"/>
  <c r="F59" i="11"/>
  <c r="J19" i="11"/>
  <c r="J14" i="11"/>
  <c r="J91" i="11" s="1"/>
  <c r="E7" i="11"/>
  <c r="E50" i="11"/>
  <c r="J39" i="10"/>
  <c r="J38" i="10"/>
  <c r="AY64" i="1"/>
  <c r="J37" i="10"/>
  <c r="AX64" i="1" s="1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3" i="10"/>
  <c r="J82" i="10"/>
  <c r="F82" i="10"/>
  <c r="F80" i="10"/>
  <c r="E78" i="10"/>
  <c r="J59" i="10"/>
  <c r="J58" i="10"/>
  <c r="F58" i="10"/>
  <c r="F56" i="10"/>
  <c r="E54" i="10"/>
  <c r="J20" i="10"/>
  <c r="E20" i="10"/>
  <c r="F83" i="10" s="1"/>
  <c r="J19" i="10"/>
  <c r="J14" i="10"/>
  <c r="J80" i="10"/>
  <c r="E7" i="10"/>
  <c r="E50" i="10" s="1"/>
  <c r="J39" i="9"/>
  <c r="J38" i="9"/>
  <c r="AY63" i="1"/>
  <c r="J37" i="9"/>
  <c r="AX63" i="1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J91" i="9"/>
  <c r="J90" i="9"/>
  <c r="F90" i="9"/>
  <c r="F88" i="9"/>
  <c r="E86" i="9"/>
  <c r="J59" i="9"/>
  <c r="J58" i="9"/>
  <c r="F58" i="9"/>
  <c r="F56" i="9"/>
  <c r="E54" i="9"/>
  <c r="J20" i="9"/>
  <c r="E20" i="9"/>
  <c r="F59" i="9" s="1"/>
  <c r="J19" i="9"/>
  <c r="J14" i="9"/>
  <c r="J88" i="9"/>
  <c r="E7" i="9"/>
  <c r="E82" i="9" s="1"/>
  <c r="J39" i="8"/>
  <c r="J38" i="8"/>
  <c r="AY62" i="1" s="1"/>
  <c r="J37" i="8"/>
  <c r="AX62" i="1"/>
  <c r="BI2303" i="8"/>
  <c r="BH2303" i="8"/>
  <c r="BG2303" i="8"/>
  <c r="BF2303" i="8"/>
  <c r="T2303" i="8"/>
  <c r="R2303" i="8"/>
  <c r="P2303" i="8"/>
  <c r="BI2302" i="8"/>
  <c r="BH2302" i="8"/>
  <c r="BG2302" i="8"/>
  <c r="BF2302" i="8"/>
  <c r="T2302" i="8"/>
  <c r="R2302" i="8"/>
  <c r="P2302" i="8"/>
  <c r="BI2300" i="8"/>
  <c r="BH2300" i="8"/>
  <c r="BG2300" i="8"/>
  <c r="BF2300" i="8"/>
  <c r="T2300" i="8"/>
  <c r="R2300" i="8"/>
  <c r="P2300" i="8"/>
  <c r="BI2297" i="8"/>
  <c r="BH2297" i="8"/>
  <c r="BG2297" i="8"/>
  <c r="BF2297" i="8"/>
  <c r="T2297" i="8"/>
  <c r="R2297" i="8"/>
  <c r="P2297" i="8"/>
  <c r="BI2293" i="8"/>
  <c r="BH2293" i="8"/>
  <c r="BG2293" i="8"/>
  <c r="BF2293" i="8"/>
  <c r="T2293" i="8"/>
  <c r="R2293" i="8"/>
  <c r="P2293" i="8"/>
  <c r="BI2284" i="8"/>
  <c r="BH2284" i="8"/>
  <c r="BG2284" i="8"/>
  <c r="BF2284" i="8"/>
  <c r="T2284" i="8"/>
  <c r="R2284" i="8"/>
  <c r="P2284" i="8"/>
  <c r="BI2281" i="8"/>
  <c r="BH2281" i="8"/>
  <c r="BG2281" i="8"/>
  <c r="BF2281" i="8"/>
  <c r="T2281" i="8"/>
  <c r="R2281" i="8"/>
  <c r="P2281" i="8"/>
  <c r="BI2280" i="8"/>
  <c r="BH2280" i="8"/>
  <c r="BG2280" i="8"/>
  <c r="BF2280" i="8"/>
  <c r="T2280" i="8"/>
  <c r="R2280" i="8"/>
  <c r="P2280" i="8"/>
  <c r="BI2279" i="8"/>
  <c r="BH2279" i="8"/>
  <c r="BG2279" i="8"/>
  <c r="BF2279" i="8"/>
  <c r="T2279" i="8"/>
  <c r="R2279" i="8"/>
  <c r="P2279" i="8"/>
  <c r="BI2265" i="8"/>
  <c r="BH2265" i="8"/>
  <c r="BG2265" i="8"/>
  <c r="BF2265" i="8"/>
  <c r="T2265" i="8"/>
  <c r="R2265" i="8"/>
  <c r="P2265" i="8"/>
  <c r="BI2252" i="8"/>
  <c r="BH2252" i="8"/>
  <c r="BG2252" i="8"/>
  <c r="BF2252" i="8"/>
  <c r="T2252" i="8"/>
  <c r="R2252" i="8"/>
  <c r="P2252" i="8"/>
  <c r="BI2248" i="8"/>
  <c r="BH2248" i="8"/>
  <c r="BG2248" i="8"/>
  <c r="BF2248" i="8"/>
  <c r="T2248" i="8"/>
  <c r="R2248" i="8"/>
  <c r="P2248" i="8"/>
  <c r="BI2243" i="8"/>
  <c r="BH2243" i="8"/>
  <c r="BG2243" i="8"/>
  <c r="BF2243" i="8"/>
  <c r="T2243" i="8"/>
  <c r="R2243" i="8"/>
  <c r="P2243" i="8"/>
  <c r="BI2239" i="8"/>
  <c r="BH2239" i="8"/>
  <c r="BG2239" i="8"/>
  <c r="BF2239" i="8"/>
  <c r="T2239" i="8"/>
  <c r="R2239" i="8"/>
  <c r="P2239" i="8"/>
  <c r="BI2238" i="8"/>
  <c r="BH2238" i="8"/>
  <c r="BG2238" i="8"/>
  <c r="BF2238" i="8"/>
  <c r="T2238" i="8"/>
  <c r="R2238" i="8"/>
  <c r="P2238" i="8"/>
  <c r="BI2235" i="8"/>
  <c r="BH2235" i="8"/>
  <c r="BG2235" i="8"/>
  <c r="BF2235" i="8"/>
  <c r="T2235" i="8"/>
  <c r="R2235" i="8"/>
  <c r="P2235" i="8"/>
  <c r="BI2227" i="8"/>
  <c r="BH2227" i="8"/>
  <c r="BG2227" i="8"/>
  <c r="BF2227" i="8"/>
  <c r="T2227" i="8"/>
  <c r="R2227" i="8"/>
  <c r="P2227" i="8"/>
  <c r="BI2218" i="8"/>
  <c r="BH2218" i="8"/>
  <c r="BG2218" i="8"/>
  <c r="BF2218" i="8"/>
  <c r="T2218" i="8"/>
  <c r="R2218" i="8"/>
  <c r="P2218" i="8"/>
  <c r="BI2208" i="8"/>
  <c r="BH2208" i="8"/>
  <c r="BG2208" i="8"/>
  <c r="BF2208" i="8"/>
  <c r="T2208" i="8"/>
  <c r="R2208" i="8"/>
  <c r="P2208" i="8"/>
  <c r="BI2195" i="8"/>
  <c r="BH2195" i="8"/>
  <c r="BG2195" i="8"/>
  <c r="BF2195" i="8"/>
  <c r="T2195" i="8"/>
  <c r="R2195" i="8"/>
  <c r="P2195" i="8"/>
  <c r="BI2182" i="8"/>
  <c r="BH2182" i="8"/>
  <c r="BG2182" i="8"/>
  <c r="BF2182" i="8"/>
  <c r="T2182" i="8"/>
  <c r="R2182" i="8"/>
  <c r="P2182" i="8"/>
  <c r="BI2180" i="8"/>
  <c r="BH2180" i="8"/>
  <c r="BG2180" i="8"/>
  <c r="BF2180" i="8"/>
  <c r="T2180" i="8"/>
  <c r="R2180" i="8"/>
  <c r="P2180" i="8"/>
  <c r="BI2179" i="8"/>
  <c r="BH2179" i="8"/>
  <c r="BG2179" i="8"/>
  <c r="BF2179" i="8"/>
  <c r="T2179" i="8"/>
  <c r="R2179" i="8"/>
  <c r="P2179" i="8"/>
  <c r="BI2178" i="8"/>
  <c r="BH2178" i="8"/>
  <c r="BG2178" i="8"/>
  <c r="BF2178" i="8"/>
  <c r="T2178" i="8"/>
  <c r="R2178" i="8"/>
  <c r="P2178" i="8"/>
  <c r="BI2177" i="8"/>
  <c r="BH2177" i="8"/>
  <c r="BG2177" i="8"/>
  <c r="BF2177" i="8"/>
  <c r="T2177" i="8"/>
  <c r="R2177" i="8"/>
  <c r="P2177" i="8"/>
  <c r="BI2176" i="8"/>
  <c r="BH2176" i="8"/>
  <c r="BG2176" i="8"/>
  <c r="BF2176" i="8"/>
  <c r="T2176" i="8"/>
  <c r="R2176" i="8"/>
  <c r="P2176" i="8"/>
  <c r="BI2175" i="8"/>
  <c r="BH2175" i="8"/>
  <c r="BG2175" i="8"/>
  <c r="BF2175" i="8"/>
  <c r="T2175" i="8"/>
  <c r="R2175" i="8"/>
  <c r="P2175" i="8"/>
  <c r="BI2174" i="8"/>
  <c r="BH2174" i="8"/>
  <c r="BG2174" i="8"/>
  <c r="BF2174" i="8"/>
  <c r="T2174" i="8"/>
  <c r="R2174" i="8"/>
  <c r="P2174" i="8"/>
  <c r="BI2173" i="8"/>
  <c r="BH2173" i="8"/>
  <c r="BG2173" i="8"/>
  <c r="BF2173" i="8"/>
  <c r="T2173" i="8"/>
  <c r="R2173" i="8"/>
  <c r="P2173" i="8"/>
  <c r="BI2172" i="8"/>
  <c r="BH2172" i="8"/>
  <c r="BG2172" i="8"/>
  <c r="BF2172" i="8"/>
  <c r="T2172" i="8"/>
  <c r="R2172" i="8"/>
  <c r="P2172" i="8"/>
  <c r="BI2171" i="8"/>
  <c r="BH2171" i="8"/>
  <c r="BG2171" i="8"/>
  <c r="BF2171" i="8"/>
  <c r="T2171" i="8"/>
  <c r="R2171" i="8"/>
  <c r="P2171" i="8"/>
  <c r="BI2162" i="8"/>
  <c r="BH2162" i="8"/>
  <c r="BG2162" i="8"/>
  <c r="BF2162" i="8"/>
  <c r="T2162" i="8"/>
  <c r="R2162" i="8"/>
  <c r="P2162" i="8"/>
  <c r="BI2161" i="8"/>
  <c r="BH2161" i="8"/>
  <c r="BG2161" i="8"/>
  <c r="BF2161" i="8"/>
  <c r="T2161" i="8"/>
  <c r="R2161" i="8"/>
  <c r="P2161" i="8"/>
  <c r="BI2155" i="8"/>
  <c r="BH2155" i="8"/>
  <c r="BG2155" i="8"/>
  <c r="BF2155" i="8"/>
  <c r="T2155" i="8"/>
  <c r="R2155" i="8"/>
  <c r="P2155" i="8"/>
  <c r="BI2154" i="8"/>
  <c r="BH2154" i="8"/>
  <c r="BG2154" i="8"/>
  <c r="BF2154" i="8"/>
  <c r="T2154" i="8"/>
  <c r="R2154" i="8"/>
  <c r="P2154" i="8"/>
  <c r="BI2153" i="8"/>
  <c r="BH2153" i="8"/>
  <c r="BG2153" i="8"/>
  <c r="BF2153" i="8"/>
  <c r="T2153" i="8"/>
  <c r="R2153" i="8"/>
  <c r="P2153" i="8"/>
  <c r="BI2152" i="8"/>
  <c r="BH2152" i="8"/>
  <c r="BG2152" i="8"/>
  <c r="BF2152" i="8"/>
  <c r="T2152" i="8"/>
  <c r="R2152" i="8"/>
  <c r="P2152" i="8"/>
  <c r="BI2150" i="8"/>
  <c r="BH2150" i="8"/>
  <c r="BG2150" i="8"/>
  <c r="BF2150" i="8"/>
  <c r="T2150" i="8"/>
  <c r="R2150" i="8"/>
  <c r="P2150" i="8"/>
  <c r="BI2147" i="8"/>
  <c r="BH2147" i="8"/>
  <c r="BG2147" i="8"/>
  <c r="BF2147" i="8"/>
  <c r="T2147" i="8"/>
  <c r="R2147" i="8"/>
  <c r="P2147" i="8"/>
  <c r="BI2144" i="8"/>
  <c r="BH2144" i="8"/>
  <c r="BG2144" i="8"/>
  <c r="BF2144" i="8"/>
  <c r="T2144" i="8"/>
  <c r="R2144" i="8"/>
  <c r="P2144" i="8"/>
  <c r="BI2140" i="8"/>
  <c r="BH2140" i="8"/>
  <c r="BG2140" i="8"/>
  <c r="BF2140" i="8"/>
  <c r="T2140" i="8"/>
  <c r="R2140" i="8"/>
  <c r="P2140" i="8"/>
  <c r="BI2137" i="8"/>
  <c r="BH2137" i="8"/>
  <c r="BG2137" i="8"/>
  <c r="BF2137" i="8"/>
  <c r="T2137" i="8"/>
  <c r="R2137" i="8"/>
  <c r="P2137" i="8"/>
  <c r="BI2134" i="8"/>
  <c r="BH2134" i="8"/>
  <c r="BG2134" i="8"/>
  <c r="BF2134" i="8"/>
  <c r="T2134" i="8"/>
  <c r="R2134" i="8"/>
  <c r="P2134" i="8"/>
  <c r="BI2131" i="8"/>
  <c r="BH2131" i="8"/>
  <c r="BG2131" i="8"/>
  <c r="BF2131" i="8"/>
  <c r="T2131" i="8"/>
  <c r="R2131" i="8"/>
  <c r="P2131" i="8"/>
  <c r="BI2124" i="8"/>
  <c r="BH2124" i="8"/>
  <c r="BG2124" i="8"/>
  <c r="BF2124" i="8"/>
  <c r="T2124" i="8"/>
  <c r="R2124" i="8"/>
  <c r="P2124" i="8"/>
  <c r="BI2111" i="8"/>
  <c r="BH2111" i="8"/>
  <c r="BG2111" i="8"/>
  <c r="BF2111" i="8"/>
  <c r="T2111" i="8"/>
  <c r="R2111" i="8"/>
  <c r="P2111" i="8"/>
  <c r="BI2110" i="8"/>
  <c r="BH2110" i="8"/>
  <c r="BG2110" i="8"/>
  <c r="BF2110" i="8"/>
  <c r="T2110" i="8"/>
  <c r="R2110" i="8"/>
  <c r="P2110" i="8"/>
  <c r="BI2106" i="8"/>
  <c r="BH2106" i="8"/>
  <c r="BG2106" i="8"/>
  <c r="BF2106" i="8"/>
  <c r="T2106" i="8"/>
  <c r="R2106" i="8"/>
  <c r="P2106" i="8"/>
  <c r="BI2105" i="8"/>
  <c r="BH2105" i="8"/>
  <c r="BG2105" i="8"/>
  <c r="BF2105" i="8"/>
  <c r="T2105" i="8"/>
  <c r="R2105" i="8"/>
  <c r="P2105" i="8"/>
  <c r="BI2104" i="8"/>
  <c r="BH2104" i="8"/>
  <c r="BG2104" i="8"/>
  <c r="BF2104" i="8"/>
  <c r="T2104" i="8"/>
  <c r="R2104" i="8"/>
  <c r="P2104" i="8"/>
  <c r="BI2103" i="8"/>
  <c r="BH2103" i="8"/>
  <c r="BG2103" i="8"/>
  <c r="BF2103" i="8"/>
  <c r="T2103" i="8"/>
  <c r="R2103" i="8"/>
  <c r="P2103" i="8"/>
  <c r="BI2102" i="8"/>
  <c r="BH2102" i="8"/>
  <c r="BG2102" i="8"/>
  <c r="BF2102" i="8"/>
  <c r="T2102" i="8"/>
  <c r="R2102" i="8"/>
  <c r="P2102" i="8"/>
  <c r="BI2101" i="8"/>
  <c r="BH2101" i="8"/>
  <c r="BG2101" i="8"/>
  <c r="BF2101" i="8"/>
  <c r="T2101" i="8"/>
  <c r="R2101" i="8"/>
  <c r="P2101" i="8"/>
  <c r="BI2099" i="8"/>
  <c r="BH2099" i="8"/>
  <c r="BG2099" i="8"/>
  <c r="BF2099" i="8"/>
  <c r="T2099" i="8"/>
  <c r="R2099" i="8"/>
  <c r="P2099" i="8"/>
  <c r="BI2096" i="8"/>
  <c r="BH2096" i="8"/>
  <c r="BG2096" i="8"/>
  <c r="BF2096" i="8"/>
  <c r="T2096" i="8"/>
  <c r="R2096" i="8"/>
  <c r="P2096" i="8"/>
  <c r="BI2095" i="8"/>
  <c r="BH2095" i="8"/>
  <c r="BG2095" i="8"/>
  <c r="BF2095" i="8"/>
  <c r="T2095" i="8"/>
  <c r="R2095" i="8"/>
  <c r="P2095" i="8"/>
  <c r="BI2094" i="8"/>
  <c r="BH2094" i="8"/>
  <c r="BG2094" i="8"/>
  <c r="BF2094" i="8"/>
  <c r="T2094" i="8"/>
  <c r="R2094" i="8"/>
  <c r="P2094" i="8"/>
  <c r="BI2091" i="8"/>
  <c r="BH2091" i="8"/>
  <c r="BG2091" i="8"/>
  <c r="BF2091" i="8"/>
  <c r="T2091" i="8"/>
  <c r="R2091" i="8"/>
  <c r="P2091" i="8"/>
  <c r="BI2088" i="8"/>
  <c r="BH2088" i="8"/>
  <c r="BG2088" i="8"/>
  <c r="BF2088" i="8"/>
  <c r="T2088" i="8"/>
  <c r="R2088" i="8"/>
  <c r="P2088" i="8"/>
  <c r="BI2085" i="8"/>
  <c r="BH2085" i="8"/>
  <c r="BG2085" i="8"/>
  <c r="BF2085" i="8"/>
  <c r="T2085" i="8"/>
  <c r="R2085" i="8"/>
  <c r="P2085" i="8"/>
  <c r="BI2082" i="8"/>
  <c r="BH2082" i="8"/>
  <c r="BG2082" i="8"/>
  <c r="BF2082" i="8"/>
  <c r="T2082" i="8"/>
  <c r="R2082" i="8"/>
  <c r="P2082" i="8"/>
  <c r="BI2079" i="8"/>
  <c r="BH2079" i="8"/>
  <c r="BG2079" i="8"/>
  <c r="BF2079" i="8"/>
  <c r="T2079" i="8"/>
  <c r="R2079" i="8"/>
  <c r="P2079" i="8"/>
  <c r="BI2076" i="8"/>
  <c r="BH2076" i="8"/>
  <c r="BG2076" i="8"/>
  <c r="BF2076" i="8"/>
  <c r="T2076" i="8"/>
  <c r="R2076" i="8"/>
  <c r="P2076" i="8"/>
  <c r="BI2074" i="8"/>
  <c r="BH2074" i="8"/>
  <c r="BG2074" i="8"/>
  <c r="BF2074" i="8"/>
  <c r="T2074" i="8"/>
  <c r="R2074" i="8"/>
  <c r="P2074" i="8"/>
  <c r="BI2071" i="8"/>
  <c r="BH2071" i="8"/>
  <c r="BG2071" i="8"/>
  <c r="BF2071" i="8"/>
  <c r="T2071" i="8"/>
  <c r="R2071" i="8"/>
  <c r="P2071" i="8"/>
  <c r="BI2067" i="8"/>
  <c r="BH2067" i="8"/>
  <c r="BG2067" i="8"/>
  <c r="BF2067" i="8"/>
  <c r="T2067" i="8"/>
  <c r="R2067" i="8"/>
  <c r="P2067" i="8"/>
  <c r="BI2060" i="8"/>
  <c r="BH2060" i="8"/>
  <c r="BG2060" i="8"/>
  <c r="BF2060" i="8"/>
  <c r="T2060" i="8"/>
  <c r="R2060" i="8"/>
  <c r="P2060" i="8"/>
  <c r="BI2059" i="8"/>
  <c r="BH2059" i="8"/>
  <c r="BG2059" i="8"/>
  <c r="BF2059" i="8"/>
  <c r="T2059" i="8"/>
  <c r="R2059" i="8"/>
  <c r="P2059" i="8"/>
  <c r="BI2049" i="8"/>
  <c r="BH2049" i="8"/>
  <c r="BG2049" i="8"/>
  <c r="BF2049" i="8"/>
  <c r="T2049" i="8"/>
  <c r="R2049" i="8"/>
  <c r="P2049" i="8"/>
  <c r="BI2048" i="8"/>
  <c r="BH2048" i="8"/>
  <c r="BG2048" i="8"/>
  <c r="BF2048" i="8"/>
  <c r="T2048" i="8"/>
  <c r="R2048" i="8"/>
  <c r="P2048" i="8"/>
  <c r="BI2044" i="8"/>
  <c r="BH2044" i="8"/>
  <c r="BG2044" i="8"/>
  <c r="BF2044" i="8"/>
  <c r="T2044" i="8"/>
  <c r="R2044" i="8"/>
  <c r="P2044" i="8"/>
  <c r="BI2043" i="8"/>
  <c r="BH2043" i="8"/>
  <c r="BG2043" i="8"/>
  <c r="BF2043" i="8"/>
  <c r="T2043" i="8"/>
  <c r="R2043" i="8"/>
  <c r="P2043" i="8"/>
  <c r="BI2042" i="8"/>
  <c r="BH2042" i="8"/>
  <c r="BG2042" i="8"/>
  <c r="BF2042" i="8"/>
  <c r="T2042" i="8"/>
  <c r="R2042" i="8"/>
  <c r="P2042" i="8"/>
  <c r="BI2041" i="8"/>
  <c r="BH2041" i="8"/>
  <c r="BG2041" i="8"/>
  <c r="BF2041" i="8"/>
  <c r="T2041" i="8"/>
  <c r="R2041" i="8"/>
  <c r="P2041" i="8"/>
  <c r="BI2038" i="8"/>
  <c r="BH2038" i="8"/>
  <c r="BG2038" i="8"/>
  <c r="BF2038" i="8"/>
  <c r="T2038" i="8"/>
  <c r="R2038" i="8"/>
  <c r="P2038" i="8"/>
  <c r="BI2037" i="8"/>
  <c r="BH2037" i="8"/>
  <c r="BG2037" i="8"/>
  <c r="BF2037" i="8"/>
  <c r="T2037" i="8"/>
  <c r="R2037" i="8"/>
  <c r="P2037" i="8"/>
  <c r="BI2035" i="8"/>
  <c r="BH2035" i="8"/>
  <c r="BG2035" i="8"/>
  <c r="BF2035" i="8"/>
  <c r="T2035" i="8"/>
  <c r="R2035" i="8"/>
  <c r="P2035" i="8"/>
  <c r="BI2034" i="8"/>
  <c r="BH2034" i="8"/>
  <c r="BG2034" i="8"/>
  <c r="BF2034" i="8"/>
  <c r="T2034" i="8"/>
  <c r="R2034" i="8"/>
  <c r="P2034" i="8"/>
  <c r="BI2026" i="8"/>
  <c r="BH2026" i="8"/>
  <c r="BG2026" i="8"/>
  <c r="BF2026" i="8"/>
  <c r="T2026" i="8"/>
  <c r="R2026" i="8"/>
  <c r="P2026" i="8"/>
  <c r="BI2024" i="8"/>
  <c r="BH2024" i="8"/>
  <c r="BG2024" i="8"/>
  <c r="BF2024" i="8"/>
  <c r="T2024" i="8"/>
  <c r="R2024" i="8"/>
  <c r="P2024" i="8"/>
  <c r="BI2023" i="8"/>
  <c r="BH2023" i="8"/>
  <c r="BG2023" i="8"/>
  <c r="BF2023" i="8"/>
  <c r="T2023" i="8"/>
  <c r="R2023" i="8"/>
  <c r="P2023" i="8"/>
  <c r="BI2020" i="8"/>
  <c r="BH2020" i="8"/>
  <c r="BG2020" i="8"/>
  <c r="BF2020" i="8"/>
  <c r="T2020" i="8"/>
  <c r="R2020" i="8"/>
  <c r="P2020" i="8"/>
  <c r="BI2019" i="8"/>
  <c r="BH2019" i="8"/>
  <c r="BG2019" i="8"/>
  <c r="BF2019" i="8"/>
  <c r="T2019" i="8"/>
  <c r="R2019" i="8"/>
  <c r="P2019" i="8"/>
  <c r="BI2016" i="8"/>
  <c r="BH2016" i="8"/>
  <c r="BG2016" i="8"/>
  <c r="BF2016" i="8"/>
  <c r="T2016" i="8"/>
  <c r="R2016" i="8"/>
  <c r="P2016" i="8"/>
  <c r="BI2013" i="8"/>
  <c r="BH2013" i="8"/>
  <c r="BG2013" i="8"/>
  <c r="BF2013" i="8"/>
  <c r="T2013" i="8"/>
  <c r="R2013" i="8"/>
  <c r="P2013" i="8"/>
  <c r="BI2010" i="8"/>
  <c r="BH2010" i="8"/>
  <c r="BG2010" i="8"/>
  <c r="BF2010" i="8"/>
  <c r="T2010" i="8"/>
  <c r="R2010" i="8"/>
  <c r="P2010" i="8"/>
  <c r="BI2006" i="8"/>
  <c r="BH2006" i="8"/>
  <c r="BG2006" i="8"/>
  <c r="BF2006" i="8"/>
  <c r="T2006" i="8"/>
  <c r="R2006" i="8"/>
  <c r="P2006" i="8"/>
  <c r="BI2004" i="8"/>
  <c r="BH2004" i="8"/>
  <c r="BG2004" i="8"/>
  <c r="BF2004" i="8"/>
  <c r="T2004" i="8"/>
  <c r="R2004" i="8"/>
  <c r="P2004" i="8"/>
  <c r="BI2002" i="8"/>
  <c r="BH2002" i="8"/>
  <c r="BG2002" i="8"/>
  <c r="BF2002" i="8"/>
  <c r="T2002" i="8"/>
  <c r="R2002" i="8"/>
  <c r="P2002" i="8"/>
  <c r="BI2001" i="8"/>
  <c r="BH2001" i="8"/>
  <c r="BG2001" i="8"/>
  <c r="BF2001" i="8"/>
  <c r="T2001" i="8"/>
  <c r="R2001" i="8"/>
  <c r="P2001" i="8"/>
  <c r="BI1999" i="8"/>
  <c r="BH1999" i="8"/>
  <c r="BG1999" i="8"/>
  <c r="BF1999" i="8"/>
  <c r="T1999" i="8"/>
  <c r="R1999" i="8"/>
  <c r="P1999" i="8"/>
  <c r="BI1997" i="8"/>
  <c r="BH1997" i="8"/>
  <c r="BG1997" i="8"/>
  <c r="BF1997" i="8"/>
  <c r="T1997" i="8"/>
  <c r="R1997" i="8"/>
  <c r="P1997" i="8"/>
  <c r="BI1996" i="8"/>
  <c r="BH1996" i="8"/>
  <c r="BG1996" i="8"/>
  <c r="BF1996" i="8"/>
  <c r="T1996" i="8"/>
  <c r="R1996" i="8"/>
  <c r="P1996" i="8"/>
  <c r="BI1994" i="8"/>
  <c r="BH1994" i="8"/>
  <c r="BG1994" i="8"/>
  <c r="BF1994" i="8"/>
  <c r="T1994" i="8"/>
  <c r="R1994" i="8"/>
  <c r="P1994" i="8"/>
  <c r="BI1992" i="8"/>
  <c r="BH1992" i="8"/>
  <c r="BG1992" i="8"/>
  <c r="BF1992" i="8"/>
  <c r="T1992" i="8"/>
  <c r="R1992" i="8"/>
  <c r="P1992" i="8"/>
  <c r="BI1990" i="8"/>
  <c r="BH1990" i="8"/>
  <c r="BG1990" i="8"/>
  <c r="BF1990" i="8"/>
  <c r="T1990" i="8"/>
  <c r="R1990" i="8"/>
  <c r="P1990" i="8"/>
  <c r="BI1988" i="8"/>
  <c r="BH1988" i="8"/>
  <c r="BG1988" i="8"/>
  <c r="BF1988" i="8"/>
  <c r="T1988" i="8"/>
  <c r="R1988" i="8"/>
  <c r="P1988" i="8"/>
  <c r="BI1986" i="8"/>
  <c r="BH1986" i="8"/>
  <c r="BG1986" i="8"/>
  <c r="BF1986" i="8"/>
  <c r="T1986" i="8"/>
  <c r="R1986" i="8"/>
  <c r="P1986" i="8"/>
  <c r="BI1985" i="8"/>
  <c r="BH1985" i="8"/>
  <c r="BG1985" i="8"/>
  <c r="BF1985" i="8"/>
  <c r="T1985" i="8"/>
  <c r="R1985" i="8"/>
  <c r="P1985" i="8"/>
  <c r="BI1980" i="8"/>
  <c r="BH1980" i="8"/>
  <c r="BG1980" i="8"/>
  <c r="BF1980" i="8"/>
  <c r="T1980" i="8"/>
  <c r="R1980" i="8"/>
  <c r="P1980" i="8"/>
  <c r="BI1977" i="8"/>
  <c r="BH1977" i="8"/>
  <c r="BG1977" i="8"/>
  <c r="BF1977" i="8"/>
  <c r="T1977" i="8"/>
  <c r="R1977" i="8"/>
  <c r="P1977" i="8"/>
  <c r="BI1976" i="8"/>
  <c r="BH1976" i="8"/>
  <c r="BG1976" i="8"/>
  <c r="BF1976" i="8"/>
  <c r="T1976" i="8"/>
  <c r="R1976" i="8"/>
  <c r="P1976" i="8"/>
  <c r="BI1973" i="8"/>
  <c r="BH1973" i="8"/>
  <c r="BG1973" i="8"/>
  <c r="BF1973" i="8"/>
  <c r="T1973" i="8"/>
  <c r="R1973" i="8"/>
  <c r="P1973" i="8"/>
  <c r="BI1970" i="8"/>
  <c r="BH1970" i="8"/>
  <c r="BG1970" i="8"/>
  <c r="BF1970" i="8"/>
  <c r="T1970" i="8"/>
  <c r="R1970" i="8"/>
  <c r="P1970" i="8"/>
  <c r="BI1969" i="8"/>
  <c r="BH1969" i="8"/>
  <c r="BG1969" i="8"/>
  <c r="BF1969" i="8"/>
  <c r="T1969" i="8"/>
  <c r="R1969" i="8"/>
  <c r="P1969" i="8"/>
  <c r="BI1968" i="8"/>
  <c r="BH1968" i="8"/>
  <c r="BG1968" i="8"/>
  <c r="BF1968" i="8"/>
  <c r="T1968" i="8"/>
  <c r="R1968" i="8"/>
  <c r="P1968" i="8"/>
  <c r="BI1967" i="8"/>
  <c r="BH1967" i="8"/>
  <c r="BG1967" i="8"/>
  <c r="BF1967" i="8"/>
  <c r="T1967" i="8"/>
  <c r="R1967" i="8"/>
  <c r="P1967" i="8"/>
  <c r="BI1966" i="8"/>
  <c r="BH1966" i="8"/>
  <c r="BG1966" i="8"/>
  <c r="BF1966" i="8"/>
  <c r="T1966" i="8"/>
  <c r="R1966" i="8"/>
  <c r="P1966" i="8"/>
  <c r="BI1965" i="8"/>
  <c r="BH1965" i="8"/>
  <c r="BG1965" i="8"/>
  <c r="BF1965" i="8"/>
  <c r="T1965" i="8"/>
  <c r="R1965" i="8"/>
  <c r="P1965" i="8"/>
  <c r="BI1962" i="8"/>
  <c r="BH1962" i="8"/>
  <c r="BG1962" i="8"/>
  <c r="BF1962" i="8"/>
  <c r="T1962" i="8"/>
  <c r="R1962" i="8"/>
  <c r="P1962" i="8"/>
  <c r="BI1959" i="8"/>
  <c r="BH1959" i="8"/>
  <c r="BG1959" i="8"/>
  <c r="BF1959" i="8"/>
  <c r="T1959" i="8"/>
  <c r="R1959" i="8"/>
  <c r="P1959" i="8"/>
  <c r="BI1958" i="8"/>
  <c r="BH1958" i="8"/>
  <c r="BG1958" i="8"/>
  <c r="BF1958" i="8"/>
  <c r="T1958" i="8"/>
  <c r="R1958" i="8"/>
  <c r="P1958" i="8"/>
  <c r="BI1955" i="8"/>
  <c r="BH1955" i="8"/>
  <c r="BG1955" i="8"/>
  <c r="BF1955" i="8"/>
  <c r="T1955" i="8"/>
  <c r="R1955" i="8"/>
  <c r="P1955" i="8"/>
  <c r="BI1952" i="8"/>
  <c r="BH1952" i="8"/>
  <c r="BG1952" i="8"/>
  <c r="BF1952" i="8"/>
  <c r="T1952" i="8"/>
  <c r="R1952" i="8"/>
  <c r="P1952" i="8"/>
  <c r="BI1949" i="8"/>
  <c r="BH1949" i="8"/>
  <c r="BG1949" i="8"/>
  <c r="BF1949" i="8"/>
  <c r="T1949" i="8"/>
  <c r="R1949" i="8"/>
  <c r="P1949" i="8"/>
  <c r="BI1948" i="8"/>
  <c r="BH1948" i="8"/>
  <c r="BG1948" i="8"/>
  <c r="BF1948" i="8"/>
  <c r="T1948" i="8"/>
  <c r="R1948" i="8"/>
  <c r="P1948" i="8"/>
  <c r="BI1947" i="8"/>
  <c r="BH1947" i="8"/>
  <c r="BG1947" i="8"/>
  <c r="BF1947" i="8"/>
  <c r="T1947" i="8"/>
  <c r="R1947" i="8"/>
  <c r="P1947" i="8"/>
  <c r="BI1946" i="8"/>
  <c r="BH1946" i="8"/>
  <c r="BG1946" i="8"/>
  <c r="BF1946" i="8"/>
  <c r="T1946" i="8"/>
  <c r="R1946" i="8"/>
  <c r="P1946" i="8"/>
  <c r="BI1945" i="8"/>
  <c r="BH1945" i="8"/>
  <c r="BG1945" i="8"/>
  <c r="BF1945" i="8"/>
  <c r="T1945" i="8"/>
  <c r="R1945" i="8"/>
  <c r="P1945" i="8"/>
  <c r="BI1944" i="8"/>
  <c r="BH1944" i="8"/>
  <c r="BG1944" i="8"/>
  <c r="BF1944" i="8"/>
  <c r="T1944" i="8"/>
  <c r="R1944" i="8"/>
  <c r="P1944" i="8"/>
  <c r="BI1943" i="8"/>
  <c r="BH1943" i="8"/>
  <c r="BG1943" i="8"/>
  <c r="BF1943" i="8"/>
  <c r="T1943" i="8"/>
  <c r="R1943" i="8"/>
  <c r="P1943" i="8"/>
  <c r="BI1942" i="8"/>
  <c r="BH1942" i="8"/>
  <c r="BG1942" i="8"/>
  <c r="BF1942" i="8"/>
  <c r="T1942" i="8"/>
  <c r="R1942" i="8"/>
  <c r="P1942" i="8"/>
  <c r="BI1930" i="8"/>
  <c r="BH1930" i="8"/>
  <c r="BG1930" i="8"/>
  <c r="BF1930" i="8"/>
  <c r="T1930" i="8"/>
  <c r="R1930" i="8"/>
  <c r="P1930" i="8"/>
  <c r="BI1929" i="8"/>
  <c r="BH1929" i="8"/>
  <c r="BG1929" i="8"/>
  <c r="BF1929" i="8"/>
  <c r="T1929" i="8"/>
  <c r="R1929" i="8"/>
  <c r="P1929" i="8"/>
  <c r="BI1928" i="8"/>
  <c r="BH1928" i="8"/>
  <c r="BG1928" i="8"/>
  <c r="BF1928" i="8"/>
  <c r="T1928" i="8"/>
  <c r="R1928" i="8"/>
  <c r="P1928" i="8"/>
  <c r="BI1927" i="8"/>
  <c r="BH1927" i="8"/>
  <c r="BG1927" i="8"/>
  <c r="BF1927" i="8"/>
  <c r="T1927" i="8"/>
  <c r="R1927" i="8"/>
  <c r="P1927" i="8"/>
  <c r="BI1926" i="8"/>
  <c r="BH1926" i="8"/>
  <c r="BG1926" i="8"/>
  <c r="BF1926" i="8"/>
  <c r="T1926" i="8"/>
  <c r="R1926" i="8"/>
  <c r="P1926" i="8"/>
  <c r="BI1925" i="8"/>
  <c r="BH1925" i="8"/>
  <c r="BG1925" i="8"/>
  <c r="BF1925" i="8"/>
  <c r="T1925" i="8"/>
  <c r="R1925" i="8"/>
  <c r="P1925" i="8"/>
  <c r="BI1924" i="8"/>
  <c r="BH1924" i="8"/>
  <c r="BG1924" i="8"/>
  <c r="BF1924" i="8"/>
  <c r="T1924" i="8"/>
  <c r="R1924" i="8"/>
  <c r="P1924" i="8"/>
  <c r="BI1923" i="8"/>
  <c r="BH1923" i="8"/>
  <c r="BG1923" i="8"/>
  <c r="BF1923" i="8"/>
  <c r="T1923" i="8"/>
  <c r="R1923" i="8"/>
  <c r="P1923" i="8"/>
  <c r="BI1922" i="8"/>
  <c r="BH1922" i="8"/>
  <c r="BG1922" i="8"/>
  <c r="BF1922" i="8"/>
  <c r="T1922" i="8"/>
  <c r="R1922" i="8"/>
  <c r="P1922" i="8"/>
  <c r="BI1921" i="8"/>
  <c r="BH1921" i="8"/>
  <c r="BG1921" i="8"/>
  <c r="BF1921" i="8"/>
  <c r="T1921" i="8"/>
  <c r="R1921" i="8"/>
  <c r="P1921" i="8"/>
  <c r="BI1919" i="8"/>
  <c r="BH1919" i="8"/>
  <c r="BG1919" i="8"/>
  <c r="BF1919" i="8"/>
  <c r="T1919" i="8"/>
  <c r="R1919" i="8"/>
  <c r="P1919" i="8"/>
  <c r="BI1915" i="8"/>
  <c r="BH1915" i="8"/>
  <c r="BG1915" i="8"/>
  <c r="BF1915" i="8"/>
  <c r="T1915" i="8"/>
  <c r="R1915" i="8"/>
  <c r="P1915" i="8"/>
  <c r="BI1911" i="8"/>
  <c r="BH1911" i="8"/>
  <c r="BG1911" i="8"/>
  <c r="BF1911" i="8"/>
  <c r="T1911" i="8"/>
  <c r="R1911" i="8"/>
  <c r="P1911" i="8"/>
  <c r="BI1907" i="8"/>
  <c r="BH1907" i="8"/>
  <c r="BG1907" i="8"/>
  <c r="BF1907" i="8"/>
  <c r="T1907" i="8"/>
  <c r="R1907" i="8"/>
  <c r="P1907" i="8"/>
  <c r="BI1904" i="8"/>
  <c r="BH1904" i="8"/>
  <c r="BG1904" i="8"/>
  <c r="BF1904" i="8"/>
  <c r="T1904" i="8"/>
  <c r="R1904" i="8"/>
  <c r="P1904" i="8"/>
  <c r="BI1903" i="8"/>
  <c r="BH1903" i="8"/>
  <c r="BG1903" i="8"/>
  <c r="BF1903" i="8"/>
  <c r="T1903" i="8"/>
  <c r="R1903" i="8"/>
  <c r="P1903" i="8"/>
  <c r="BI1901" i="8"/>
  <c r="BH1901" i="8"/>
  <c r="BG1901" i="8"/>
  <c r="BF1901" i="8"/>
  <c r="T1901" i="8"/>
  <c r="R1901" i="8"/>
  <c r="P1901" i="8"/>
  <c r="BI1900" i="8"/>
  <c r="BH1900" i="8"/>
  <c r="BG1900" i="8"/>
  <c r="BF1900" i="8"/>
  <c r="T1900" i="8"/>
  <c r="R1900" i="8"/>
  <c r="P1900" i="8"/>
  <c r="BI1899" i="8"/>
  <c r="BH1899" i="8"/>
  <c r="BG1899" i="8"/>
  <c r="BF1899" i="8"/>
  <c r="T1899" i="8"/>
  <c r="R1899" i="8"/>
  <c r="P1899" i="8"/>
  <c r="BI1898" i="8"/>
  <c r="BH1898" i="8"/>
  <c r="BG1898" i="8"/>
  <c r="BF1898" i="8"/>
  <c r="T1898" i="8"/>
  <c r="R1898" i="8"/>
  <c r="P1898" i="8"/>
  <c r="BI1897" i="8"/>
  <c r="BH1897" i="8"/>
  <c r="BG1897" i="8"/>
  <c r="BF1897" i="8"/>
  <c r="T1897" i="8"/>
  <c r="R1897" i="8"/>
  <c r="P1897" i="8"/>
  <c r="BI1896" i="8"/>
  <c r="BH1896" i="8"/>
  <c r="BG1896" i="8"/>
  <c r="BF1896" i="8"/>
  <c r="T1896" i="8"/>
  <c r="R1896" i="8"/>
  <c r="P1896" i="8"/>
  <c r="BI1895" i="8"/>
  <c r="BH1895" i="8"/>
  <c r="BG1895" i="8"/>
  <c r="BF1895" i="8"/>
  <c r="T1895" i="8"/>
  <c r="R1895" i="8"/>
  <c r="P1895" i="8"/>
  <c r="BI1894" i="8"/>
  <c r="BH1894" i="8"/>
  <c r="BG1894" i="8"/>
  <c r="BF1894" i="8"/>
  <c r="T1894" i="8"/>
  <c r="R1894" i="8"/>
  <c r="P1894" i="8"/>
  <c r="BI1893" i="8"/>
  <c r="BH1893" i="8"/>
  <c r="BG1893" i="8"/>
  <c r="BF1893" i="8"/>
  <c r="T1893" i="8"/>
  <c r="R1893" i="8"/>
  <c r="P1893" i="8"/>
  <c r="BI1892" i="8"/>
  <c r="BH1892" i="8"/>
  <c r="BG1892" i="8"/>
  <c r="BF1892" i="8"/>
  <c r="T1892" i="8"/>
  <c r="R1892" i="8"/>
  <c r="P1892" i="8"/>
  <c r="BI1891" i="8"/>
  <c r="BH1891" i="8"/>
  <c r="BG1891" i="8"/>
  <c r="BF1891" i="8"/>
  <c r="T1891" i="8"/>
  <c r="R1891" i="8"/>
  <c r="P1891" i="8"/>
  <c r="BI1889" i="8"/>
  <c r="BH1889" i="8"/>
  <c r="BG1889" i="8"/>
  <c r="BF1889" i="8"/>
  <c r="T1889" i="8"/>
  <c r="R1889" i="8"/>
  <c r="P1889" i="8"/>
  <c r="BI1887" i="8"/>
  <c r="BH1887" i="8"/>
  <c r="BG1887" i="8"/>
  <c r="BF1887" i="8"/>
  <c r="T1887" i="8"/>
  <c r="R1887" i="8"/>
  <c r="P1887" i="8"/>
  <c r="BI1886" i="8"/>
  <c r="BH1886" i="8"/>
  <c r="BG1886" i="8"/>
  <c r="BF1886" i="8"/>
  <c r="T1886" i="8"/>
  <c r="R1886" i="8"/>
  <c r="P1886" i="8"/>
  <c r="BI1885" i="8"/>
  <c r="BH1885" i="8"/>
  <c r="BG1885" i="8"/>
  <c r="BF1885" i="8"/>
  <c r="T1885" i="8"/>
  <c r="R1885" i="8"/>
  <c r="P1885" i="8"/>
  <c r="BI1884" i="8"/>
  <c r="BH1884" i="8"/>
  <c r="BG1884" i="8"/>
  <c r="BF1884" i="8"/>
  <c r="T1884" i="8"/>
  <c r="R1884" i="8"/>
  <c r="P1884" i="8"/>
  <c r="BI1883" i="8"/>
  <c r="BH1883" i="8"/>
  <c r="BG1883" i="8"/>
  <c r="BF1883" i="8"/>
  <c r="T1883" i="8"/>
  <c r="R1883" i="8"/>
  <c r="P1883" i="8"/>
  <c r="BI1882" i="8"/>
  <c r="BH1882" i="8"/>
  <c r="BG1882" i="8"/>
  <c r="BF1882" i="8"/>
  <c r="T1882" i="8"/>
  <c r="R1882" i="8"/>
  <c r="P1882" i="8"/>
  <c r="BI1881" i="8"/>
  <c r="BH1881" i="8"/>
  <c r="BG1881" i="8"/>
  <c r="BF1881" i="8"/>
  <c r="T1881" i="8"/>
  <c r="R1881" i="8"/>
  <c r="P1881" i="8"/>
  <c r="BI1880" i="8"/>
  <c r="BH1880" i="8"/>
  <c r="BG1880" i="8"/>
  <c r="BF1880" i="8"/>
  <c r="T1880" i="8"/>
  <c r="R1880" i="8"/>
  <c r="P1880" i="8"/>
  <c r="BI1879" i="8"/>
  <c r="BH1879" i="8"/>
  <c r="BG1879" i="8"/>
  <c r="BF1879" i="8"/>
  <c r="T1879" i="8"/>
  <c r="R1879" i="8"/>
  <c r="P1879" i="8"/>
  <c r="BI1878" i="8"/>
  <c r="BH1878" i="8"/>
  <c r="BG1878" i="8"/>
  <c r="BF1878" i="8"/>
  <c r="T1878" i="8"/>
  <c r="R1878" i="8"/>
  <c r="P1878" i="8"/>
  <c r="BI1877" i="8"/>
  <c r="BH1877" i="8"/>
  <c r="BG1877" i="8"/>
  <c r="BF1877" i="8"/>
  <c r="T1877" i="8"/>
  <c r="R1877" i="8"/>
  <c r="P1877" i="8"/>
  <c r="BI1876" i="8"/>
  <c r="BH1876" i="8"/>
  <c r="BG1876" i="8"/>
  <c r="BF1876" i="8"/>
  <c r="T1876" i="8"/>
  <c r="R1876" i="8"/>
  <c r="P1876" i="8"/>
  <c r="BI1875" i="8"/>
  <c r="BH1875" i="8"/>
  <c r="BG1875" i="8"/>
  <c r="BF1875" i="8"/>
  <c r="T1875" i="8"/>
  <c r="R1875" i="8"/>
  <c r="P1875" i="8"/>
  <c r="BI1874" i="8"/>
  <c r="BH1874" i="8"/>
  <c r="BG1874" i="8"/>
  <c r="BF1874" i="8"/>
  <c r="T1874" i="8"/>
  <c r="R1874" i="8"/>
  <c r="P1874" i="8"/>
  <c r="BI1873" i="8"/>
  <c r="BH1873" i="8"/>
  <c r="BG1873" i="8"/>
  <c r="BF1873" i="8"/>
  <c r="T1873" i="8"/>
  <c r="R1873" i="8"/>
  <c r="P1873" i="8"/>
  <c r="BI1872" i="8"/>
  <c r="BH1872" i="8"/>
  <c r="BG1872" i="8"/>
  <c r="BF1872" i="8"/>
  <c r="T1872" i="8"/>
  <c r="R1872" i="8"/>
  <c r="P1872" i="8"/>
  <c r="BI1871" i="8"/>
  <c r="BH1871" i="8"/>
  <c r="BG1871" i="8"/>
  <c r="BF1871" i="8"/>
  <c r="T1871" i="8"/>
  <c r="R1871" i="8"/>
  <c r="P1871" i="8"/>
  <c r="BI1869" i="8"/>
  <c r="BH1869" i="8"/>
  <c r="BG1869" i="8"/>
  <c r="BF1869" i="8"/>
  <c r="T1869" i="8"/>
  <c r="R1869" i="8"/>
  <c r="P1869" i="8"/>
  <c r="BI1868" i="8"/>
  <c r="BH1868" i="8"/>
  <c r="BG1868" i="8"/>
  <c r="BF1868" i="8"/>
  <c r="T1868" i="8"/>
  <c r="R1868" i="8"/>
  <c r="P1868" i="8"/>
  <c r="BI1867" i="8"/>
  <c r="BH1867" i="8"/>
  <c r="BG1867" i="8"/>
  <c r="BF1867" i="8"/>
  <c r="T1867" i="8"/>
  <c r="R1867" i="8"/>
  <c r="P1867" i="8"/>
  <c r="BI1866" i="8"/>
  <c r="BH1866" i="8"/>
  <c r="BG1866" i="8"/>
  <c r="BF1866" i="8"/>
  <c r="T1866" i="8"/>
  <c r="R1866" i="8"/>
  <c r="P1866" i="8"/>
  <c r="BI1865" i="8"/>
  <c r="BH1865" i="8"/>
  <c r="BG1865" i="8"/>
  <c r="BF1865" i="8"/>
  <c r="T1865" i="8"/>
  <c r="R1865" i="8"/>
  <c r="P1865" i="8"/>
  <c r="BI1864" i="8"/>
  <c r="BH1864" i="8"/>
  <c r="BG1864" i="8"/>
  <c r="BF1864" i="8"/>
  <c r="T1864" i="8"/>
  <c r="R1864" i="8"/>
  <c r="P1864" i="8"/>
  <c r="BI1863" i="8"/>
  <c r="BH1863" i="8"/>
  <c r="BG1863" i="8"/>
  <c r="BF1863" i="8"/>
  <c r="T1863" i="8"/>
  <c r="R1863" i="8"/>
  <c r="P1863" i="8"/>
  <c r="BI1862" i="8"/>
  <c r="BH1862" i="8"/>
  <c r="BG1862" i="8"/>
  <c r="BF1862" i="8"/>
  <c r="T1862" i="8"/>
  <c r="R1862" i="8"/>
  <c r="P1862" i="8"/>
  <c r="BI1861" i="8"/>
  <c r="BH1861" i="8"/>
  <c r="BG1861" i="8"/>
  <c r="BF1861" i="8"/>
  <c r="T1861" i="8"/>
  <c r="R1861" i="8"/>
  <c r="P1861" i="8"/>
  <c r="BI1860" i="8"/>
  <c r="BH1860" i="8"/>
  <c r="BG1860" i="8"/>
  <c r="BF1860" i="8"/>
  <c r="T1860" i="8"/>
  <c r="R1860" i="8"/>
  <c r="P1860" i="8"/>
  <c r="BI1859" i="8"/>
  <c r="BH1859" i="8"/>
  <c r="BG1859" i="8"/>
  <c r="BF1859" i="8"/>
  <c r="T1859" i="8"/>
  <c r="R1859" i="8"/>
  <c r="P1859" i="8"/>
  <c r="BI1858" i="8"/>
  <c r="BH1858" i="8"/>
  <c r="BG1858" i="8"/>
  <c r="BF1858" i="8"/>
  <c r="T1858" i="8"/>
  <c r="R1858" i="8"/>
  <c r="P1858" i="8"/>
  <c r="BI1857" i="8"/>
  <c r="BH1857" i="8"/>
  <c r="BG1857" i="8"/>
  <c r="BF1857" i="8"/>
  <c r="T1857" i="8"/>
  <c r="R1857" i="8"/>
  <c r="P1857" i="8"/>
  <c r="BI1856" i="8"/>
  <c r="BH1856" i="8"/>
  <c r="BG1856" i="8"/>
  <c r="BF1856" i="8"/>
  <c r="T1856" i="8"/>
  <c r="R1856" i="8"/>
  <c r="P1856" i="8"/>
  <c r="BI1855" i="8"/>
  <c r="BH1855" i="8"/>
  <c r="BG1855" i="8"/>
  <c r="BF1855" i="8"/>
  <c r="T1855" i="8"/>
  <c r="R1855" i="8"/>
  <c r="P1855" i="8"/>
  <c r="BI1853" i="8"/>
  <c r="BH1853" i="8"/>
  <c r="BG1853" i="8"/>
  <c r="BF1853" i="8"/>
  <c r="T1853" i="8"/>
  <c r="R1853" i="8"/>
  <c r="P1853" i="8"/>
  <c r="BI1851" i="8"/>
  <c r="BH1851" i="8"/>
  <c r="BG1851" i="8"/>
  <c r="BF1851" i="8"/>
  <c r="T1851" i="8"/>
  <c r="R1851" i="8"/>
  <c r="P1851" i="8"/>
  <c r="BI1850" i="8"/>
  <c r="BH1850" i="8"/>
  <c r="BG1850" i="8"/>
  <c r="BF1850" i="8"/>
  <c r="T1850" i="8"/>
  <c r="R1850" i="8"/>
  <c r="P1850" i="8"/>
  <c r="BI1849" i="8"/>
  <c r="BH1849" i="8"/>
  <c r="BG1849" i="8"/>
  <c r="BF1849" i="8"/>
  <c r="T1849" i="8"/>
  <c r="R1849" i="8"/>
  <c r="P1849" i="8"/>
  <c r="BI1848" i="8"/>
  <c r="BH1848" i="8"/>
  <c r="BG1848" i="8"/>
  <c r="BF1848" i="8"/>
  <c r="T1848" i="8"/>
  <c r="R1848" i="8"/>
  <c r="P1848" i="8"/>
  <c r="BI1847" i="8"/>
  <c r="BH1847" i="8"/>
  <c r="BG1847" i="8"/>
  <c r="BF1847" i="8"/>
  <c r="T1847" i="8"/>
  <c r="R1847" i="8"/>
  <c r="P1847" i="8"/>
  <c r="BI1846" i="8"/>
  <c r="BH1846" i="8"/>
  <c r="BG1846" i="8"/>
  <c r="BF1846" i="8"/>
  <c r="T1846" i="8"/>
  <c r="R1846" i="8"/>
  <c r="P1846" i="8"/>
  <c r="BI1845" i="8"/>
  <c r="BH1845" i="8"/>
  <c r="BG1845" i="8"/>
  <c r="BF1845" i="8"/>
  <c r="T1845" i="8"/>
  <c r="R1845" i="8"/>
  <c r="P1845" i="8"/>
  <c r="BI1844" i="8"/>
  <c r="BH1844" i="8"/>
  <c r="BG1844" i="8"/>
  <c r="BF1844" i="8"/>
  <c r="T1844" i="8"/>
  <c r="R1844" i="8"/>
  <c r="P1844" i="8"/>
  <c r="BI1843" i="8"/>
  <c r="BH1843" i="8"/>
  <c r="BG1843" i="8"/>
  <c r="BF1843" i="8"/>
  <c r="T1843" i="8"/>
  <c r="R1843" i="8"/>
  <c r="P1843" i="8"/>
  <c r="BI1842" i="8"/>
  <c r="BH1842" i="8"/>
  <c r="BG1842" i="8"/>
  <c r="BF1842" i="8"/>
  <c r="T1842" i="8"/>
  <c r="R1842" i="8"/>
  <c r="P1842" i="8"/>
  <c r="BI1841" i="8"/>
  <c r="BH1841" i="8"/>
  <c r="BG1841" i="8"/>
  <c r="BF1841" i="8"/>
  <c r="T1841" i="8"/>
  <c r="R1841" i="8"/>
  <c r="P1841" i="8"/>
  <c r="BI1840" i="8"/>
  <c r="BH1840" i="8"/>
  <c r="BG1840" i="8"/>
  <c r="BF1840" i="8"/>
  <c r="T1840" i="8"/>
  <c r="R1840" i="8"/>
  <c r="P1840" i="8"/>
  <c r="BI1837" i="8"/>
  <c r="BH1837" i="8"/>
  <c r="BG1837" i="8"/>
  <c r="BF1837" i="8"/>
  <c r="T1837" i="8"/>
  <c r="R1837" i="8"/>
  <c r="P1837" i="8"/>
  <c r="BI1834" i="8"/>
  <c r="BH1834" i="8"/>
  <c r="BG1834" i="8"/>
  <c r="BF1834" i="8"/>
  <c r="T1834" i="8"/>
  <c r="R1834" i="8"/>
  <c r="P1834" i="8"/>
  <c r="BI1832" i="8"/>
  <c r="BH1832" i="8"/>
  <c r="BG1832" i="8"/>
  <c r="BF1832" i="8"/>
  <c r="T1832" i="8"/>
  <c r="R1832" i="8"/>
  <c r="P1832" i="8"/>
  <c r="BI1829" i="8"/>
  <c r="BH1829" i="8"/>
  <c r="BG1829" i="8"/>
  <c r="BF1829" i="8"/>
  <c r="T1829" i="8"/>
  <c r="R1829" i="8"/>
  <c r="P1829" i="8"/>
  <c r="BI1826" i="8"/>
  <c r="BH1826" i="8"/>
  <c r="BG1826" i="8"/>
  <c r="BF1826" i="8"/>
  <c r="T1826" i="8"/>
  <c r="R1826" i="8"/>
  <c r="P1826" i="8"/>
  <c r="BI1823" i="8"/>
  <c r="BH1823" i="8"/>
  <c r="BG1823" i="8"/>
  <c r="BF1823" i="8"/>
  <c r="T1823" i="8"/>
  <c r="R1823" i="8"/>
  <c r="P1823" i="8"/>
  <c r="BI1820" i="8"/>
  <c r="BH1820" i="8"/>
  <c r="BG1820" i="8"/>
  <c r="BF1820" i="8"/>
  <c r="T1820" i="8"/>
  <c r="R1820" i="8"/>
  <c r="P1820" i="8"/>
  <c r="BI1819" i="8"/>
  <c r="BH1819" i="8"/>
  <c r="BG1819" i="8"/>
  <c r="BF1819" i="8"/>
  <c r="T1819" i="8"/>
  <c r="R1819" i="8"/>
  <c r="P1819" i="8"/>
  <c r="BI1816" i="8"/>
  <c r="BH1816" i="8"/>
  <c r="BG1816" i="8"/>
  <c r="BF1816" i="8"/>
  <c r="T1816" i="8"/>
  <c r="R1816" i="8"/>
  <c r="P1816" i="8"/>
  <c r="BI1815" i="8"/>
  <c r="BH1815" i="8"/>
  <c r="BG1815" i="8"/>
  <c r="BF1815" i="8"/>
  <c r="T1815" i="8"/>
  <c r="R1815" i="8"/>
  <c r="P1815" i="8"/>
  <c r="BI1812" i="8"/>
  <c r="BH1812" i="8"/>
  <c r="BG1812" i="8"/>
  <c r="BF1812" i="8"/>
  <c r="T1812" i="8"/>
  <c r="R1812" i="8"/>
  <c r="P1812" i="8"/>
  <c r="BI1811" i="8"/>
  <c r="BH1811" i="8"/>
  <c r="BG1811" i="8"/>
  <c r="BF1811" i="8"/>
  <c r="T1811" i="8"/>
  <c r="R1811" i="8"/>
  <c r="P1811" i="8"/>
  <c r="BI1807" i="8"/>
  <c r="BH1807" i="8"/>
  <c r="BG1807" i="8"/>
  <c r="BF1807" i="8"/>
  <c r="T1807" i="8"/>
  <c r="R1807" i="8"/>
  <c r="P1807" i="8"/>
  <c r="BI1804" i="8"/>
  <c r="BH1804" i="8"/>
  <c r="BG1804" i="8"/>
  <c r="BF1804" i="8"/>
  <c r="T1804" i="8"/>
  <c r="R1804" i="8"/>
  <c r="P1804" i="8"/>
  <c r="BI1803" i="8"/>
  <c r="BH1803" i="8"/>
  <c r="BG1803" i="8"/>
  <c r="BF1803" i="8"/>
  <c r="T1803" i="8"/>
  <c r="R1803" i="8"/>
  <c r="P1803" i="8"/>
  <c r="BI1799" i="8"/>
  <c r="BH1799" i="8"/>
  <c r="BG1799" i="8"/>
  <c r="BF1799" i="8"/>
  <c r="T1799" i="8"/>
  <c r="R1799" i="8"/>
  <c r="P1799" i="8"/>
  <c r="BI1796" i="8"/>
  <c r="BH1796" i="8"/>
  <c r="BG1796" i="8"/>
  <c r="BF1796" i="8"/>
  <c r="T1796" i="8"/>
  <c r="R1796" i="8"/>
  <c r="P1796" i="8"/>
  <c r="BI1793" i="8"/>
  <c r="BH1793" i="8"/>
  <c r="BG1793" i="8"/>
  <c r="BF1793" i="8"/>
  <c r="T1793" i="8"/>
  <c r="R1793" i="8"/>
  <c r="P1793" i="8"/>
  <c r="BI1790" i="8"/>
  <c r="BH1790" i="8"/>
  <c r="BG1790" i="8"/>
  <c r="BF1790" i="8"/>
  <c r="T1790" i="8"/>
  <c r="R1790" i="8"/>
  <c r="P1790" i="8"/>
  <c r="BI1787" i="8"/>
  <c r="BH1787" i="8"/>
  <c r="BG1787" i="8"/>
  <c r="BF1787" i="8"/>
  <c r="T1787" i="8"/>
  <c r="R1787" i="8"/>
  <c r="P1787" i="8"/>
  <c r="BI1784" i="8"/>
  <c r="BH1784" i="8"/>
  <c r="BG1784" i="8"/>
  <c r="BF1784" i="8"/>
  <c r="T1784" i="8"/>
  <c r="R1784" i="8"/>
  <c r="P1784" i="8"/>
  <c r="BI1781" i="8"/>
  <c r="BH1781" i="8"/>
  <c r="BG1781" i="8"/>
  <c r="BF1781" i="8"/>
  <c r="T1781" i="8"/>
  <c r="R1781" i="8"/>
  <c r="P1781" i="8"/>
  <c r="BI1778" i="8"/>
  <c r="BH1778" i="8"/>
  <c r="BG1778" i="8"/>
  <c r="BF1778" i="8"/>
  <c r="T1778" i="8"/>
  <c r="R1778" i="8"/>
  <c r="P1778" i="8"/>
  <c r="BI1775" i="8"/>
  <c r="BH1775" i="8"/>
  <c r="BG1775" i="8"/>
  <c r="BF1775" i="8"/>
  <c r="T1775" i="8"/>
  <c r="R1775" i="8"/>
  <c r="P1775" i="8"/>
  <c r="BI1772" i="8"/>
  <c r="BH1772" i="8"/>
  <c r="BG1772" i="8"/>
  <c r="BF1772" i="8"/>
  <c r="T1772" i="8"/>
  <c r="R1772" i="8"/>
  <c r="P1772" i="8"/>
  <c r="BI1771" i="8"/>
  <c r="BH1771" i="8"/>
  <c r="BG1771" i="8"/>
  <c r="BF1771" i="8"/>
  <c r="T1771" i="8"/>
  <c r="R1771" i="8"/>
  <c r="P1771" i="8"/>
  <c r="BI1763" i="8"/>
  <c r="BH1763" i="8"/>
  <c r="BG1763" i="8"/>
  <c r="BF1763" i="8"/>
  <c r="T1763" i="8"/>
  <c r="R1763" i="8"/>
  <c r="P1763" i="8"/>
  <c r="BI1760" i="8"/>
  <c r="BH1760" i="8"/>
  <c r="BG1760" i="8"/>
  <c r="BF1760" i="8"/>
  <c r="T1760" i="8"/>
  <c r="R1760" i="8"/>
  <c r="P1760" i="8"/>
  <c r="BI1759" i="8"/>
  <c r="BH1759" i="8"/>
  <c r="BG1759" i="8"/>
  <c r="BF1759" i="8"/>
  <c r="T1759" i="8"/>
  <c r="R1759" i="8"/>
  <c r="P1759" i="8"/>
  <c r="BI1758" i="8"/>
  <c r="BH1758" i="8"/>
  <c r="BG1758" i="8"/>
  <c r="BF1758" i="8"/>
  <c r="T1758" i="8"/>
  <c r="R1758" i="8"/>
  <c r="P1758" i="8"/>
  <c r="BI1757" i="8"/>
  <c r="BH1757" i="8"/>
  <c r="BG1757" i="8"/>
  <c r="BF1757" i="8"/>
  <c r="T1757" i="8"/>
  <c r="R1757" i="8"/>
  <c r="P1757" i="8"/>
  <c r="BI1756" i="8"/>
  <c r="BH1756" i="8"/>
  <c r="BG1756" i="8"/>
  <c r="BF1756" i="8"/>
  <c r="T1756" i="8"/>
  <c r="R1756" i="8"/>
  <c r="P1756" i="8"/>
  <c r="BI1755" i="8"/>
  <c r="BH1755" i="8"/>
  <c r="BG1755" i="8"/>
  <c r="BF1755" i="8"/>
  <c r="T1755" i="8"/>
  <c r="R1755" i="8"/>
  <c r="P1755" i="8"/>
  <c r="BI1754" i="8"/>
  <c r="BH1754" i="8"/>
  <c r="BG1754" i="8"/>
  <c r="BF1754" i="8"/>
  <c r="T1754" i="8"/>
  <c r="R1754" i="8"/>
  <c r="P1754" i="8"/>
  <c r="BI1748" i="8"/>
  <c r="BH1748" i="8"/>
  <c r="BG1748" i="8"/>
  <c r="BF1748" i="8"/>
  <c r="T1748" i="8"/>
  <c r="R1748" i="8"/>
  <c r="P1748" i="8"/>
  <c r="BI1743" i="8"/>
  <c r="BH1743" i="8"/>
  <c r="BG1743" i="8"/>
  <c r="BF1743" i="8"/>
  <c r="T1743" i="8"/>
  <c r="R1743" i="8"/>
  <c r="P1743" i="8"/>
  <c r="BI1737" i="8"/>
  <c r="BH1737" i="8"/>
  <c r="BG1737" i="8"/>
  <c r="BF1737" i="8"/>
  <c r="T1737" i="8"/>
  <c r="R1737" i="8"/>
  <c r="P1737" i="8"/>
  <c r="BI1731" i="8"/>
  <c r="BH1731" i="8"/>
  <c r="BG1731" i="8"/>
  <c r="BF1731" i="8"/>
  <c r="T1731" i="8"/>
  <c r="R1731" i="8"/>
  <c r="P1731" i="8"/>
  <c r="BI1726" i="8"/>
  <c r="BH1726" i="8"/>
  <c r="BG1726" i="8"/>
  <c r="BF1726" i="8"/>
  <c r="T1726" i="8"/>
  <c r="R1726" i="8"/>
  <c r="P1726" i="8"/>
  <c r="BI1721" i="8"/>
  <c r="BH1721" i="8"/>
  <c r="BG1721" i="8"/>
  <c r="BF1721" i="8"/>
  <c r="T1721" i="8"/>
  <c r="R1721" i="8"/>
  <c r="P1721" i="8"/>
  <c r="BI1720" i="8"/>
  <c r="BH1720" i="8"/>
  <c r="BG1720" i="8"/>
  <c r="BF1720" i="8"/>
  <c r="T1720" i="8"/>
  <c r="R1720" i="8"/>
  <c r="P1720" i="8"/>
  <c r="BI1717" i="8"/>
  <c r="BH1717" i="8"/>
  <c r="BG1717" i="8"/>
  <c r="BF1717" i="8"/>
  <c r="T1717" i="8"/>
  <c r="R1717" i="8"/>
  <c r="P1717" i="8"/>
  <c r="BI1713" i="8"/>
  <c r="BH1713" i="8"/>
  <c r="BG1713" i="8"/>
  <c r="BF1713" i="8"/>
  <c r="T1713" i="8"/>
  <c r="R1713" i="8"/>
  <c r="P1713" i="8"/>
  <c r="BI1710" i="8"/>
  <c r="BH1710" i="8"/>
  <c r="BG1710" i="8"/>
  <c r="BF1710" i="8"/>
  <c r="T1710" i="8"/>
  <c r="R1710" i="8"/>
  <c r="P1710" i="8"/>
  <c r="BI1707" i="8"/>
  <c r="BH1707" i="8"/>
  <c r="BG1707" i="8"/>
  <c r="BF1707" i="8"/>
  <c r="T1707" i="8"/>
  <c r="R1707" i="8"/>
  <c r="P1707" i="8"/>
  <c r="BI1704" i="8"/>
  <c r="BH1704" i="8"/>
  <c r="BG1704" i="8"/>
  <c r="BF1704" i="8"/>
  <c r="T1704" i="8"/>
  <c r="R1704" i="8"/>
  <c r="P1704" i="8"/>
  <c r="BI1700" i="8"/>
  <c r="BH1700" i="8"/>
  <c r="BG1700" i="8"/>
  <c r="BF1700" i="8"/>
  <c r="T1700" i="8"/>
  <c r="R1700" i="8"/>
  <c r="P1700" i="8"/>
  <c r="BI1698" i="8"/>
  <c r="BH1698" i="8"/>
  <c r="BG1698" i="8"/>
  <c r="BF1698" i="8"/>
  <c r="T1698" i="8"/>
  <c r="R1698" i="8"/>
  <c r="P1698" i="8"/>
  <c r="BI1695" i="8"/>
  <c r="BH1695" i="8"/>
  <c r="BG1695" i="8"/>
  <c r="BF1695" i="8"/>
  <c r="T1695" i="8"/>
  <c r="R1695" i="8"/>
  <c r="P1695" i="8"/>
  <c r="BI1692" i="8"/>
  <c r="BH1692" i="8"/>
  <c r="BG1692" i="8"/>
  <c r="BF1692" i="8"/>
  <c r="T1692" i="8"/>
  <c r="R1692" i="8"/>
  <c r="P1692" i="8"/>
  <c r="BI1689" i="8"/>
  <c r="BH1689" i="8"/>
  <c r="BG1689" i="8"/>
  <c r="BF1689" i="8"/>
  <c r="T1689" i="8"/>
  <c r="R1689" i="8"/>
  <c r="P1689" i="8"/>
  <c r="BI1686" i="8"/>
  <c r="BH1686" i="8"/>
  <c r="BG1686" i="8"/>
  <c r="BF1686" i="8"/>
  <c r="T1686" i="8"/>
  <c r="R1686" i="8"/>
  <c r="P1686" i="8"/>
  <c r="BI1683" i="8"/>
  <c r="BH1683" i="8"/>
  <c r="BG1683" i="8"/>
  <c r="BF1683" i="8"/>
  <c r="T1683" i="8"/>
  <c r="R1683" i="8"/>
  <c r="P1683" i="8"/>
  <c r="BI1682" i="8"/>
  <c r="BH1682" i="8"/>
  <c r="BG1682" i="8"/>
  <c r="BF1682" i="8"/>
  <c r="T1682" i="8"/>
  <c r="R1682" i="8"/>
  <c r="P1682" i="8"/>
  <c r="BI1679" i="8"/>
  <c r="BH1679" i="8"/>
  <c r="BG1679" i="8"/>
  <c r="BF1679" i="8"/>
  <c r="T1679" i="8"/>
  <c r="R1679" i="8"/>
  <c r="P1679" i="8"/>
  <c r="BI1676" i="8"/>
  <c r="BH1676" i="8"/>
  <c r="BG1676" i="8"/>
  <c r="BF1676" i="8"/>
  <c r="T1676" i="8"/>
  <c r="R1676" i="8"/>
  <c r="P1676" i="8"/>
  <c r="BI1673" i="8"/>
  <c r="BH1673" i="8"/>
  <c r="BG1673" i="8"/>
  <c r="BF1673" i="8"/>
  <c r="T1673" i="8"/>
  <c r="R1673" i="8"/>
  <c r="P1673" i="8"/>
  <c r="BI1669" i="8"/>
  <c r="BH1669" i="8"/>
  <c r="BG1669" i="8"/>
  <c r="BF1669" i="8"/>
  <c r="T1669" i="8"/>
  <c r="R1669" i="8"/>
  <c r="P1669" i="8"/>
  <c r="BI1664" i="8"/>
  <c r="BH1664" i="8"/>
  <c r="BG1664" i="8"/>
  <c r="BF1664" i="8"/>
  <c r="T1664" i="8"/>
  <c r="R1664" i="8"/>
  <c r="P1664" i="8"/>
  <c r="BI1658" i="8"/>
  <c r="BH1658" i="8"/>
  <c r="BG1658" i="8"/>
  <c r="BF1658" i="8"/>
  <c r="T1658" i="8"/>
  <c r="R1658" i="8"/>
  <c r="P1658" i="8"/>
  <c r="BI1655" i="8"/>
  <c r="BH1655" i="8"/>
  <c r="BG1655" i="8"/>
  <c r="BF1655" i="8"/>
  <c r="T1655" i="8"/>
  <c r="R1655" i="8"/>
  <c r="P1655" i="8"/>
  <c r="BI1652" i="8"/>
  <c r="BH1652" i="8"/>
  <c r="BG1652" i="8"/>
  <c r="BF1652" i="8"/>
  <c r="T1652" i="8"/>
  <c r="R1652" i="8"/>
  <c r="P1652" i="8"/>
  <c r="BI1649" i="8"/>
  <c r="BH1649" i="8"/>
  <c r="BG1649" i="8"/>
  <c r="BF1649" i="8"/>
  <c r="T1649" i="8"/>
  <c r="R1649" i="8"/>
  <c r="P1649" i="8"/>
  <c r="BI1648" i="8"/>
  <c r="BH1648" i="8"/>
  <c r="BG1648" i="8"/>
  <c r="BF1648" i="8"/>
  <c r="T1648" i="8"/>
  <c r="R1648" i="8"/>
  <c r="P1648" i="8"/>
  <c r="BI1645" i="8"/>
  <c r="BH1645" i="8"/>
  <c r="BG1645" i="8"/>
  <c r="BF1645" i="8"/>
  <c r="T1645" i="8"/>
  <c r="R1645" i="8"/>
  <c r="P1645" i="8"/>
  <c r="BI1642" i="8"/>
  <c r="BH1642" i="8"/>
  <c r="BG1642" i="8"/>
  <c r="BF1642" i="8"/>
  <c r="T1642" i="8"/>
  <c r="R1642" i="8"/>
  <c r="P1642" i="8"/>
  <c r="BI1639" i="8"/>
  <c r="BH1639" i="8"/>
  <c r="BG1639" i="8"/>
  <c r="BF1639" i="8"/>
  <c r="T1639" i="8"/>
  <c r="R1639" i="8"/>
  <c r="P1639" i="8"/>
  <c r="BI1636" i="8"/>
  <c r="BH1636" i="8"/>
  <c r="BG1636" i="8"/>
  <c r="BF1636" i="8"/>
  <c r="T1636" i="8"/>
  <c r="R1636" i="8"/>
  <c r="P1636" i="8"/>
  <c r="BI1633" i="8"/>
  <c r="BH1633" i="8"/>
  <c r="BG1633" i="8"/>
  <c r="BF1633" i="8"/>
  <c r="T1633" i="8"/>
  <c r="R1633" i="8"/>
  <c r="P1633" i="8"/>
  <c r="BI1630" i="8"/>
  <c r="BH1630" i="8"/>
  <c r="BG1630" i="8"/>
  <c r="BF1630" i="8"/>
  <c r="T1630" i="8"/>
  <c r="R1630" i="8"/>
  <c r="P1630" i="8"/>
  <c r="BI1627" i="8"/>
  <c r="BH1627" i="8"/>
  <c r="BG1627" i="8"/>
  <c r="BF1627" i="8"/>
  <c r="T1627" i="8"/>
  <c r="R1627" i="8"/>
  <c r="P1627" i="8"/>
  <c r="BI1624" i="8"/>
  <c r="BH1624" i="8"/>
  <c r="BG1624" i="8"/>
  <c r="BF1624" i="8"/>
  <c r="T1624" i="8"/>
  <c r="R1624" i="8"/>
  <c r="P1624" i="8"/>
  <c r="BI1621" i="8"/>
  <c r="BH1621" i="8"/>
  <c r="BG1621" i="8"/>
  <c r="BF1621" i="8"/>
  <c r="T1621" i="8"/>
  <c r="R1621" i="8"/>
  <c r="P1621" i="8"/>
  <c r="BI1618" i="8"/>
  <c r="BH1618" i="8"/>
  <c r="BG1618" i="8"/>
  <c r="BF1618" i="8"/>
  <c r="T1618" i="8"/>
  <c r="R1618" i="8"/>
  <c r="P1618" i="8"/>
  <c r="BI1615" i="8"/>
  <c r="BH1615" i="8"/>
  <c r="BG1615" i="8"/>
  <c r="BF1615" i="8"/>
  <c r="T1615" i="8"/>
  <c r="R1615" i="8"/>
  <c r="P1615" i="8"/>
  <c r="BI1612" i="8"/>
  <c r="BH1612" i="8"/>
  <c r="BG1612" i="8"/>
  <c r="BF1612" i="8"/>
  <c r="T1612" i="8"/>
  <c r="R1612" i="8"/>
  <c r="P1612" i="8"/>
  <c r="BI1609" i="8"/>
  <c r="BH1609" i="8"/>
  <c r="BG1609" i="8"/>
  <c r="BF1609" i="8"/>
  <c r="T1609" i="8"/>
  <c r="R1609" i="8"/>
  <c r="P1609" i="8"/>
  <c r="BI1605" i="8"/>
  <c r="BH1605" i="8"/>
  <c r="BG1605" i="8"/>
  <c r="BF1605" i="8"/>
  <c r="T1605" i="8"/>
  <c r="R1605" i="8"/>
  <c r="P1605" i="8"/>
  <c r="BI1602" i="8"/>
  <c r="BH1602" i="8"/>
  <c r="BG1602" i="8"/>
  <c r="BF1602" i="8"/>
  <c r="T1602" i="8"/>
  <c r="R1602" i="8"/>
  <c r="P1602" i="8"/>
  <c r="BI1599" i="8"/>
  <c r="BH1599" i="8"/>
  <c r="BG1599" i="8"/>
  <c r="BF1599" i="8"/>
  <c r="T1599" i="8"/>
  <c r="R1599" i="8"/>
  <c r="P1599" i="8"/>
  <c r="BI1593" i="8"/>
  <c r="BH1593" i="8"/>
  <c r="BG1593" i="8"/>
  <c r="BF1593" i="8"/>
  <c r="T1593" i="8"/>
  <c r="R1593" i="8"/>
  <c r="P1593" i="8"/>
  <c r="BI1582" i="8"/>
  <c r="BH1582" i="8"/>
  <c r="BG1582" i="8"/>
  <c r="BF1582" i="8"/>
  <c r="T1582" i="8"/>
  <c r="R1582" i="8"/>
  <c r="P1582" i="8"/>
  <c r="BI1578" i="8"/>
  <c r="BH1578" i="8"/>
  <c r="BG1578" i="8"/>
  <c r="BF1578" i="8"/>
  <c r="T1578" i="8"/>
  <c r="R1578" i="8"/>
  <c r="P1578" i="8"/>
  <c r="BI1573" i="8"/>
  <c r="BH1573" i="8"/>
  <c r="BG1573" i="8"/>
  <c r="BF1573" i="8"/>
  <c r="T1573" i="8"/>
  <c r="R1573" i="8"/>
  <c r="P1573" i="8"/>
  <c r="BI1570" i="8"/>
  <c r="BH1570" i="8"/>
  <c r="BG1570" i="8"/>
  <c r="BF1570" i="8"/>
  <c r="T1570" i="8"/>
  <c r="R1570" i="8"/>
  <c r="P1570" i="8"/>
  <c r="BI1566" i="8"/>
  <c r="BH1566" i="8"/>
  <c r="BG1566" i="8"/>
  <c r="BF1566" i="8"/>
  <c r="T1566" i="8"/>
  <c r="R1566" i="8"/>
  <c r="P1566" i="8"/>
  <c r="BI1563" i="8"/>
  <c r="BH1563" i="8"/>
  <c r="BG1563" i="8"/>
  <c r="BF1563" i="8"/>
  <c r="T1563" i="8"/>
  <c r="R1563" i="8"/>
  <c r="P1563" i="8"/>
  <c r="BI1561" i="8"/>
  <c r="BH1561" i="8"/>
  <c r="BG1561" i="8"/>
  <c r="BF1561" i="8"/>
  <c r="T1561" i="8"/>
  <c r="R1561" i="8"/>
  <c r="P1561" i="8"/>
  <c r="BI1557" i="8"/>
  <c r="BH1557" i="8"/>
  <c r="BG1557" i="8"/>
  <c r="BF1557" i="8"/>
  <c r="T1557" i="8"/>
  <c r="R1557" i="8"/>
  <c r="P1557" i="8"/>
  <c r="BI1554" i="8"/>
  <c r="BH1554" i="8"/>
  <c r="BG1554" i="8"/>
  <c r="BF1554" i="8"/>
  <c r="T1554" i="8"/>
  <c r="R1554" i="8"/>
  <c r="P1554" i="8"/>
  <c r="BI1553" i="8"/>
  <c r="BH1553" i="8"/>
  <c r="BG1553" i="8"/>
  <c r="BF1553" i="8"/>
  <c r="T1553" i="8"/>
  <c r="R1553" i="8"/>
  <c r="P1553" i="8"/>
  <c r="BI1545" i="8"/>
  <c r="BH1545" i="8"/>
  <c r="BG1545" i="8"/>
  <c r="BF1545" i="8"/>
  <c r="T1545" i="8"/>
  <c r="R1545" i="8"/>
  <c r="P1545" i="8"/>
  <c r="BI1539" i="8"/>
  <c r="BH1539" i="8"/>
  <c r="BG1539" i="8"/>
  <c r="BF1539" i="8"/>
  <c r="T1539" i="8"/>
  <c r="R1539" i="8"/>
  <c r="P1539" i="8"/>
  <c r="BI1534" i="8"/>
  <c r="BH1534" i="8"/>
  <c r="BG1534" i="8"/>
  <c r="BF1534" i="8"/>
  <c r="T1534" i="8"/>
  <c r="R1534" i="8"/>
  <c r="P1534" i="8"/>
  <c r="BI1525" i="8"/>
  <c r="BH1525" i="8"/>
  <c r="BG1525" i="8"/>
  <c r="BF1525" i="8"/>
  <c r="T1525" i="8"/>
  <c r="R1525" i="8"/>
  <c r="P1525" i="8"/>
  <c r="BI1521" i="8"/>
  <c r="BH1521" i="8"/>
  <c r="BG1521" i="8"/>
  <c r="BF1521" i="8"/>
  <c r="T1521" i="8"/>
  <c r="R1521" i="8"/>
  <c r="P1521" i="8"/>
  <c r="BI1518" i="8"/>
  <c r="BH1518" i="8"/>
  <c r="BG1518" i="8"/>
  <c r="BF1518" i="8"/>
  <c r="T1518" i="8"/>
  <c r="R1518" i="8"/>
  <c r="P1518" i="8"/>
  <c r="BI1515" i="8"/>
  <c r="BH1515" i="8"/>
  <c r="BG1515" i="8"/>
  <c r="BF1515" i="8"/>
  <c r="T1515" i="8"/>
  <c r="R1515" i="8"/>
  <c r="P1515" i="8"/>
  <c r="BI1512" i="8"/>
  <c r="BH1512" i="8"/>
  <c r="BG1512" i="8"/>
  <c r="BF1512" i="8"/>
  <c r="T1512" i="8"/>
  <c r="R1512" i="8"/>
  <c r="P1512" i="8"/>
  <c r="BI1508" i="8"/>
  <c r="BH1508" i="8"/>
  <c r="BG1508" i="8"/>
  <c r="BF1508" i="8"/>
  <c r="T1508" i="8"/>
  <c r="R1508" i="8"/>
  <c r="P1508" i="8"/>
  <c r="BI1501" i="8"/>
  <c r="BH1501" i="8"/>
  <c r="BG1501" i="8"/>
  <c r="BF1501" i="8"/>
  <c r="T1501" i="8"/>
  <c r="R1501" i="8"/>
  <c r="P1501" i="8"/>
  <c r="BI1498" i="8"/>
  <c r="BH1498" i="8"/>
  <c r="BG1498" i="8"/>
  <c r="BF1498" i="8"/>
  <c r="T1498" i="8"/>
  <c r="R1498" i="8"/>
  <c r="P1498" i="8"/>
  <c r="BI1495" i="8"/>
  <c r="BH1495" i="8"/>
  <c r="BG1495" i="8"/>
  <c r="BF1495" i="8"/>
  <c r="T1495" i="8"/>
  <c r="R1495" i="8"/>
  <c r="P1495" i="8"/>
  <c r="BI1491" i="8"/>
  <c r="BH1491" i="8"/>
  <c r="BG1491" i="8"/>
  <c r="BF1491" i="8"/>
  <c r="T1491" i="8"/>
  <c r="R1491" i="8"/>
  <c r="P1491" i="8"/>
  <c r="BI1488" i="8"/>
  <c r="BH1488" i="8"/>
  <c r="BG1488" i="8"/>
  <c r="BF1488" i="8"/>
  <c r="T1488" i="8"/>
  <c r="R1488" i="8"/>
  <c r="P1488" i="8"/>
  <c r="BI1485" i="8"/>
  <c r="BH1485" i="8"/>
  <c r="BG1485" i="8"/>
  <c r="BF1485" i="8"/>
  <c r="T1485" i="8"/>
  <c r="R1485" i="8"/>
  <c r="P1485" i="8"/>
  <c r="BI1482" i="8"/>
  <c r="BH1482" i="8"/>
  <c r="BG1482" i="8"/>
  <c r="BF1482" i="8"/>
  <c r="T1482" i="8"/>
  <c r="R1482" i="8"/>
  <c r="P1482" i="8"/>
  <c r="BI1481" i="8"/>
  <c r="BH1481" i="8"/>
  <c r="BG1481" i="8"/>
  <c r="BF1481" i="8"/>
  <c r="T1481" i="8"/>
  <c r="R1481" i="8"/>
  <c r="P1481" i="8"/>
  <c r="BI1478" i="8"/>
  <c r="BH1478" i="8"/>
  <c r="BG1478" i="8"/>
  <c r="BF1478" i="8"/>
  <c r="T1478" i="8"/>
  <c r="R1478" i="8"/>
  <c r="P1478" i="8"/>
  <c r="BI1477" i="8"/>
  <c r="BH1477" i="8"/>
  <c r="BG1477" i="8"/>
  <c r="BF1477" i="8"/>
  <c r="T1477" i="8"/>
  <c r="R1477" i="8"/>
  <c r="P1477" i="8"/>
  <c r="BI1474" i="8"/>
  <c r="BH1474" i="8"/>
  <c r="BG1474" i="8"/>
  <c r="BF1474" i="8"/>
  <c r="T1474" i="8"/>
  <c r="R1474" i="8"/>
  <c r="P1474" i="8"/>
  <c r="BI1473" i="8"/>
  <c r="BH1473" i="8"/>
  <c r="BG1473" i="8"/>
  <c r="BF1473" i="8"/>
  <c r="T1473" i="8"/>
  <c r="R1473" i="8"/>
  <c r="P1473" i="8"/>
  <c r="BI1470" i="8"/>
  <c r="BH1470" i="8"/>
  <c r="BG1470" i="8"/>
  <c r="BF1470" i="8"/>
  <c r="T1470" i="8"/>
  <c r="R1470" i="8"/>
  <c r="P1470" i="8"/>
  <c r="BI1467" i="8"/>
  <c r="BH1467" i="8"/>
  <c r="BG1467" i="8"/>
  <c r="BF1467" i="8"/>
  <c r="T1467" i="8"/>
  <c r="R1467" i="8"/>
  <c r="P1467" i="8"/>
  <c r="BI1462" i="8"/>
  <c r="BH1462" i="8"/>
  <c r="BG1462" i="8"/>
  <c r="BF1462" i="8"/>
  <c r="T1462" i="8"/>
  <c r="R1462" i="8"/>
  <c r="P1462" i="8"/>
  <c r="BI1457" i="8"/>
  <c r="BH1457" i="8"/>
  <c r="BG1457" i="8"/>
  <c r="BF1457" i="8"/>
  <c r="T1457" i="8"/>
  <c r="R1457" i="8"/>
  <c r="P1457" i="8"/>
  <c r="BI1456" i="8"/>
  <c r="BH1456" i="8"/>
  <c r="BG1456" i="8"/>
  <c r="BF1456" i="8"/>
  <c r="T1456" i="8"/>
  <c r="R1456" i="8"/>
  <c r="P1456" i="8"/>
  <c r="BI1449" i="8"/>
  <c r="BH1449" i="8"/>
  <c r="BG1449" i="8"/>
  <c r="BF1449" i="8"/>
  <c r="T1449" i="8"/>
  <c r="R1449" i="8"/>
  <c r="P1449" i="8"/>
  <c r="BI1444" i="8"/>
  <c r="BH1444" i="8"/>
  <c r="BG1444" i="8"/>
  <c r="BF1444" i="8"/>
  <c r="T1444" i="8"/>
  <c r="R1444" i="8"/>
  <c r="P1444" i="8"/>
  <c r="BI1441" i="8"/>
  <c r="BH1441" i="8"/>
  <c r="BG1441" i="8"/>
  <c r="BF1441" i="8"/>
  <c r="T1441" i="8"/>
  <c r="R1441" i="8"/>
  <c r="P1441" i="8"/>
  <c r="BI1437" i="8"/>
  <c r="BH1437" i="8"/>
  <c r="BG1437" i="8"/>
  <c r="BF1437" i="8"/>
  <c r="T1437" i="8"/>
  <c r="R1437" i="8"/>
  <c r="P1437" i="8"/>
  <c r="BI1432" i="8"/>
  <c r="BH1432" i="8"/>
  <c r="BG1432" i="8"/>
  <c r="BF1432" i="8"/>
  <c r="T1432" i="8"/>
  <c r="R1432" i="8"/>
  <c r="P1432" i="8"/>
  <c r="BI1429" i="8"/>
  <c r="BH1429" i="8"/>
  <c r="BG1429" i="8"/>
  <c r="BF1429" i="8"/>
  <c r="T1429" i="8"/>
  <c r="R1429" i="8"/>
  <c r="P1429" i="8"/>
  <c r="BI1426" i="8"/>
  <c r="BH1426" i="8"/>
  <c r="BG1426" i="8"/>
  <c r="BF1426" i="8"/>
  <c r="T1426" i="8"/>
  <c r="R1426" i="8"/>
  <c r="P1426" i="8"/>
  <c r="BI1423" i="8"/>
  <c r="BH1423" i="8"/>
  <c r="BG1423" i="8"/>
  <c r="BF1423" i="8"/>
  <c r="T1423" i="8"/>
  <c r="R1423" i="8"/>
  <c r="P1423" i="8"/>
  <c r="BI1420" i="8"/>
  <c r="BH1420" i="8"/>
  <c r="BG1420" i="8"/>
  <c r="BF1420" i="8"/>
  <c r="T1420" i="8"/>
  <c r="R1420" i="8"/>
  <c r="P1420" i="8"/>
  <c r="BI1417" i="8"/>
  <c r="BH1417" i="8"/>
  <c r="BG1417" i="8"/>
  <c r="BF1417" i="8"/>
  <c r="T1417" i="8"/>
  <c r="R1417" i="8"/>
  <c r="P1417" i="8"/>
  <c r="BI1410" i="8"/>
  <c r="BH1410" i="8"/>
  <c r="BG1410" i="8"/>
  <c r="BF1410" i="8"/>
  <c r="T1410" i="8"/>
  <c r="R1410" i="8"/>
  <c r="P1410" i="8"/>
  <c r="BI1406" i="8"/>
  <c r="BH1406" i="8"/>
  <c r="BG1406" i="8"/>
  <c r="BF1406" i="8"/>
  <c r="T1406" i="8"/>
  <c r="R1406" i="8"/>
  <c r="P1406" i="8"/>
  <c r="BI1402" i="8"/>
  <c r="BH1402" i="8"/>
  <c r="BG1402" i="8"/>
  <c r="BF1402" i="8"/>
  <c r="T1402" i="8"/>
  <c r="R1402" i="8"/>
  <c r="P1402" i="8"/>
  <c r="BI1399" i="8"/>
  <c r="BH1399" i="8"/>
  <c r="BG1399" i="8"/>
  <c r="BF1399" i="8"/>
  <c r="T1399" i="8"/>
  <c r="R1399" i="8"/>
  <c r="P1399" i="8"/>
  <c r="BI1394" i="8"/>
  <c r="BH1394" i="8"/>
  <c r="BG1394" i="8"/>
  <c r="BF1394" i="8"/>
  <c r="T1394" i="8"/>
  <c r="R1394" i="8"/>
  <c r="P1394" i="8"/>
  <c r="BI1390" i="8"/>
  <c r="BH1390" i="8"/>
  <c r="BG1390" i="8"/>
  <c r="BF1390" i="8"/>
  <c r="T1390" i="8"/>
  <c r="R1390" i="8"/>
  <c r="P1390" i="8"/>
  <c r="BI1384" i="8"/>
  <c r="BH1384" i="8"/>
  <c r="BG1384" i="8"/>
  <c r="BF1384" i="8"/>
  <c r="T1384" i="8"/>
  <c r="R1384" i="8"/>
  <c r="P1384" i="8"/>
  <c r="BI1380" i="8"/>
  <c r="BH1380" i="8"/>
  <c r="BG1380" i="8"/>
  <c r="BF1380" i="8"/>
  <c r="T1380" i="8"/>
  <c r="R1380" i="8"/>
  <c r="P1380" i="8"/>
  <c r="BI1370" i="8"/>
  <c r="BH1370" i="8"/>
  <c r="BG1370" i="8"/>
  <c r="BF1370" i="8"/>
  <c r="T1370" i="8"/>
  <c r="R1370" i="8"/>
  <c r="P1370" i="8"/>
  <c r="BI1368" i="8"/>
  <c r="BH1368" i="8"/>
  <c r="BG1368" i="8"/>
  <c r="BF1368" i="8"/>
  <c r="T1368" i="8"/>
  <c r="R1368" i="8"/>
  <c r="P1368" i="8"/>
  <c r="BI1365" i="8"/>
  <c r="BH1365" i="8"/>
  <c r="BG1365" i="8"/>
  <c r="BF1365" i="8"/>
  <c r="T1365" i="8"/>
  <c r="R1365" i="8"/>
  <c r="P1365" i="8"/>
  <c r="BI1361" i="8"/>
  <c r="BH1361" i="8"/>
  <c r="BG1361" i="8"/>
  <c r="BF1361" i="8"/>
  <c r="T1361" i="8"/>
  <c r="R1361" i="8"/>
  <c r="P1361" i="8"/>
  <c r="BI1358" i="8"/>
  <c r="BH1358" i="8"/>
  <c r="BG1358" i="8"/>
  <c r="BF1358" i="8"/>
  <c r="T1358" i="8"/>
  <c r="R1358" i="8"/>
  <c r="P1358" i="8"/>
  <c r="BI1357" i="8"/>
  <c r="BH1357" i="8"/>
  <c r="BG1357" i="8"/>
  <c r="BF1357" i="8"/>
  <c r="T1357" i="8"/>
  <c r="R1357" i="8"/>
  <c r="P1357" i="8"/>
  <c r="BI1354" i="8"/>
  <c r="BH1354" i="8"/>
  <c r="BG1354" i="8"/>
  <c r="BF1354" i="8"/>
  <c r="T1354" i="8"/>
  <c r="R1354" i="8"/>
  <c r="P1354" i="8"/>
  <c r="BI1351" i="8"/>
  <c r="BH1351" i="8"/>
  <c r="BG1351" i="8"/>
  <c r="BF1351" i="8"/>
  <c r="T1351" i="8"/>
  <c r="R1351" i="8"/>
  <c r="P1351" i="8"/>
  <c r="BI1348" i="8"/>
  <c r="BH1348" i="8"/>
  <c r="BG1348" i="8"/>
  <c r="BF1348" i="8"/>
  <c r="T1348" i="8"/>
  <c r="R1348" i="8"/>
  <c r="P1348" i="8"/>
  <c r="BI1343" i="8"/>
  <c r="BH1343" i="8"/>
  <c r="BG1343" i="8"/>
  <c r="BF1343" i="8"/>
  <c r="T1343" i="8"/>
  <c r="R1343" i="8"/>
  <c r="P1343" i="8"/>
  <c r="BI1342" i="8"/>
  <c r="BH1342" i="8"/>
  <c r="BG1342" i="8"/>
  <c r="BF1342" i="8"/>
  <c r="T1342" i="8"/>
  <c r="R1342" i="8"/>
  <c r="P1342" i="8"/>
  <c r="BI1341" i="8"/>
  <c r="BH1341" i="8"/>
  <c r="BG1341" i="8"/>
  <c r="BF1341" i="8"/>
  <c r="T1341" i="8"/>
  <c r="R1341" i="8"/>
  <c r="P1341" i="8"/>
  <c r="BI1338" i="8"/>
  <c r="BH1338" i="8"/>
  <c r="BG1338" i="8"/>
  <c r="BF1338" i="8"/>
  <c r="T1338" i="8"/>
  <c r="R1338" i="8"/>
  <c r="P1338" i="8"/>
  <c r="BI1335" i="8"/>
  <c r="BH1335" i="8"/>
  <c r="BG1335" i="8"/>
  <c r="BF1335" i="8"/>
  <c r="T1335" i="8"/>
  <c r="R1335" i="8"/>
  <c r="P1335" i="8"/>
  <c r="BI1332" i="8"/>
  <c r="BH1332" i="8"/>
  <c r="BG1332" i="8"/>
  <c r="BF1332" i="8"/>
  <c r="T1332" i="8"/>
  <c r="R1332" i="8"/>
  <c r="P1332" i="8"/>
  <c r="BI1327" i="8"/>
  <c r="BH1327" i="8"/>
  <c r="BG1327" i="8"/>
  <c r="BF1327" i="8"/>
  <c r="T1327" i="8"/>
  <c r="R1327" i="8"/>
  <c r="P1327" i="8"/>
  <c r="BI1324" i="8"/>
  <c r="BH1324" i="8"/>
  <c r="BG1324" i="8"/>
  <c r="BF1324" i="8"/>
  <c r="T1324" i="8"/>
  <c r="R1324" i="8"/>
  <c r="P1324" i="8"/>
  <c r="BI1319" i="8"/>
  <c r="BH1319" i="8"/>
  <c r="BG1319" i="8"/>
  <c r="BF1319" i="8"/>
  <c r="T1319" i="8"/>
  <c r="R1319" i="8"/>
  <c r="P1319" i="8"/>
  <c r="BI1316" i="8"/>
  <c r="BH1316" i="8"/>
  <c r="BG1316" i="8"/>
  <c r="BF1316" i="8"/>
  <c r="T1316" i="8"/>
  <c r="R1316" i="8"/>
  <c r="P1316" i="8"/>
  <c r="BI1313" i="8"/>
  <c r="BH1313" i="8"/>
  <c r="BG1313" i="8"/>
  <c r="BF1313" i="8"/>
  <c r="T1313" i="8"/>
  <c r="R1313" i="8"/>
  <c r="P1313" i="8"/>
  <c r="BI1310" i="8"/>
  <c r="BH1310" i="8"/>
  <c r="BG1310" i="8"/>
  <c r="BF1310" i="8"/>
  <c r="T1310" i="8"/>
  <c r="R1310" i="8"/>
  <c r="P1310" i="8"/>
  <c r="BI1307" i="8"/>
  <c r="BH1307" i="8"/>
  <c r="BG1307" i="8"/>
  <c r="BF1307" i="8"/>
  <c r="T1307" i="8"/>
  <c r="R1307" i="8"/>
  <c r="P1307" i="8"/>
  <c r="BI1304" i="8"/>
  <c r="BH1304" i="8"/>
  <c r="BG1304" i="8"/>
  <c r="BF1304" i="8"/>
  <c r="T1304" i="8"/>
  <c r="R1304" i="8"/>
  <c r="P1304" i="8"/>
  <c r="BI1300" i="8"/>
  <c r="BH1300" i="8"/>
  <c r="BG1300" i="8"/>
  <c r="BF1300" i="8"/>
  <c r="T1300" i="8"/>
  <c r="R1300" i="8"/>
  <c r="P1300" i="8"/>
  <c r="BI1297" i="8"/>
  <c r="BH1297" i="8"/>
  <c r="BG1297" i="8"/>
  <c r="BF1297" i="8"/>
  <c r="T1297" i="8"/>
  <c r="R1297" i="8"/>
  <c r="P1297" i="8"/>
  <c r="BI1292" i="8"/>
  <c r="BH1292" i="8"/>
  <c r="BG1292" i="8"/>
  <c r="BF1292" i="8"/>
  <c r="T1292" i="8"/>
  <c r="R1292" i="8"/>
  <c r="P1292" i="8"/>
  <c r="BI1290" i="8"/>
  <c r="BH1290" i="8"/>
  <c r="BG1290" i="8"/>
  <c r="BF1290" i="8"/>
  <c r="T1290" i="8"/>
  <c r="R1290" i="8"/>
  <c r="P1290" i="8"/>
  <c r="BI1288" i="8"/>
  <c r="BH1288" i="8"/>
  <c r="BG1288" i="8"/>
  <c r="BF1288" i="8"/>
  <c r="T1288" i="8"/>
  <c r="R1288" i="8"/>
  <c r="P1288" i="8"/>
  <c r="BI1285" i="8"/>
  <c r="BH1285" i="8"/>
  <c r="BG1285" i="8"/>
  <c r="BF1285" i="8"/>
  <c r="T1285" i="8"/>
  <c r="R1285" i="8"/>
  <c r="P1285" i="8"/>
  <c r="BI1282" i="8"/>
  <c r="BH1282" i="8"/>
  <c r="BG1282" i="8"/>
  <c r="BF1282" i="8"/>
  <c r="T1282" i="8"/>
  <c r="T1281" i="8" s="1"/>
  <c r="R1282" i="8"/>
  <c r="R1281" i="8"/>
  <c r="P1282" i="8"/>
  <c r="P1281" i="8"/>
  <c r="BI1280" i="8"/>
  <c r="BH1280" i="8"/>
  <c r="BG1280" i="8"/>
  <c r="BF1280" i="8"/>
  <c r="T1280" i="8"/>
  <c r="R1280" i="8"/>
  <c r="P1280" i="8"/>
  <c r="BI1277" i="8"/>
  <c r="BH1277" i="8"/>
  <c r="BG1277" i="8"/>
  <c r="BF1277" i="8"/>
  <c r="T1277" i="8"/>
  <c r="R1277" i="8"/>
  <c r="P1277" i="8"/>
  <c r="BI1274" i="8"/>
  <c r="BH1274" i="8"/>
  <c r="BG1274" i="8"/>
  <c r="BF1274" i="8"/>
  <c r="T1274" i="8"/>
  <c r="R1274" i="8"/>
  <c r="P1274" i="8"/>
  <c r="BI1271" i="8"/>
  <c r="BH1271" i="8"/>
  <c r="BG1271" i="8"/>
  <c r="BF1271" i="8"/>
  <c r="T1271" i="8"/>
  <c r="R1271" i="8"/>
  <c r="P1271" i="8"/>
  <c r="BI1268" i="8"/>
  <c r="BH1268" i="8"/>
  <c r="BG1268" i="8"/>
  <c r="BF1268" i="8"/>
  <c r="T1268" i="8"/>
  <c r="R1268" i="8"/>
  <c r="P1268" i="8"/>
  <c r="BI1265" i="8"/>
  <c r="BH1265" i="8"/>
  <c r="BG1265" i="8"/>
  <c r="BF1265" i="8"/>
  <c r="T1265" i="8"/>
  <c r="R1265" i="8"/>
  <c r="P1265" i="8"/>
  <c r="BI1263" i="8"/>
  <c r="BH1263" i="8"/>
  <c r="BG1263" i="8"/>
  <c r="BF1263" i="8"/>
  <c r="T1263" i="8"/>
  <c r="R1263" i="8"/>
  <c r="P1263" i="8"/>
  <c r="BI1257" i="8"/>
  <c r="BH1257" i="8"/>
  <c r="BG1257" i="8"/>
  <c r="BF1257" i="8"/>
  <c r="T1257" i="8"/>
  <c r="R1257" i="8"/>
  <c r="P1257" i="8"/>
  <c r="BI1249" i="8"/>
  <c r="BH1249" i="8"/>
  <c r="BG1249" i="8"/>
  <c r="BF1249" i="8"/>
  <c r="T1249" i="8"/>
  <c r="R1249" i="8"/>
  <c r="P1249" i="8"/>
  <c r="BI1248" i="8"/>
  <c r="BH1248" i="8"/>
  <c r="BG1248" i="8"/>
  <c r="BF1248" i="8"/>
  <c r="T1248" i="8"/>
  <c r="R1248" i="8"/>
  <c r="P1248" i="8"/>
  <c r="BI1247" i="8"/>
  <c r="BH1247" i="8"/>
  <c r="BG1247" i="8"/>
  <c r="BF1247" i="8"/>
  <c r="T1247" i="8"/>
  <c r="R1247" i="8"/>
  <c r="P1247" i="8"/>
  <c r="BI1246" i="8"/>
  <c r="BH1246" i="8"/>
  <c r="BG1246" i="8"/>
  <c r="BF1246" i="8"/>
  <c r="T1246" i="8"/>
  <c r="R1246" i="8"/>
  <c r="P1246" i="8"/>
  <c r="BI1245" i="8"/>
  <c r="BH1245" i="8"/>
  <c r="BG1245" i="8"/>
  <c r="BF1245" i="8"/>
  <c r="T1245" i="8"/>
  <c r="R1245" i="8"/>
  <c r="P1245" i="8"/>
  <c r="BI1244" i="8"/>
  <c r="BH1244" i="8"/>
  <c r="BG1244" i="8"/>
  <c r="BF1244" i="8"/>
  <c r="T1244" i="8"/>
  <c r="R1244" i="8"/>
  <c r="P1244" i="8"/>
  <c r="BI1243" i="8"/>
  <c r="BH1243" i="8"/>
  <c r="BG1243" i="8"/>
  <c r="BF1243" i="8"/>
  <c r="T1243" i="8"/>
  <c r="R1243" i="8"/>
  <c r="P1243" i="8"/>
  <c r="BI1242" i="8"/>
  <c r="BH1242" i="8"/>
  <c r="BG1242" i="8"/>
  <c r="BF1242" i="8"/>
  <c r="T1242" i="8"/>
  <c r="R1242" i="8"/>
  <c r="P1242" i="8"/>
  <c r="BI1241" i="8"/>
  <c r="BH1241" i="8"/>
  <c r="BG1241" i="8"/>
  <c r="BF1241" i="8"/>
  <c r="T1241" i="8"/>
  <c r="R1241" i="8"/>
  <c r="P1241" i="8"/>
  <c r="BI1240" i="8"/>
  <c r="BH1240" i="8"/>
  <c r="BG1240" i="8"/>
  <c r="BF1240" i="8"/>
  <c r="T1240" i="8"/>
  <c r="R1240" i="8"/>
  <c r="P1240" i="8"/>
  <c r="BI1239" i="8"/>
  <c r="BH1239" i="8"/>
  <c r="BG1239" i="8"/>
  <c r="BF1239" i="8"/>
  <c r="T1239" i="8"/>
  <c r="R1239" i="8"/>
  <c r="P1239" i="8"/>
  <c r="BI1238" i="8"/>
  <c r="BH1238" i="8"/>
  <c r="BG1238" i="8"/>
  <c r="BF1238" i="8"/>
  <c r="T1238" i="8"/>
  <c r="R1238" i="8"/>
  <c r="P1238" i="8"/>
  <c r="BI1236" i="8"/>
  <c r="BH1236" i="8"/>
  <c r="BG1236" i="8"/>
  <c r="BF1236" i="8"/>
  <c r="T1236" i="8"/>
  <c r="R1236" i="8"/>
  <c r="P1236" i="8"/>
  <c r="BI1228" i="8"/>
  <c r="BH1228" i="8"/>
  <c r="BG1228" i="8"/>
  <c r="BF1228" i="8"/>
  <c r="T1228" i="8"/>
  <c r="R1228" i="8"/>
  <c r="P1228" i="8"/>
  <c r="BI1226" i="8"/>
  <c r="BH1226" i="8"/>
  <c r="BG1226" i="8"/>
  <c r="BF1226" i="8"/>
  <c r="T1226" i="8"/>
  <c r="R1226" i="8"/>
  <c r="P1226" i="8"/>
  <c r="BI1220" i="8"/>
  <c r="BH1220" i="8"/>
  <c r="BG1220" i="8"/>
  <c r="BF1220" i="8"/>
  <c r="T1220" i="8"/>
  <c r="R1220" i="8"/>
  <c r="P1220" i="8"/>
  <c r="BI1218" i="8"/>
  <c r="BH1218" i="8"/>
  <c r="BG1218" i="8"/>
  <c r="BF1218" i="8"/>
  <c r="T1218" i="8"/>
  <c r="R1218" i="8"/>
  <c r="P1218" i="8"/>
  <c r="BI1212" i="8"/>
  <c r="BH1212" i="8"/>
  <c r="BG1212" i="8"/>
  <c r="BF1212" i="8"/>
  <c r="T1212" i="8"/>
  <c r="R1212" i="8"/>
  <c r="P1212" i="8"/>
  <c r="BI1210" i="8"/>
  <c r="BH1210" i="8"/>
  <c r="BG1210" i="8"/>
  <c r="BF1210" i="8"/>
  <c r="T1210" i="8"/>
  <c r="R1210" i="8"/>
  <c r="P1210" i="8"/>
  <c r="BI1209" i="8"/>
  <c r="BH1209" i="8"/>
  <c r="BG1209" i="8"/>
  <c r="BF1209" i="8"/>
  <c r="T1209" i="8"/>
  <c r="R1209" i="8"/>
  <c r="P1209" i="8"/>
  <c r="BI1207" i="8"/>
  <c r="BH1207" i="8"/>
  <c r="BG1207" i="8"/>
  <c r="BF1207" i="8"/>
  <c r="T1207" i="8"/>
  <c r="R1207" i="8"/>
  <c r="P1207" i="8"/>
  <c r="BI1206" i="8"/>
  <c r="BH1206" i="8"/>
  <c r="BG1206" i="8"/>
  <c r="BF1206" i="8"/>
  <c r="T1206" i="8"/>
  <c r="R1206" i="8"/>
  <c r="P1206" i="8"/>
  <c r="BI1205" i="8"/>
  <c r="BH1205" i="8"/>
  <c r="BG1205" i="8"/>
  <c r="BF1205" i="8"/>
  <c r="T1205" i="8"/>
  <c r="R1205" i="8"/>
  <c r="P1205" i="8"/>
  <c r="BI1204" i="8"/>
  <c r="BH1204" i="8"/>
  <c r="BG1204" i="8"/>
  <c r="BF1204" i="8"/>
  <c r="T1204" i="8"/>
  <c r="R1204" i="8"/>
  <c r="P1204" i="8"/>
  <c r="BI1203" i="8"/>
  <c r="BH1203" i="8"/>
  <c r="BG1203" i="8"/>
  <c r="BF1203" i="8"/>
  <c r="T1203" i="8"/>
  <c r="R1203" i="8"/>
  <c r="P1203" i="8"/>
  <c r="BI1202" i="8"/>
  <c r="BH1202" i="8"/>
  <c r="BG1202" i="8"/>
  <c r="BF1202" i="8"/>
  <c r="T1202" i="8"/>
  <c r="R1202" i="8"/>
  <c r="P1202" i="8"/>
  <c r="BI1200" i="8"/>
  <c r="BH1200" i="8"/>
  <c r="BG1200" i="8"/>
  <c r="BF1200" i="8"/>
  <c r="T1200" i="8"/>
  <c r="R1200" i="8"/>
  <c r="P1200" i="8"/>
  <c r="BI1197" i="8"/>
  <c r="BH1197" i="8"/>
  <c r="BG1197" i="8"/>
  <c r="BF1197" i="8"/>
  <c r="T1197" i="8"/>
  <c r="R1197" i="8"/>
  <c r="P1197" i="8"/>
  <c r="BI1193" i="8"/>
  <c r="BH1193" i="8"/>
  <c r="BG1193" i="8"/>
  <c r="BF1193" i="8"/>
  <c r="T1193" i="8"/>
  <c r="R1193" i="8"/>
  <c r="P1193" i="8"/>
  <c r="BI1192" i="8"/>
  <c r="BH1192" i="8"/>
  <c r="BG1192" i="8"/>
  <c r="BF1192" i="8"/>
  <c r="T1192" i="8"/>
  <c r="R1192" i="8"/>
  <c r="P1192" i="8"/>
  <c r="BI1186" i="8"/>
  <c r="BH1186" i="8"/>
  <c r="BG1186" i="8"/>
  <c r="BF1186" i="8"/>
  <c r="T1186" i="8"/>
  <c r="R1186" i="8"/>
  <c r="P1186" i="8"/>
  <c r="BI1185" i="8"/>
  <c r="BH1185" i="8"/>
  <c r="BG1185" i="8"/>
  <c r="BF1185" i="8"/>
  <c r="T1185" i="8"/>
  <c r="R1185" i="8"/>
  <c r="P1185" i="8"/>
  <c r="BI1182" i="8"/>
  <c r="BH1182" i="8"/>
  <c r="BG1182" i="8"/>
  <c r="BF1182" i="8"/>
  <c r="T1182" i="8"/>
  <c r="R1182" i="8"/>
  <c r="P1182" i="8"/>
  <c r="BI1179" i="8"/>
  <c r="BH1179" i="8"/>
  <c r="BG1179" i="8"/>
  <c r="BF1179" i="8"/>
  <c r="T1179" i="8"/>
  <c r="R1179" i="8"/>
  <c r="P1179" i="8"/>
  <c r="BI1176" i="8"/>
  <c r="BH1176" i="8"/>
  <c r="BG1176" i="8"/>
  <c r="BF1176" i="8"/>
  <c r="T1176" i="8"/>
  <c r="R1176" i="8"/>
  <c r="P1176" i="8"/>
  <c r="BI1173" i="8"/>
  <c r="BH1173" i="8"/>
  <c r="BG1173" i="8"/>
  <c r="BF1173" i="8"/>
  <c r="T1173" i="8"/>
  <c r="R1173" i="8"/>
  <c r="P1173" i="8"/>
  <c r="BI1170" i="8"/>
  <c r="BH1170" i="8"/>
  <c r="BG1170" i="8"/>
  <c r="BF1170" i="8"/>
  <c r="T1170" i="8"/>
  <c r="R1170" i="8"/>
  <c r="P1170" i="8"/>
  <c r="BI1167" i="8"/>
  <c r="BH1167" i="8"/>
  <c r="BG1167" i="8"/>
  <c r="BF1167" i="8"/>
  <c r="T1167" i="8"/>
  <c r="R1167" i="8"/>
  <c r="P1167" i="8"/>
  <c r="BI1164" i="8"/>
  <c r="BH1164" i="8"/>
  <c r="BG1164" i="8"/>
  <c r="BF1164" i="8"/>
  <c r="T1164" i="8"/>
  <c r="R1164" i="8"/>
  <c r="P1164" i="8"/>
  <c r="BI1161" i="8"/>
  <c r="BH1161" i="8"/>
  <c r="BG1161" i="8"/>
  <c r="BF1161" i="8"/>
  <c r="T1161" i="8"/>
  <c r="R1161" i="8"/>
  <c r="P1161" i="8"/>
  <c r="BI1160" i="8"/>
  <c r="BH1160" i="8"/>
  <c r="BG1160" i="8"/>
  <c r="BF1160" i="8"/>
  <c r="T1160" i="8"/>
  <c r="R1160" i="8"/>
  <c r="P1160" i="8"/>
  <c r="BI1157" i="8"/>
  <c r="BH1157" i="8"/>
  <c r="BG1157" i="8"/>
  <c r="BF1157" i="8"/>
  <c r="T1157" i="8"/>
  <c r="R1157" i="8"/>
  <c r="P1157" i="8"/>
  <c r="BI1154" i="8"/>
  <c r="BH1154" i="8"/>
  <c r="BG1154" i="8"/>
  <c r="BF1154" i="8"/>
  <c r="T1154" i="8"/>
  <c r="R1154" i="8"/>
  <c r="P1154" i="8"/>
  <c r="BI1148" i="8"/>
  <c r="BH1148" i="8"/>
  <c r="BG1148" i="8"/>
  <c r="BF1148" i="8"/>
  <c r="T1148" i="8"/>
  <c r="R1148" i="8"/>
  <c r="P1148" i="8"/>
  <c r="BI1147" i="8"/>
  <c r="BH1147" i="8"/>
  <c r="BG1147" i="8"/>
  <c r="BF1147" i="8"/>
  <c r="T1147" i="8"/>
  <c r="R1147" i="8"/>
  <c r="P1147" i="8"/>
  <c r="BI1144" i="8"/>
  <c r="BH1144" i="8"/>
  <c r="BG1144" i="8"/>
  <c r="BF1144" i="8"/>
  <c r="T1144" i="8"/>
  <c r="R1144" i="8"/>
  <c r="P1144" i="8"/>
  <c r="BI1141" i="8"/>
  <c r="BH1141" i="8"/>
  <c r="BG1141" i="8"/>
  <c r="BF1141" i="8"/>
  <c r="T1141" i="8"/>
  <c r="R1141" i="8"/>
  <c r="P1141" i="8"/>
  <c r="BI1140" i="8"/>
  <c r="BH1140" i="8"/>
  <c r="BG1140" i="8"/>
  <c r="BF1140" i="8"/>
  <c r="T1140" i="8"/>
  <c r="R1140" i="8"/>
  <c r="P1140" i="8"/>
  <c r="BI1139" i="8"/>
  <c r="BH1139" i="8"/>
  <c r="BG1139" i="8"/>
  <c r="BF1139" i="8"/>
  <c r="T1139" i="8"/>
  <c r="R1139" i="8"/>
  <c r="P1139" i="8"/>
  <c r="BI1138" i="8"/>
  <c r="BH1138" i="8"/>
  <c r="BG1138" i="8"/>
  <c r="BF1138" i="8"/>
  <c r="T1138" i="8"/>
  <c r="R1138" i="8"/>
  <c r="P1138" i="8"/>
  <c r="BI1136" i="8"/>
  <c r="BH1136" i="8"/>
  <c r="BG1136" i="8"/>
  <c r="BF1136" i="8"/>
  <c r="T1136" i="8"/>
  <c r="R1136" i="8"/>
  <c r="P1136" i="8"/>
  <c r="BI1133" i="8"/>
  <c r="BH1133" i="8"/>
  <c r="BG1133" i="8"/>
  <c r="BF1133" i="8"/>
  <c r="T1133" i="8"/>
  <c r="R1133" i="8"/>
  <c r="P1133" i="8"/>
  <c r="BI1129" i="8"/>
  <c r="BH1129" i="8"/>
  <c r="BG1129" i="8"/>
  <c r="BF1129" i="8"/>
  <c r="T1129" i="8"/>
  <c r="R1129" i="8"/>
  <c r="P1129" i="8"/>
  <c r="BI1126" i="8"/>
  <c r="BH1126" i="8"/>
  <c r="BG1126" i="8"/>
  <c r="BF1126" i="8"/>
  <c r="T1126" i="8"/>
  <c r="R1126" i="8"/>
  <c r="P1126" i="8"/>
  <c r="BI1122" i="8"/>
  <c r="BH1122" i="8"/>
  <c r="BG1122" i="8"/>
  <c r="BF1122" i="8"/>
  <c r="T1122" i="8"/>
  <c r="R1122" i="8"/>
  <c r="P1122" i="8"/>
  <c r="BI1119" i="8"/>
  <c r="BH1119" i="8"/>
  <c r="BG1119" i="8"/>
  <c r="BF1119" i="8"/>
  <c r="T1119" i="8"/>
  <c r="R1119" i="8"/>
  <c r="P1119" i="8"/>
  <c r="BI1116" i="8"/>
  <c r="BH1116" i="8"/>
  <c r="BG1116" i="8"/>
  <c r="BF1116" i="8"/>
  <c r="T1116" i="8"/>
  <c r="R1116" i="8"/>
  <c r="P1116" i="8"/>
  <c r="BI1113" i="8"/>
  <c r="BH1113" i="8"/>
  <c r="BG1113" i="8"/>
  <c r="BF1113" i="8"/>
  <c r="T1113" i="8"/>
  <c r="R1113" i="8"/>
  <c r="P1113" i="8"/>
  <c r="BI1110" i="8"/>
  <c r="BH1110" i="8"/>
  <c r="BG1110" i="8"/>
  <c r="BF1110" i="8"/>
  <c r="T1110" i="8"/>
  <c r="R1110" i="8"/>
  <c r="P1110" i="8"/>
  <c r="BI1104" i="8"/>
  <c r="BH1104" i="8"/>
  <c r="BG1104" i="8"/>
  <c r="BF1104" i="8"/>
  <c r="T1104" i="8"/>
  <c r="R1104" i="8"/>
  <c r="P1104" i="8"/>
  <c r="BI1102" i="8"/>
  <c r="BH1102" i="8"/>
  <c r="BG1102" i="8"/>
  <c r="BF1102" i="8"/>
  <c r="T1102" i="8"/>
  <c r="R1102" i="8"/>
  <c r="P1102" i="8"/>
  <c r="BI1101" i="8"/>
  <c r="BH1101" i="8"/>
  <c r="BG1101" i="8"/>
  <c r="BF1101" i="8"/>
  <c r="T1101" i="8"/>
  <c r="R1101" i="8"/>
  <c r="P1101" i="8"/>
  <c r="BI1100" i="8"/>
  <c r="BH1100" i="8"/>
  <c r="BG1100" i="8"/>
  <c r="BF1100" i="8"/>
  <c r="T1100" i="8"/>
  <c r="R1100" i="8"/>
  <c r="P1100" i="8"/>
  <c r="BI1097" i="8"/>
  <c r="BH1097" i="8"/>
  <c r="BG1097" i="8"/>
  <c r="BF1097" i="8"/>
  <c r="T1097" i="8"/>
  <c r="R1097" i="8"/>
  <c r="P1097" i="8"/>
  <c r="BI1094" i="8"/>
  <c r="BH1094" i="8"/>
  <c r="BG1094" i="8"/>
  <c r="BF1094" i="8"/>
  <c r="T1094" i="8"/>
  <c r="R1094" i="8"/>
  <c r="P1094" i="8"/>
  <c r="BI1090" i="8"/>
  <c r="BH1090" i="8"/>
  <c r="BG1090" i="8"/>
  <c r="BF1090" i="8"/>
  <c r="T1090" i="8"/>
  <c r="R1090" i="8"/>
  <c r="P1090" i="8"/>
  <c r="BI1089" i="8"/>
  <c r="BH1089" i="8"/>
  <c r="BG1089" i="8"/>
  <c r="BF1089" i="8"/>
  <c r="T1089" i="8"/>
  <c r="R1089" i="8"/>
  <c r="P1089" i="8"/>
  <c r="BI1084" i="8"/>
  <c r="BH1084" i="8"/>
  <c r="BG1084" i="8"/>
  <c r="BF1084" i="8"/>
  <c r="T1084" i="8"/>
  <c r="R1084" i="8"/>
  <c r="P1084" i="8"/>
  <c r="BI1083" i="8"/>
  <c r="BH1083" i="8"/>
  <c r="BG1083" i="8"/>
  <c r="BF1083" i="8"/>
  <c r="T1083" i="8"/>
  <c r="R1083" i="8"/>
  <c r="P1083" i="8"/>
  <c r="BI1077" i="8"/>
  <c r="BH1077" i="8"/>
  <c r="BG1077" i="8"/>
  <c r="BF1077" i="8"/>
  <c r="T1077" i="8"/>
  <c r="R1077" i="8"/>
  <c r="P1077" i="8"/>
  <c r="BI1072" i="8"/>
  <c r="BH1072" i="8"/>
  <c r="BG1072" i="8"/>
  <c r="BF1072" i="8"/>
  <c r="T1072" i="8"/>
  <c r="R1072" i="8"/>
  <c r="P1072" i="8"/>
  <c r="BI1069" i="8"/>
  <c r="BH1069" i="8"/>
  <c r="BG1069" i="8"/>
  <c r="BF1069" i="8"/>
  <c r="T1069" i="8"/>
  <c r="R1069" i="8"/>
  <c r="P1069" i="8"/>
  <c r="BI1065" i="8"/>
  <c r="BH1065" i="8"/>
  <c r="BG1065" i="8"/>
  <c r="BF1065" i="8"/>
  <c r="T1065" i="8"/>
  <c r="R1065" i="8"/>
  <c r="P1065" i="8"/>
  <c r="BI1062" i="8"/>
  <c r="BH1062" i="8"/>
  <c r="BG1062" i="8"/>
  <c r="BF1062" i="8"/>
  <c r="T1062" i="8"/>
  <c r="R1062" i="8"/>
  <c r="P1062" i="8"/>
  <c r="BI1059" i="8"/>
  <c r="BH1059" i="8"/>
  <c r="BG1059" i="8"/>
  <c r="BF1059" i="8"/>
  <c r="T1059" i="8"/>
  <c r="R1059" i="8"/>
  <c r="P1059" i="8"/>
  <c r="BI1055" i="8"/>
  <c r="BH1055" i="8"/>
  <c r="BG1055" i="8"/>
  <c r="BF1055" i="8"/>
  <c r="T1055" i="8"/>
  <c r="R1055" i="8"/>
  <c r="P1055" i="8"/>
  <c r="BI1052" i="8"/>
  <c r="BH1052" i="8"/>
  <c r="BG1052" i="8"/>
  <c r="BF1052" i="8"/>
  <c r="T1052" i="8"/>
  <c r="R1052" i="8"/>
  <c r="P1052" i="8"/>
  <c r="BI1049" i="8"/>
  <c r="BH1049" i="8"/>
  <c r="BG1049" i="8"/>
  <c r="BF1049" i="8"/>
  <c r="T1049" i="8"/>
  <c r="R1049" i="8"/>
  <c r="P1049" i="8"/>
  <c r="BI1046" i="8"/>
  <c r="BH1046" i="8"/>
  <c r="BG1046" i="8"/>
  <c r="BF1046" i="8"/>
  <c r="T1046" i="8"/>
  <c r="R1046" i="8"/>
  <c r="P1046" i="8"/>
  <c r="BI1045" i="8"/>
  <c r="BH1045" i="8"/>
  <c r="BG1045" i="8"/>
  <c r="BF1045" i="8"/>
  <c r="T1045" i="8"/>
  <c r="R1045" i="8"/>
  <c r="P1045" i="8"/>
  <c r="BI1043" i="8"/>
  <c r="BH1043" i="8"/>
  <c r="BG1043" i="8"/>
  <c r="BF1043" i="8"/>
  <c r="T1043" i="8"/>
  <c r="R1043" i="8"/>
  <c r="P1043" i="8"/>
  <c r="BI1041" i="8"/>
  <c r="BH1041" i="8"/>
  <c r="BG1041" i="8"/>
  <c r="BF1041" i="8"/>
  <c r="T1041" i="8"/>
  <c r="R1041" i="8"/>
  <c r="P1041" i="8"/>
  <c r="BI1040" i="8"/>
  <c r="BH1040" i="8"/>
  <c r="BG1040" i="8"/>
  <c r="BF1040" i="8"/>
  <c r="T1040" i="8"/>
  <c r="R1040" i="8"/>
  <c r="P1040" i="8"/>
  <c r="BI1039" i="8"/>
  <c r="BH1039" i="8"/>
  <c r="BG1039" i="8"/>
  <c r="BF1039" i="8"/>
  <c r="T1039" i="8"/>
  <c r="R1039" i="8"/>
  <c r="P1039" i="8"/>
  <c r="BI1035" i="8"/>
  <c r="BH1035" i="8"/>
  <c r="BG1035" i="8"/>
  <c r="BF1035" i="8"/>
  <c r="T1035" i="8"/>
  <c r="R1035" i="8"/>
  <c r="P1035" i="8"/>
  <c r="BI1032" i="8"/>
  <c r="BH1032" i="8"/>
  <c r="BG1032" i="8"/>
  <c r="BF1032" i="8"/>
  <c r="T1032" i="8"/>
  <c r="R1032" i="8"/>
  <c r="P1032" i="8"/>
  <c r="BI1029" i="8"/>
  <c r="BH1029" i="8"/>
  <c r="BG1029" i="8"/>
  <c r="BF1029" i="8"/>
  <c r="T1029" i="8"/>
  <c r="R1029" i="8"/>
  <c r="P1029" i="8"/>
  <c r="BI1026" i="8"/>
  <c r="BH1026" i="8"/>
  <c r="BG1026" i="8"/>
  <c r="BF1026" i="8"/>
  <c r="T1026" i="8"/>
  <c r="R1026" i="8"/>
  <c r="P1026" i="8"/>
  <c r="BI1019" i="8"/>
  <c r="BH1019" i="8"/>
  <c r="BG1019" i="8"/>
  <c r="BF1019" i="8"/>
  <c r="T1019" i="8"/>
  <c r="R1019" i="8"/>
  <c r="P1019" i="8"/>
  <c r="BI1013" i="8"/>
  <c r="BH1013" i="8"/>
  <c r="BG1013" i="8"/>
  <c r="BF1013" i="8"/>
  <c r="T1013" i="8"/>
  <c r="R1013" i="8"/>
  <c r="P1013" i="8"/>
  <c r="BI1010" i="8"/>
  <c r="BH1010" i="8"/>
  <c r="BG1010" i="8"/>
  <c r="BF1010" i="8"/>
  <c r="T1010" i="8"/>
  <c r="R1010" i="8"/>
  <c r="P1010" i="8"/>
  <c r="BI1007" i="8"/>
  <c r="BH1007" i="8"/>
  <c r="BG1007" i="8"/>
  <c r="BF1007" i="8"/>
  <c r="T1007" i="8"/>
  <c r="R1007" i="8"/>
  <c r="P1007" i="8"/>
  <c r="BI1006" i="8"/>
  <c r="BH1006" i="8"/>
  <c r="BG1006" i="8"/>
  <c r="BF1006" i="8"/>
  <c r="T1006" i="8"/>
  <c r="R1006" i="8"/>
  <c r="P1006" i="8"/>
  <c r="BI1003" i="8"/>
  <c r="BH1003" i="8"/>
  <c r="BG1003" i="8"/>
  <c r="BF1003" i="8"/>
  <c r="T1003" i="8"/>
  <c r="R1003" i="8"/>
  <c r="P1003" i="8"/>
  <c r="BI998" i="8"/>
  <c r="BH998" i="8"/>
  <c r="BG998" i="8"/>
  <c r="BF998" i="8"/>
  <c r="T998" i="8"/>
  <c r="R998" i="8"/>
  <c r="P998" i="8"/>
  <c r="BI989" i="8"/>
  <c r="BH989" i="8"/>
  <c r="BG989" i="8"/>
  <c r="BF989" i="8"/>
  <c r="T989" i="8"/>
  <c r="R989" i="8"/>
  <c r="P989" i="8"/>
  <c r="BI975" i="8"/>
  <c r="BH975" i="8"/>
  <c r="BG975" i="8"/>
  <c r="BF975" i="8"/>
  <c r="T975" i="8"/>
  <c r="R975" i="8"/>
  <c r="P975" i="8"/>
  <c r="BI972" i="8"/>
  <c r="BH972" i="8"/>
  <c r="BG972" i="8"/>
  <c r="BF972" i="8"/>
  <c r="T972" i="8"/>
  <c r="R972" i="8"/>
  <c r="P972" i="8"/>
  <c r="BI962" i="8"/>
  <c r="BH962" i="8"/>
  <c r="BG962" i="8"/>
  <c r="BF962" i="8"/>
  <c r="T962" i="8"/>
  <c r="R962" i="8"/>
  <c r="P962" i="8"/>
  <c r="BI957" i="8"/>
  <c r="BH957" i="8"/>
  <c r="BG957" i="8"/>
  <c r="BF957" i="8"/>
  <c r="T957" i="8"/>
  <c r="R957" i="8"/>
  <c r="P957" i="8"/>
  <c r="BI952" i="8"/>
  <c r="BH952" i="8"/>
  <c r="BG952" i="8"/>
  <c r="BF952" i="8"/>
  <c r="T952" i="8"/>
  <c r="R952" i="8"/>
  <c r="P952" i="8"/>
  <c r="BI946" i="8"/>
  <c r="BH946" i="8"/>
  <c r="BG946" i="8"/>
  <c r="BF946" i="8"/>
  <c r="T946" i="8"/>
  <c r="R946" i="8"/>
  <c r="P946" i="8"/>
  <c r="BI941" i="8"/>
  <c r="BH941" i="8"/>
  <c r="BG941" i="8"/>
  <c r="BF941" i="8"/>
  <c r="T941" i="8"/>
  <c r="R941" i="8"/>
  <c r="P941" i="8"/>
  <c r="BI936" i="8"/>
  <c r="BH936" i="8"/>
  <c r="BG936" i="8"/>
  <c r="BF936" i="8"/>
  <c r="T936" i="8"/>
  <c r="R936" i="8"/>
  <c r="P936" i="8"/>
  <c r="BI930" i="8"/>
  <c r="BH930" i="8"/>
  <c r="BG930" i="8"/>
  <c r="BF930" i="8"/>
  <c r="T930" i="8"/>
  <c r="R930" i="8"/>
  <c r="P930" i="8"/>
  <c r="BI925" i="8"/>
  <c r="BH925" i="8"/>
  <c r="BG925" i="8"/>
  <c r="BF925" i="8"/>
  <c r="T925" i="8"/>
  <c r="R925" i="8"/>
  <c r="P925" i="8"/>
  <c r="BI920" i="8"/>
  <c r="BH920" i="8"/>
  <c r="BG920" i="8"/>
  <c r="BF920" i="8"/>
  <c r="T920" i="8"/>
  <c r="R920" i="8"/>
  <c r="P920" i="8"/>
  <c r="BI914" i="8"/>
  <c r="BH914" i="8"/>
  <c r="BG914" i="8"/>
  <c r="BF914" i="8"/>
  <c r="T914" i="8"/>
  <c r="R914" i="8"/>
  <c r="P914" i="8"/>
  <c r="BI909" i="8"/>
  <c r="BH909" i="8"/>
  <c r="BG909" i="8"/>
  <c r="BF909" i="8"/>
  <c r="T909" i="8"/>
  <c r="R909" i="8"/>
  <c r="P909" i="8"/>
  <c r="BI906" i="8"/>
  <c r="BH906" i="8"/>
  <c r="BG906" i="8"/>
  <c r="BF906" i="8"/>
  <c r="T906" i="8"/>
  <c r="R906" i="8"/>
  <c r="P906" i="8"/>
  <c r="BI901" i="8"/>
  <c r="BH901" i="8"/>
  <c r="BG901" i="8"/>
  <c r="BF901" i="8"/>
  <c r="T901" i="8"/>
  <c r="R901" i="8"/>
  <c r="P901" i="8"/>
  <c r="BI891" i="8"/>
  <c r="BH891" i="8"/>
  <c r="BG891" i="8"/>
  <c r="BF891" i="8"/>
  <c r="T891" i="8"/>
  <c r="R891" i="8"/>
  <c r="P891" i="8"/>
  <c r="BI878" i="8"/>
  <c r="BH878" i="8"/>
  <c r="BG878" i="8"/>
  <c r="BF878" i="8"/>
  <c r="T878" i="8"/>
  <c r="R878" i="8"/>
  <c r="P878" i="8"/>
  <c r="BI867" i="8"/>
  <c r="BH867" i="8"/>
  <c r="BG867" i="8"/>
  <c r="BF867" i="8"/>
  <c r="T867" i="8"/>
  <c r="R867" i="8"/>
  <c r="P867" i="8"/>
  <c r="BI861" i="8"/>
  <c r="BH861" i="8"/>
  <c r="BG861" i="8"/>
  <c r="BF861" i="8"/>
  <c r="T861" i="8"/>
  <c r="R861" i="8"/>
  <c r="P861" i="8"/>
  <c r="BI860" i="8"/>
  <c r="BH860" i="8"/>
  <c r="BG860" i="8"/>
  <c r="BF860" i="8"/>
  <c r="T860" i="8"/>
  <c r="R860" i="8"/>
  <c r="P860" i="8"/>
  <c r="BI859" i="8"/>
  <c r="BH859" i="8"/>
  <c r="BG859" i="8"/>
  <c r="BF859" i="8"/>
  <c r="T859" i="8"/>
  <c r="R859" i="8"/>
  <c r="P859" i="8"/>
  <c r="BI855" i="8"/>
  <c r="BH855" i="8"/>
  <c r="BG855" i="8"/>
  <c r="BF855" i="8"/>
  <c r="T855" i="8"/>
  <c r="R855" i="8"/>
  <c r="P855" i="8"/>
  <c r="BI854" i="8"/>
  <c r="BH854" i="8"/>
  <c r="BG854" i="8"/>
  <c r="BF854" i="8"/>
  <c r="T854" i="8"/>
  <c r="R854" i="8"/>
  <c r="P854" i="8"/>
  <c r="BI851" i="8"/>
  <c r="BH851" i="8"/>
  <c r="BG851" i="8"/>
  <c r="BF851" i="8"/>
  <c r="T851" i="8"/>
  <c r="R851" i="8"/>
  <c r="P851" i="8"/>
  <c r="BI848" i="8"/>
  <c r="BH848" i="8"/>
  <c r="BG848" i="8"/>
  <c r="BF848" i="8"/>
  <c r="T848" i="8"/>
  <c r="R848" i="8"/>
  <c r="P848" i="8"/>
  <c r="BI845" i="8"/>
  <c r="BH845" i="8"/>
  <c r="BG845" i="8"/>
  <c r="BF845" i="8"/>
  <c r="T845" i="8"/>
  <c r="R845" i="8"/>
  <c r="P845" i="8"/>
  <c r="BI842" i="8"/>
  <c r="BH842" i="8"/>
  <c r="BG842" i="8"/>
  <c r="BF842" i="8"/>
  <c r="T842" i="8"/>
  <c r="R842" i="8"/>
  <c r="P842" i="8"/>
  <c r="BI839" i="8"/>
  <c r="BH839" i="8"/>
  <c r="BG839" i="8"/>
  <c r="BF839" i="8"/>
  <c r="T839" i="8"/>
  <c r="R839" i="8"/>
  <c r="P839" i="8"/>
  <c r="BI838" i="8"/>
  <c r="BH838" i="8"/>
  <c r="BG838" i="8"/>
  <c r="BF838" i="8"/>
  <c r="T838" i="8"/>
  <c r="R838" i="8"/>
  <c r="P838" i="8"/>
  <c r="BI836" i="8"/>
  <c r="BH836" i="8"/>
  <c r="BG836" i="8"/>
  <c r="BF836" i="8"/>
  <c r="T836" i="8"/>
  <c r="R836" i="8"/>
  <c r="P836" i="8"/>
  <c r="BI834" i="8"/>
  <c r="BH834" i="8"/>
  <c r="BG834" i="8"/>
  <c r="BF834" i="8"/>
  <c r="T834" i="8"/>
  <c r="R834" i="8"/>
  <c r="P834" i="8"/>
  <c r="BI832" i="8"/>
  <c r="BH832" i="8"/>
  <c r="BG832" i="8"/>
  <c r="BF832" i="8"/>
  <c r="T832" i="8"/>
  <c r="R832" i="8"/>
  <c r="P832" i="8"/>
  <c r="BI829" i="8"/>
  <c r="BH829" i="8"/>
  <c r="BG829" i="8"/>
  <c r="BF829" i="8"/>
  <c r="T829" i="8"/>
  <c r="R829" i="8"/>
  <c r="P829" i="8"/>
  <c r="BI826" i="8"/>
  <c r="BH826" i="8"/>
  <c r="BG826" i="8"/>
  <c r="BF826" i="8"/>
  <c r="T826" i="8"/>
  <c r="R826" i="8"/>
  <c r="P826" i="8"/>
  <c r="BI825" i="8"/>
  <c r="BH825" i="8"/>
  <c r="BG825" i="8"/>
  <c r="BF825" i="8"/>
  <c r="T825" i="8"/>
  <c r="R825" i="8"/>
  <c r="P825" i="8"/>
  <c r="BI824" i="8"/>
  <c r="BH824" i="8"/>
  <c r="BG824" i="8"/>
  <c r="BF824" i="8"/>
  <c r="T824" i="8"/>
  <c r="R824" i="8"/>
  <c r="P824" i="8"/>
  <c r="BI823" i="8"/>
  <c r="BH823" i="8"/>
  <c r="BG823" i="8"/>
  <c r="BF823" i="8"/>
  <c r="T823" i="8"/>
  <c r="R823" i="8"/>
  <c r="P823" i="8"/>
  <c r="BI816" i="8"/>
  <c r="BH816" i="8"/>
  <c r="BG816" i="8"/>
  <c r="BF816" i="8"/>
  <c r="T816" i="8"/>
  <c r="R816" i="8"/>
  <c r="P816" i="8"/>
  <c r="BI812" i="8"/>
  <c r="BH812" i="8"/>
  <c r="BG812" i="8"/>
  <c r="BF812" i="8"/>
  <c r="T812" i="8"/>
  <c r="R812" i="8"/>
  <c r="P812" i="8"/>
  <c r="BI808" i="8"/>
  <c r="BH808" i="8"/>
  <c r="BG808" i="8"/>
  <c r="BF808" i="8"/>
  <c r="T808" i="8"/>
  <c r="R808" i="8"/>
  <c r="P808" i="8"/>
  <c r="BI803" i="8"/>
  <c r="BH803" i="8"/>
  <c r="BG803" i="8"/>
  <c r="BF803" i="8"/>
  <c r="T803" i="8"/>
  <c r="R803" i="8"/>
  <c r="P803" i="8"/>
  <c r="BI802" i="8"/>
  <c r="BH802" i="8"/>
  <c r="BG802" i="8"/>
  <c r="BF802" i="8"/>
  <c r="T802" i="8"/>
  <c r="R802" i="8"/>
  <c r="P802" i="8"/>
  <c r="BI799" i="8"/>
  <c r="BH799" i="8"/>
  <c r="BG799" i="8"/>
  <c r="BF799" i="8"/>
  <c r="T799" i="8"/>
  <c r="R799" i="8"/>
  <c r="P799" i="8"/>
  <c r="BI798" i="8"/>
  <c r="BH798" i="8"/>
  <c r="BG798" i="8"/>
  <c r="BF798" i="8"/>
  <c r="T798" i="8"/>
  <c r="R798" i="8"/>
  <c r="P798" i="8"/>
  <c r="BI797" i="8"/>
  <c r="BH797" i="8"/>
  <c r="BG797" i="8"/>
  <c r="BF797" i="8"/>
  <c r="T797" i="8"/>
  <c r="R797" i="8"/>
  <c r="P797" i="8"/>
  <c r="BI794" i="8"/>
  <c r="BH794" i="8"/>
  <c r="BG794" i="8"/>
  <c r="BF794" i="8"/>
  <c r="T794" i="8"/>
  <c r="R794" i="8"/>
  <c r="P794" i="8"/>
  <c r="BI787" i="8"/>
  <c r="BH787" i="8"/>
  <c r="BG787" i="8"/>
  <c r="BF787" i="8"/>
  <c r="T787" i="8"/>
  <c r="R787" i="8"/>
  <c r="P787" i="8"/>
  <c r="BI786" i="8"/>
  <c r="BH786" i="8"/>
  <c r="BG786" i="8"/>
  <c r="BF786" i="8"/>
  <c r="T786" i="8"/>
  <c r="R786" i="8"/>
  <c r="P786" i="8"/>
  <c r="BI782" i="8"/>
  <c r="BH782" i="8"/>
  <c r="BG782" i="8"/>
  <c r="BF782" i="8"/>
  <c r="T782" i="8"/>
  <c r="R782" i="8"/>
  <c r="P782" i="8"/>
  <c r="BI775" i="8"/>
  <c r="BH775" i="8"/>
  <c r="BG775" i="8"/>
  <c r="BF775" i="8"/>
  <c r="T775" i="8"/>
  <c r="R775" i="8"/>
  <c r="P775" i="8"/>
  <c r="BI772" i="8"/>
  <c r="BH772" i="8"/>
  <c r="BG772" i="8"/>
  <c r="BF772" i="8"/>
  <c r="T772" i="8"/>
  <c r="R772" i="8"/>
  <c r="P772" i="8"/>
  <c r="BI770" i="8"/>
  <c r="BH770" i="8"/>
  <c r="BG770" i="8"/>
  <c r="BF770" i="8"/>
  <c r="T770" i="8"/>
  <c r="R770" i="8"/>
  <c r="P770" i="8"/>
  <c r="BI768" i="8"/>
  <c r="BH768" i="8"/>
  <c r="BG768" i="8"/>
  <c r="BF768" i="8"/>
  <c r="T768" i="8"/>
  <c r="R768" i="8"/>
  <c r="P768" i="8"/>
  <c r="BI766" i="8"/>
  <c r="BH766" i="8"/>
  <c r="BG766" i="8"/>
  <c r="BF766" i="8"/>
  <c r="T766" i="8"/>
  <c r="R766" i="8"/>
  <c r="P766" i="8"/>
  <c r="BI763" i="8"/>
  <c r="BH763" i="8"/>
  <c r="BG763" i="8"/>
  <c r="BF763" i="8"/>
  <c r="T763" i="8"/>
  <c r="R763" i="8"/>
  <c r="P763" i="8"/>
  <c r="BI762" i="8"/>
  <c r="BH762" i="8"/>
  <c r="BG762" i="8"/>
  <c r="BF762" i="8"/>
  <c r="T762" i="8"/>
  <c r="R762" i="8"/>
  <c r="P762" i="8"/>
  <c r="BI761" i="8"/>
  <c r="BH761" i="8"/>
  <c r="BG761" i="8"/>
  <c r="BF761" i="8"/>
  <c r="T761" i="8"/>
  <c r="R761" i="8"/>
  <c r="P761" i="8"/>
  <c r="BI760" i="8"/>
  <c r="BH760" i="8"/>
  <c r="BG760" i="8"/>
  <c r="BF760" i="8"/>
  <c r="T760" i="8"/>
  <c r="R760" i="8"/>
  <c r="P760" i="8"/>
  <c r="BI759" i="8"/>
  <c r="BH759" i="8"/>
  <c r="BG759" i="8"/>
  <c r="BF759" i="8"/>
  <c r="T759" i="8"/>
  <c r="R759" i="8"/>
  <c r="P759" i="8"/>
  <c r="BI758" i="8"/>
  <c r="BH758" i="8"/>
  <c r="BG758" i="8"/>
  <c r="BF758" i="8"/>
  <c r="T758" i="8"/>
  <c r="R758" i="8"/>
  <c r="P758" i="8"/>
  <c r="BI757" i="8"/>
  <c r="BH757" i="8"/>
  <c r="BG757" i="8"/>
  <c r="BF757" i="8"/>
  <c r="T757" i="8"/>
  <c r="R757" i="8"/>
  <c r="P757" i="8"/>
  <c r="BI756" i="8"/>
  <c r="BH756" i="8"/>
  <c r="BG756" i="8"/>
  <c r="BF756" i="8"/>
  <c r="T756" i="8"/>
  <c r="R756" i="8"/>
  <c r="P756" i="8"/>
  <c r="BI755" i="8"/>
  <c r="BH755" i="8"/>
  <c r="BG755" i="8"/>
  <c r="BF755" i="8"/>
  <c r="T755" i="8"/>
  <c r="R755" i="8"/>
  <c r="P755" i="8"/>
  <c r="BI754" i="8"/>
  <c r="BH754" i="8"/>
  <c r="BG754" i="8"/>
  <c r="BF754" i="8"/>
  <c r="T754" i="8"/>
  <c r="R754" i="8"/>
  <c r="P754" i="8"/>
  <c r="BI751" i="8"/>
  <c r="BH751" i="8"/>
  <c r="BG751" i="8"/>
  <c r="BF751" i="8"/>
  <c r="T751" i="8"/>
  <c r="R751" i="8"/>
  <c r="P751" i="8"/>
  <c r="BI746" i="8"/>
  <c r="BH746" i="8"/>
  <c r="BG746" i="8"/>
  <c r="BF746" i="8"/>
  <c r="T746" i="8"/>
  <c r="R746" i="8"/>
  <c r="P746" i="8"/>
  <c r="BI743" i="8"/>
  <c r="BH743" i="8"/>
  <c r="BG743" i="8"/>
  <c r="BF743" i="8"/>
  <c r="T743" i="8"/>
  <c r="R743" i="8"/>
  <c r="P743" i="8"/>
  <c r="BI737" i="8"/>
  <c r="BH737" i="8"/>
  <c r="BG737" i="8"/>
  <c r="BF737" i="8"/>
  <c r="T737" i="8"/>
  <c r="R737" i="8"/>
  <c r="P737" i="8"/>
  <c r="BI733" i="8"/>
  <c r="BH733" i="8"/>
  <c r="BG733" i="8"/>
  <c r="BF733" i="8"/>
  <c r="T733" i="8"/>
  <c r="R733" i="8"/>
  <c r="P733" i="8"/>
  <c r="BI719" i="8"/>
  <c r="BH719" i="8"/>
  <c r="BG719" i="8"/>
  <c r="BF719" i="8"/>
  <c r="T719" i="8"/>
  <c r="R719" i="8"/>
  <c r="P719" i="8"/>
  <c r="BI706" i="8"/>
  <c r="BH706" i="8"/>
  <c r="BG706" i="8"/>
  <c r="BF706" i="8"/>
  <c r="T706" i="8"/>
  <c r="R706" i="8"/>
  <c r="P706" i="8"/>
  <c r="BI702" i="8"/>
  <c r="BH702" i="8"/>
  <c r="BG702" i="8"/>
  <c r="BF702" i="8"/>
  <c r="T702" i="8"/>
  <c r="R702" i="8"/>
  <c r="P702" i="8"/>
  <c r="BI699" i="8"/>
  <c r="BH699" i="8"/>
  <c r="BG699" i="8"/>
  <c r="BF699" i="8"/>
  <c r="T699" i="8"/>
  <c r="R699" i="8"/>
  <c r="P699" i="8"/>
  <c r="BI696" i="8"/>
  <c r="BH696" i="8"/>
  <c r="BG696" i="8"/>
  <c r="BF696" i="8"/>
  <c r="T696" i="8"/>
  <c r="R696" i="8"/>
  <c r="P696" i="8"/>
  <c r="BI693" i="8"/>
  <c r="BH693" i="8"/>
  <c r="BG693" i="8"/>
  <c r="BF693" i="8"/>
  <c r="T693" i="8"/>
  <c r="R693" i="8"/>
  <c r="P693" i="8"/>
  <c r="BI690" i="8"/>
  <c r="BH690" i="8"/>
  <c r="BG690" i="8"/>
  <c r="BF690" i="8"/>
  <c r="T690" i="8"/>
  <c r="R690" i="8"/>
  <c r="P690" i="8"/>
  <c r="BI684" i="8"/>
  <c r="BH684" i="8"/>
  <c r="BG684" i="8"/>
  <c r="BF684" i="8"/>
  <c r="T684" i="8"/>
  <c r="R684" i="8"/>
  <c r="P684" i="8"/>
  <c r="BI677" i="8"/>
  <c r="BH677" i="8"/>
  <c r="BG677" i="8"/>
  <c r="BF677" i="8"/>
  <c r="T677" i="8"/>
  <c r="R677" i="8"/>
  <c r="P677" i="8"/>
  <c r="BI671" i="8"/>
  <c r="BH671" i="8"/>
  <c r="BG671" i="8"/>
  <c r="BF671" i="8"/>
  <c r="T671" i="8"/>
  <c r="R671" i="8"/>
  <c r="P671" i="8"/>
  <c r="BI667" i="8"/>
  <c r="BH667" i="8"/>
  <c r="BG667" i="8"/>
  <c r="BF667" i="8"/>
  <c r="T667" i="8"/>
  <c r="R667" i="8"/>
  <c r="P667" i="8"/>
  <c r="BI664" i="8"/>
  <c r="BH664" i="8"/>
  <c r="BG664" i="8"/>
  <c r="BF664" i="8"/>
  <c r="T664" i="8"/>
  <c r="R664" i="8"/>
  <c r="P664" i="8"/>
  <c r="BI644" i="8"/>
  <c r="BH644" i="8"/>
  <c r="BG644" i="8"/>
  <c r="BF644" i="8"/>
  <c r="T644" i="8"/>
  <c r="R644" i="8"/>
  <c r="P644" i="8"/>
  <c r="BI641" i="8"/>
  <c r="BH641" i="8"/>
  <c r="BG641" i="8"/>
  <c r="BF641" i="8"/>
  <c r="T641" i="8"/>
  <c r="R641" i="8"/>
  <c r="P641" i="8"/>
  <c r="BI640" i="8"/>
  <c r="BH640" i="8"/>
  <c r="BG640" i="8"/>
  <c r="BF640" i="8"/>
  <c r="T640" i="8"/>
  <c r="R640" i="8"/>
  <c r="P640" i="8"/>
  <c r="BI633" i="8"/>
  <c r="BH633" i="8"/>
  <c r="BG633" i="8"/>
  <c r="BF633" i="8"/>
  <c r="T633" i="8"/>
  <c r="R633" i="8"/>
  <c r="P633" i="8"/>
  <c r="BI630" i="8"/>
  <c r="BH630" i="8"/>
  <c r="BG630" i="8"/>
  <c r="BF630" i="8"/>
  <c r="T630" i="8"/>
  <c r="R630" i="8"/>
  <c r="P630" i="8"/>
  <c r="BI627" i="8"/>
  <c r="BH627" i="8"/>
  <c r="BG627" i="8"/>
  <c r="BF627" i="8"/>
  <c r="T627" i="8"/>
  <c r="R627" i="8"/>
  <c r="P627" i="8"/>
  <c r="BI623" i="8"/>
  <c r="BH623" i="8"/>
  <c r="BG623" i="8"/>
  <c r="BF623" i="8"/>
  <c r="T623" i="8"/>
  <c r="R623" i="8"/>
  <c r="P623" i="8"/>
  <c r="BI622" i="8"/>
  <c r="BH622" i="8"/>
  <c r="BG622" i="8"/>
  <c r="BF622" i="8"/>
  <c r="T622" i="8"/>
  <c r="R622" i="8"/>
  <c r="P622" i="8"/>
  <c r="BI618" i="8"/>
  <c r="BH618" i="8"/>
  <c r="BG618" i="8"/>
  <c r="BF618" i="8"/>
  <c r="T618" i="8"/>
  <c r="R618" i="8"/>
  <c r="P618" i="8"/>
  <c r="BI617" i="8"/>
  <c r="BH617" i="8"/>
  <c r="BG617" i="8"/>
  <c r="BF617" i="8"/>
  <c r="T617" i="8"/>
  <c r="R617" i="8"/>
  <c r="P617" i="8"/>
  <c r="BI614" i="8"/>
  <c r="BH614" i="8"/>
  <c r="BG614" i="8"/>
  <c r="BF614" i="8"/>
  <c r="T614" i="8"/>
  <c r="R614" i="8"/>
  <c r="P614" i="8"/>
  <c r="BI613" i="8"/>
  <c r="BH613" i="8"/>
  <c r="BG613" i="8"/>
  <c r="BF613" i="8"/>
  <c r="T613" i="8"/>
  <c r="R613" i="8"/>
  <c r="P613" i="8"/>
  <c r="BI610" i="8"/>
  <c r="BH610" i="8"/>
  <c r="BG610" i="8"/>
  <c r="BF610" i="8"/>
  <c r="T610" i="8"/>
  <c r="R610" i="8"/>
  <c r="P610" i="8"/>
  <c r="BI602" i="8"/>
  <c r="BH602" i="8"/>
  <c r="BG602" i="8"/>
  <c r="BF602" i="8"/>
  <c r="T602" i="8"/>
  <c r="R602" i="8"/>
  <c r="P602" i="8"/>
  <c r="BI591" i="8"/>
  <c r="BH591" i="8"/>
  <c r="BG591" i="8"/>
  <c r="BF591" i="8"/>
  <c r="T591" i="8"/>
  <c r="R591" i="8"/>
  <c r="P591" i="8"/>
  <c r="BI586" i="8"/>
  <c r="BH586" i="8"/>
  <c r="BG586" i="8"/>
  <c r="BF586" i="8"/>
  <c r="T586" i="8"/>
  <c r="R586" i="8"/>
  <c r="P586" i="8"/>
  <c r="BI581" i="8"/>
  <c r="BH581" i="8"/>
  <c r="BG581" i="8"/>
  <c r="BF581" i="8"/>
  <c r="T581" i="8"/>
  <c r="R581" i="8"/>
  <c r="P581" i="8"/>
  <c r="BI576" i="8"/>
  <c r="BH576" i="8"/>
  <c r="BG576" i="8"/>
  <c r="BF576" i="8"/>
  <c r="T576" i="8"/>
  <c r="R576" i="8"/>
  <c r="P576" i="8"/>
  <c r="BI575" i="8"/>
  <c r="BH575" i="8"/>
  <c r="BG575" i="8"/>
  <c r="BF575" i="8"/>
  <c r="T575" i="8"/>
  <c r="R575" i="8"/>
  <c r="P575" i="8"/>
  <c r="BI564" i="8"/>
  <c r="BH564" i="8"/>
  <c r="BG564" i="8"/>
  <c r="BF564" i="8"/>
  <c r="T564" i="8"/>
  <c r="R564" i="8"/>
  <c r="P564" i="8"/>
  <c r="BI561" i="8"/>
  <c r="BH561" i="8"/>
  <c r="BG561" i="8"/>
  <c r="BF561" i="8"/>
  <c r="T561" i="8"/>
  <c r="R561" i="8"/>
  <c r="P561" i="8"/>
  <c r="BI550" i="8"/>
  <c r="BH550" i="8"/>
  <c r="BG550" i="8"/>
  <c r="BF550" i="8"/>
  <c r="T550" i="8"/>
  <c r="R550" i="8"/>
  <c r="P550" i="8"/>
  <c r="BI545" i="8"/>
  <c r="BH545" i="8"/>
  <c r="BG545" i="8"/>
  <c r="BF545" i="8"/>
  <c r="T545" i="8"/>
  <c r="R545" i="8"/>
  <c r="P545" i="8"/>
  <c r="BI540" i="8"/>
  <c r="BH540" i="8"/>
  <c r="BG540" i="8"/>
  <c r="BF540" i="8"/>
  <c r="T540" i="8"/>
  <c r="R540" i="8"/>
  <c r="P540" i="8"/>
  <c r="BI535" i="8"/>
  <c r="BH535" i="8"/>
  <c r="BG535" i="8"/>
  <c r="BF535" i="8"/>
  <c r="T535" i="8"/>
  <c r="R535" i="8"/>
  <c r="P535" i="8"/>
  <c r="BI530" i="8"/>
  <c r="BH530" i="8"/>
  <c r="BG530" i="8"/>
  <c r="BF530" i="8"/>
  <c r="T530" i="8"/>
  <c r="R530" i="8"/>
  <c r="P530" i="8"/>
  <c r="BI525" i="8"/>
  <c r="BH525" i="8"/>
  <c r="BG525" i="8"/>
  <c r="BF525" i="8"/>
  <c r="T525" i="8"/>
  <c r="R525" i="8"/>
  <c r="P525" i="8"/>
  <c r="BI520" i="8"/>
  <c r="BH520" i="8"/>
  <c r="BG520" i="8"/>
  <c r="BF520" i="8"/>
  <c r="T520" i="8"/>
  <c r="R520" i="8"/>
  <c r="P520" i="8"/>
  <c r="BI515" i="8"/>
  <c r="BH515" i="8"/>
  <c r="BG515" i="8"/>
  <c r="BF515" i="8"/>
  <c r="T515" i="8"/>
  <c r="R515" i="8"/>
  <c r="P515" i="8"/>
  <c r="BI510" i="8"/>
  <c r="BH510" i="8"/>
  <c r="BG510" i="8"/>
  <c r="BF510" i="8"/>
  <c r="T510" i="8"/>
  <c r="R510" i="8"/>
  <c r="P510" i="8"/>
  <c r="BI505" i="8"/>
  <c r="BH505" i="8"/>
  <c r="BG505" i="8"/>
  <c r="BF505" i="8"/>
  <c r="T505" i="8"/>
  <c r="R505" i="8"/>
  <c r="P505" i="8"/>
  <c r="BI497" i="8"/>
  <c r="BH497" i="8"/>
  <c r="BG497" i="8"/>
  <c r="BF497" i="8"/>
  <c r="T497" i="8"/>
  <c r="R497" i="8"/>
  <c r="P497" i="8"/>
  <c r="BI490" i="8"/>
  <c r="BH490" i="8"/>
  <c r="BG490" i="8"/>
  <c r="BF490" i="8"/>
  <c r="T490" i="8"/>
  <c r="R490" i="8"/>
  <c r="P490" i="8"/>
  <c r="BI483" i="8"/>
  <c r="BH483" i="8"/>
  <c r="BG483" i="8"/>
  <c r="BF483" i="8"/>
  <c r="T483" i="8"/>
  <c r="R483" i="8"/>
  <c r="P483" i="8"/>
  <c r="BI475" i="8"/>
  <c r="BH475" i="8"/>
  <c r="BG475" i="8"/>
  <c r="BF475" i="8"/>
  <c r="T475" i="8"/>
  <c r="R475" i="8"/>
  <c r="P475" i="8"/>
  <c r="BI466" i="8"/>
  <c r="BH466" i="8"/>
  <c r="BG466" i="8"/>
  <c r="BF466" i="8"/>
  <c r="T466" i="8"/>
  <c r="R466" i="8"/>
  <c r="P466" i="8"/>
  <c r="BI460" i="8"/>
  <c r="BH460" i="8"/>
  <c r="BG460" i="8"/>
  <c r="BF460" i="8"/>
  <c r="T460" i="8"/>
  <c r="R460" i="8"/>
  <c r="P460" i="8"/>
  <c r="BI453" i="8"/>
  <c r="BH453" i="8"/>
  <c r="BG453" i="8"/>
  <c r="BF453" i="8"/>
  <c r="T453" i="8"/>
  <c r="R453" i="8"/>
  <c r="P453" i="8"/>
  <c r="BI445" i="8"/>
  <c r="BH445" i="8"/>
  <c r="BG445" i="8"/>
  <c r="BF445" i="8"/>
  <c r="T445" i="8"/>
  <c r="R445" i="8"/>
  <c r="P445" i="8"/>
  <c r="BI440" i="8"/>
  <c r="BH440" i="8"/>
  <c r="BG440" i="8"/>
  <c r="BF440" i="8"/>
  <c r="T440" i="8"/>
  <c r="R440" i="8"/>
  <c r="P440" i="8"/>
  <c r="BI429" i="8"/>
  <c r="BH429" i="8"/>
  <c r="BG429" i="8"/>
  <c r="BF429" i="8"/>
  <c r="T429" i="8"/>
  <c r="R429" i="8"/>
  <c r="P429" i="8"/>
  <c r="BI428" i="8"/>
  <c r="BH428" i="8"/>
  <c r="BG428" i="8"/>
  <c r="BF428" i="8"/>
  <c r="T428" i="8"/>
  <c r="R428" i="8"/>
  <c r="P428" i="8"/>
  <c r="BI427" i="8"/>
  <c r="BH427" i="8"/>
  <c r="BG427" i="8"/>
  <c r="BF427" i="8"/>
  <c r="T427" i="8"/>
  <c r="R427" i="8"/>
  <c r="P427" i="8"/>
  <c r="BI422" i="8"/>
  <c r="BH422" i="8"/>
  <c r="BG422" i="8"/>
  <c r="BF422" i="8"/>
  <c r="T422" i="8"/>
  <c r="R422" i="8"/>
  <c r="P422" i="8"/>
  <c r="BI414" i="8"/>
  <c r="BH414" i="8"/>
  <c r="BG414" i="8"/>
  <c r="BF414" i="8"/>
  <c r="T414" i="8"/>
  <c r="R414" i="8"/>
  <c r="P414" i="8"/>
  <c r="BI402" i="8"/>
  <c r="BH402" i="8"/>
  <c r="BG402" i="8"/>
  <c r="BF402" i="8"/>
  <c r="T402" i="8"/>
  <c r="R402" i="8"/>
  <c r="P402" i="8"/>
  <c r="BI401" i="8"/>
  <c r="BH401" i="8"/>
  <c r="BG401" i="8"/>
  <c r="BF401" i="8"/>
  <c r="T401" i="8"/>
  <c r="R401" i="8"/>
  <c r="P401" i="8"/>
  <c r="BI400" i="8"/>
  <c r="BH400" i="8"/>
  <c r="BG400" i="8"/>
  <c r="BF400" i="8"/>
  <c r="T400" i="8"/>
  <c r="R400" i="8"/>
  <c r="P400" i="8"/>
  <c r="BI394" i="8"/>
  <c r="BH394" i="8"/>
  <c r="BG394" i="8"/>
  <c r="BF394" i="8"/>
  <c r="T394" i="8"/>
  <c r="R394" i="8"/>
  <c r="P394" i="8"/>
  <c r="BI385" i="8"/>
  <c r="BH385" i="8"/>
  <c r="BG385" i="8"/>
  <c r="BF385" i="8"/>
  <c r="T385" i="8"/>
  <c r="R385" i="8"/>
  <c r="P385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BI366" i="8"/>
  <c r="BH366" i="8"/>
  <c r="BG366" i="8"/>
  <c r="BF366" i="8"/>
  <c r="T366" i="8"/>
  <c r="R366" i="8"/>
  <c r="P366" i="8"/>
  <c r="BI356" i="8"/>
  <c r="BH356" i="8"/>
  <c r="BG356" i="8"/>
  <c r="BF356" i="8"/>
  <c r="T356" i="8"/>
  <c r="R356" i="8"/>
  <c r="P356" i="8"/>
  <c r="BI353" i="8"/>
  <c r="BH353" i="8"/>
  <c r="BG353" i="8"/>
  <c r="BF353" i="8"/>
  <c r="T353" i="8"/>
  <c r="R353" i="8"/>
  <c r="P353" i="8"/>
  <c r="BI348" i="8"/>
  <c r="BH348" i="8"/>
  <c r="BG348" i="8"/>
  <c r="BF348" i="8"/>
  <c r="T348" i="8"/>
  <c r="R348" i="8"/>
  <c r="P348" i="8"/>
  <c r="BI342" i="8"/>
  <c r="BH342" i="8"/>
  <c r="BG342" i="8"/>
  <c r="BF342" i="8"/>
  <c r="T342" i="8"/>
  <c r="R342" i="8"/>
  <c r="P342" i="8"/>
  <c r="BI336" i="8"/>
  <c r="BH336" i="8"/>
  <c r="BG336" i="8"/>
  <c r="BF336" i="8"/>
  <c r="T336" i="8"/>
  <c r="R336" i="8"/>
  <c r="P336" i="8"/>
  <c r="BI328" i="8"/>
  <c r="BH328" i="8"/>
  <c r="BG328" i="8"/>
  <c r="BF328" i="8"/>
  <c r="T328" i="8"/>
  <c r="R328" i="8"/>
  <c r="P328" i="8"/>
  <c r="BI325" i="8"/>
  <c r="BH325" i="8"/>
  <c r="BG325" i="8"/>
  <c r="BF325" i="8"/>
  <c r="T325" i="8"/>
  <c r="R325" i="8"/>
  <c r="P325" i="8"/>
  <c r="BI319" i="8"/>
  <c r="BH319" i="8"/>
  <c r="BG319" i="8"/>
  <c r="BF319" i="8"/>
  <c r="T319" i="8"/>
  <c r="R319" i="8"/>
  <c r="P319" i="8"/>
  <c r="BI316" i="8"/>
  <c r="BH316" i="8"/>
  <c r="BG316" i="8"/>
  <c r="BF316" i="8"/>
  <c r="T316" i="8"/>
  <c r="R316" i="8"/>
  <c r="P316" i="8"/>
  <c r="BI301" i="8"/>
  <c r="BH301" i="8"/>
  <c r="BG301" i="8"/>
  <c r="BF301" i="8"/>
  <c r="T301" i="8"/>
  <c r="R301" i="8"/>
  <c r="P301" i="8"/>
  <c r="BI296" i="8"/>
  <c r="BH296" i="8"/>
  <c r="BG296" i="8"/>
  <c r="BF296" i="8"/>
  <c r="T296" i="8"/>
  <c r="R296" i="8"/>
  <c r="P296" i="8"/>
  <c r="BI290" i="8"/>
  <c r="BH290" i="8"/>
  <c r="BG290" i="8"/>
  <c r="BF290" i="8"/>
  <c r="T290" i="8"/>
  <c r="R290" i="8"/>
  <c r="P290" i="8"/>
  <c r="BI283" i="8"/>
  <c r="BH283" i="8"/>
  <c r="BG283" i="8"/>
  <c r="BF283" i="8"/>
  <c r="T283" i="8"/>
  <c r="R283" i="8"/>
  <c r="P283" i="8"/>
  <c r="BI277" i="8"/>
  <c r="BH277" i="8"/>
  <c r="BG277" i="8"/>
  <c r="BF277" i="8"/>
  <c r="T277" i="8"/>
  <c r="R277" i="8"/>
  <c r="P277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R268" i="8"/>
  <c r="P268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3" i="8"/>
  <c r="BH253" i="8"/>
  <c r="BG253" i="8"/>
  <c r="BF253" i="8"/>
  <c r="T253" i="8"/>
  <c r="R253" i="8"/>
  <c r="P253" i="8"/>
  <c r="BI248" i="8"/>
  <c r="BH248" i="8"/>
  <c r="BG248" i="8"/>
  <c r="BF248" i="8"/>
  <c r="T248" i="8"/>
  <c r="R248" i="8"/>
  <c r="P248" i="8"/>
  <c r="BI236" i="8"/>
  <c r="BH236" i="8"/>
  <c r="BG236" i="8"/>
  <c r="BF236" i="8"/>
  <c r="T236" i="8"/>
  <c r="R236" i="8"/>
  <c r="P236" i="8"/>
  <c r="BI230" i="8"/>
  <c r="BH230" i="8"/>
  <c r="BG230" i="8"/>
  <c r="BF230" i="8"/>
  <c r="T230" i="8"/>
  <c r="R230" i="8"/>
  <c r="P230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6" i="8"/>
  <c r="BH216" i="8"/>
  <c r="BG216" i="8"/>
  <c r="BF216" i="8"/>
  <c r="T216" i="8"/>
  <c r="R216" i="8"/>
  <c r="P216" i="8"/>
  <c r="BI213" i="8"/>
  <c r="BH213" i="8"/>
  <c r="BG213" i="8"/>
  <c r="BF213" i="8"/>
  <c r="T213" i="8"/>
  <c r="R213" i="8"/>
  <c r="P213" i="8"/>
  <c r="BI207" i="8"/>
  <c r="BH207" i="8"/>
  <c r="BG207" i="8"/>
  <c r="BF207" i="8"/>
  <c r="T207" i="8"/>
  <c r="R207" i="8"/>
  <c r="P207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88" i="8"/>
  <c r="BH188" i="8"/>
  <c r="BG188" i="8"/>
  <c r="BF188" i="8"/>
  <c r="T188" i="8"/>
  <c r="R188" i="8"/>
  <c r="P188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4" i="8"/>
  <c r="BH174" i="8"/>
  <c r="BG174" i="8"/>
  <c r="BF174" i="8"/>
  <c r="T174" i="8"/>
  <c r="R174" i="8"/>
  <c r="P174" i="8"/>
  <c r="BI169" i="8"/>
  <c r="BH169" i="8"/>
  <c r="BG169" i="8"/>
  <c r="BF169" i="8"/>
  <c r="T169" i="8"/>
  <c r="R169" i="8"/>
  <c r="P169" i="8"/>
  <c r="BI162" i="8"/>
  <c r="BH162" i="8"/>
  <c r="BG162" i="8"/>
  <c r="BF162" i="8"/>
  <c r="T162" i="8"/>
  <c r="R162" i="8"/>
  <c r="P162" i="8"/>
  <c r="BI154" i="8"/>
  <c r="BH154" i="8"/>
  <c r="BG154" i="8"/>
  <c r="BF154" i="8"/>
  <c r="T154" i="8"/>
  <c r="R154" i="8"/>
  <c r="P154" i="8"/>
  <c r="BI149" i="8"/>
  <c r="BH149" i="8"/>
  <c r="BG149" i="8"/>
  <c r="BF149" i="8"/>
  <c r="T149" i="8"/>
  <c r="R149" i="8"/>
  <c r="P14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2" i="8"/>
  <c r="BH122" i="8"/>
  <c r="BG122" i="8"/>
  <c r="BF122" i="8"/>
  <c r="T122" i="8"/>
  <c r="R122" i="8"/>
  <c r="P122" i="8"/>
  <c r="J116" i="8"/>
  <c r="J115" i="8"/>
  <c r="F115" i="8"/>
  <c r="F113" i="8"/>
  <c r="E111" i="8"/>
  <c r="J59" i="8"/>
  <c r="J58" i="8"/>
  <c r="F58" i="8"/>
  <c r="F56" i="8"/>
  <c r="E54" i="8"/>
  <c r="J20" i="8"/>
  <c r="E20" i="8"/>
  <c r="F59" i="8" s="1"/>
  <c r="J19" i="8"/>
  <c r="J14" i="8"/>
  <c r="J113" i="8" s="1"/>
  <c r="E7" i="8"/>
  <c r="E50" i="8"/>
  <c r="J39" i="7"/>
  <c r="J38" i="7"/>
  <c r="AY61" i="1"/>
  <c r="J37" i="7"/>
  <c r="AX61" i="1"/>
  <c r="BI94" i="7"/>
  <c r="BH94" i="7"/>
  <c r="BG94" i="7"/>
  <c r="BF94" i="7"/>
  <c r="T94" i="7"/>
  <c r="R94" i="7"/>
  <c r="P94" i="7"/>
  <c r="BI92" i="7"/>
  <c r="BH92" i="7"/>
  <c r="BG92" i="7"/>
  <c r="BF92" i="7"/>
  <c r="T92" i="7"/>
  <c r="R92" i="7"/>
  <c r="P92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BI86" i="7"/>
  <c r="BH86" i="7"/>
  <c r="BG86" i="7"/>
  <c r="BF86" i="7"/>
  <c r="T86" i="7"/>
  <c r="R86" i="7"/>
  <c r="P86" i="7"/>
  <c r="J82" i="7"/>
  <c r="J81" i="7"/>
  <c r="F81" i="7"/>
  <c r="F79" i="7"/>
  <c r="E77" i="7"/>
  <c r="J59" i="7"/>
  <c r="J58" i="7"/>
  <c r="F58" i="7"/>
  <c r="F56" i="7"/>
  <c r="E54" i="7"/>
  <c r="J20" i="7"/>
  <c r="E20" i="7"/>
  <c r="F59" i="7"/>
  <c r="J19" i="7"/>
  <c r="J14" i="7"/>
  <c r="J56" i="7"/>
  <c r="E7" i="7"/>
  <c r="E50" i="7"/>
  <c r="J39" i="6"/>
  <c r="J38" i="6"/>
  <c r="AY60" i="1"/>
  <c r="J37" i="6"/>
  <c r="AX60" i="1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J87" i="6"/>
  <c r="J86" i="6"/>
  <c r="F86" i="6"/>
  <c r="F84" i="6"/>
  <c r="E82" i="6"/>
  <c r="J59" i="6"/>
  <c r="J58" i="6"/>
  <c r="F58" i="6"/>
  <c r="F56" i="6"/>
  <c r="E54" i="6"/>
  <c r="J20" i="6"/>
  <c r="E20" i="6"/>
  <c r="F87" i="6" s="1"/>
  <c r="J19" i="6"/>
  <c r="J14" i="6"/>
  <c r="J56" i="6"/>
  <c r="E7" i="6"/>
  <c r="E78" i="6"/>
  <c r="J39" i="5"/>
  <c r="J38" i="5"/>
  <c r="AY59" i="1"/>
  <c r="J37" i="5"/>
  <c r="AX59" i="1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J89" i="5"/>
  <c r="J88" i="5"/>
  <c r="F88" i="5"/>
  <c r="F86" i="5"/>
  <c r="E84" i="5"/>
  <c r="J59" i="5"/>
  <c r="J58" i="5"/>
  <c r="F58" i="5"/>
  <c r="F56" i="5"/>
  <c r="E54" i="5"/>
  <c r="J20" i="5"/>
  <c r="E20" i="5"/>
  <c r="F89" i="5"/>
  <c r="J19" i="5"/>
  <c r="J14" i="5"/>
  <c r="J86" i="5" s="1"/>
  <c r="E7" i="5"/>
  <c r="E50" i="5" s="1"/>
  <c r="J39" i="4"/>
  <c r="J38" i="4"/>
  <c r="AY58" i="1"/>
  <c r="J37" i="4"/>
  <c r="AX58" i="1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T141" i="4" s="1"/>
  <c r="R142" i="4"/>
  <c r="R141" i="4"/>
  <c r="P142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J92" i="4"/>
  <c r="J91" i="4"/>
  <c r="F91" i="4"/>
  <c r="F89" i="4"/>
  <c r="E87" i="4"/>
  <c r="J59" i="4"/>
  <c r="J58" i="4"/>
  <c r="F58" i="4"/>
  <c r="F56" i="4"/>
  <c r="E54" i="4"/>
  <c r="J20" i="4"/>
  <c r="E20" i="4"/>
  <c r="F59" i="4" s="1"/>
  <c r="J19" i="4"/>
  <c r="J14" i="4"/>
  <c r="J89" i="4" s="1"/>
  <c r="E7" i="4"/>
  <c r="E83" i="4"/>
  <c r="J39" i="3"/>
  <c r="J38" i="3"/>
  <c r="AY57" i="1"/>
  <c r="J37" i="3"/>
  <c r="AX57" i="1"/>
  <c r="BI88" i="3"/>
  <c r="BH88" i="3"/>
  <c r="BG88" i="3"/>
  <c r="BF88" i="3"/>
  <c r="T88" i="3"/>
  <c r="T87" i="3"/>
  <c r="T86" i="3" s="1"/>
  <c r="R88" i="3"/>
  <c r="R87" i="3" s="1"/>
  <c r="R86" i="3" s="1"/>
  <c r="P88" i="3"/>
  <c r="P87" i="3"/>
  <c r="P86" i="3" s="1"/>
  <c r="AU57" i="1" s="1"/>
  <c r="J83" i="3"/>
  <c r="J82" i="3"/>
  <c r="F82" i="3"/>
  <c r="F80" i="3"/>
  <c r="E78" i="3"/>
  <c r="J59" i="3"/>
  <c r="J58" i="3"/>
  <c r="F58" i="3"/>
  <c r="F56" i="3"/>
  <c r="E54" i="3"/>
  <c r="J20" i="3"/>
  <c r="E20" i="3"/>
  <c r="F83" i="3"/>
  <c r="J19" i="3"/>
  <c r="J14" i="3"/>
  <c r="J80" i="3" s="1"/>
  <c r="E7" i="3"/>
  <c r="E74" i="3"/>
  <c r="J39" i="2"/>
  <c r="J38" i="2"/>
  <c r="AY56" i="1"/>
  <c r="J37" i="2"/>
  <c r="AX56" i="1" s="1"/>
  <c r="BI647" i="2"/>
  <c r="BH647" i="2"/>
  <c r="BG647" i="2"/>
  <c r="BF647" i="2"/>
  <c r="T647" i="2"/>
  <c r="R647" i="2"/>
  <c r="P647" i="2"/>
  <c r="BI641" i="2"/>
  <c r="BH641" i="2"/>
  <c r="BG641" i="2"/>
  <c r="BF641" i="2"/>
  <c r="T641" i="2"/>
  <c r="R641" i="2"/>
  <c r="P641" i="2"/>
  <c r="BI636" i="2"/>
  <c r="BH636" i="2"/>
  <c r="BG636" i="2"/>
  <c r="BF636" i="2"/>
  <c r="T636" i="2"/>
  <c r="R636" i="2"/>
  <c r="P636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17" i="2"/>
  <c r="BH617" i="2"/>
  <c r="BG617" i="2"/>
  <c r="BF617" i="2"/>
  <c r="T617" i="2"/>
  <c r="R617" i="2"/>
  <c r="P617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5" i="2"/>
  <c r="BH575" i="2"/>
  <c r="BG575" i="2"/>
  <c r="BF575" i="2"/>
  <c r="T575" i="2"/>
  <c r="R575" i="2"/>
  <c r="P575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79" i="2"/>
  <c r="BH479" i="2"/>
  <c r="BG479" i="2"/>
  <c r="BF479" i="2"/>
  <c r="T479" i="2"/>
  <c r="R479" i="2"/>
  <c r="P479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T353" i="2" s="1"/>
  <c r="R354" i="2"/>
  <c r="R353" i="2" s="1"/>
  <c r="P354" i="2"/>
  <c r="P353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T331" i="2"/>
  <c r="R332" i="2"/>
  <c r="R331" i="2" s="1"/>
  <c r="P332" i="2"/>
  <c r="P331" i="2" s="1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196" i="2"/>
  <c r="BH196" i="2"/>
  <c r="BG196" i="2"/>
  <c r="BF196" i="2"/>
  <c r="T196" i="2"/>
  <c r="R196" i="2"/>
  <c r="P196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J103" i="2"/>
  <c r="J102" i="2"/>
  <c r="F102" i="2"/>
  <c r="F100" i="2"/>
  <c r="E98" i="2"/>
  <c r="J59" i="2"/>
  <c r="J58" i="2"/>
  <c r="F58" i="2"/>
  <c r="F56" i="2"/>
  <c r="E54" i="2"/>
  <c r="J20" i="2"/>
  <c r="E20" i="2"/>
  <c r="F59" i="2"/>
  <c r="J19" i="2"/>
  <c r="J14" i="2"/>
  <c r="J100" i="2"/>
  <c r="E7" i="2"/>
  <c r="E94" i="2"/>
  <c r="L50" i="1"/>
  <c r="AM50" i="1"/>
  <c r="AM49" i="1"/>
  <c r="L49" i="1"/>
  <c r="AM47" i="1"/>
  <c r="L47" i="1"/>
  <c r="L45" i="1"/>
  <c r="L44" i="1"/>
  <c r="BK529" i="2"/>
  <c r="BK446" i="2"/>
  <c r="J295" i="2"/>
  <c r="J225" i="2"/>
  <c r="BK339" i="2"/>
  <c r="J306" i="2"/>
  <c r="AS96" i="1"/>
  <c r="J125" i="5"/>
  <c r="BK134" i="5"/>
  <c r="BK152" i="5"/>
  <c r="J124" i="6"/>
  <c r="BK1994" i="8"/>
  <c r="BK1432" i="8"/>
  <c r="BK664" i="8"/>
  <c r="J1545" i="8"/>
  <c r="J440" i="8"/>
  <c r="J1669" i="8"/>
  <c r="BK1240" i="8"/>
  <c r="BK690" i="8"/>
  <c r="BK196" i="8"/>
  <c r="BK1842" i="8"/>
  <c r="J1200" i="8"/>
  <c r="BK2019" i="8"/>
  <c r="BK1621" i="8"/>
  <c r="BK1003" i="8"/>
  <c r="J1977" i="8"/>
  <c r="BK1429" i="8"/>
  <c r="BK838" i="8"/>
  <c r="J1807" i="8"/>
  <c r="J832" i="8"/>
  <c r="BK2293" i="8"/>
  <c r="BK2162" i="8"/>
  <c r="J1959" i="8"/>
  <c r="BK1119" i="8"/>
  <c r="J167" i="9"/>
  <c r="BK122" i="9"/>
  <c r="J168" i="11"/>
  <c r="BK128" i="11"/>
  <c r="BK150" i="11"/>
  <c r="BK188" i="12"/>
  <c r="BK210" i="13"/>
  <c r="BK338" i="32"/>
  <c r="F36" i="35"/>
  <c r="BA98" i="1" s="1"/>
  <c r="J461" i="2"/>
  <c r="BK403" i="2"/>
  <c r="BK460" i="2"/>
  <c r="J541" i="2"/>
  <c r="J484" i="2"/>
  <c r="BK557" i="2"/>
  <c r="BK157" i="2"/>
  <c r="J229" i="2"/>
  <c r="BK120" i="2"/>
  <c r="J136" i="4"/>
  <c r="J181" i="5"/>
  <c r="J152" i="5"/>
  <c r="J143" i="5"/>
  <c r="BK114" i="6"/>
  <c r="J1823" i="8"/>
  <c r="J618" i="8"/>
  <c r="J1926" i="8"/>
  <c r="BK1554" i="8"/>
  <c r="BK808" i="8"/>
  <c r="J1872" i="8"/>
  <c r="BK1113" i="8"/>
  <c r="BK754" i="8"/>
  <c r="J2091" i="8"/>
  <c r="BK1865" i="8"/>
  <c r="J1039" i="8"/>
  <c r="J576" i="8"/>
  <c r="BK1860" i="8"/>
  <c r="BK1263" i="8"/>
  <c r="J1043" i="8"/>
  <c r="J1985" i="8"/>
  <c r="J1621" i="8"/>
  <c r="BK860" i="8"/>
  <c r="BK2037" i="8"/>
  <c r="BK1615" i="8"/>
  <c r="BK768" i="8"/>
  <c r="BK2243" i="8"/>
  <c r="BK2171" i="8"/>
  <c r="BK2001" i="8"/>
  <c r="BK1203" i="8"/>
  <c r="J348" i="8"/>
  <c r="J130" i="9"/>
  <c r="J121" i="9"/>
  <c r="J132" i="11"/>
  <c r="J113" i="11"/>
  <c r="BK204" i="12"/>
  <c r="J162" i="12"/>
  <c r="BK238" i="13"/>
  <c r="J211" i="13"/>
  <c r="J247" i="13"/>
  <c r="J176" i="14"/>
  <c r="BK111" i="14"/>
  <c r="J189" i="14"/>
  <c r="J119" i="15"/>
  <c r="BK96" i="16"/>
  <c r="BK115" i="20"/>
  <c r="BK105" i="23"/>
  <c r="BK194" i="26"/>
  <c r="BK208" i="27"/>
  <c r="BK240" i="27"/>
  <c r="BK172" i="27"/>
  <c r="BK126" i="28"/>
  <c r="J156" i="29"/>
  <c r="J204" i="32"/>
  <c r="J127" i="32"/>
  <c r="AS88" i="1"/>
  <c r="BK430" i="2"/>
  <c r="J412" i="2"/>
  <c r="BK179" i="2"/>
  <c r="J647" i="2"/>
  <c r="BK122" i="2"/>
  <c r="J122" i="4"/>
  <c r="J110" i="4"/>
  <c r="BK180" i="5"/>
  <c r="J98" i="5"/>
  <c r="J158" i="5"/>
  <c r="BK129" i="6"/>
  <c r="J115" i="6"/>
  <c r="J1429" i="8"/>
  <c r="BK832" i="8"/>
  <c r="J1992" i="8"/>
  <c r="BK1167" i="8"/>
  <c r="J2001" i="8"/>
  <c r="J1790" i="8"/>
  <c r="BK998" i="8"/>
  <c r="J2044" i="8"/>
  <c r="J1648" i="8"/>
  <c r="J1853" i="8"/>
  <c r="J1271" i="8"/>
  <c r="BK483" i="8"/>
  <c r="BK1474" i="8"/>
  <c r="J855" i="8"/>
  <c r="J2006" i="8"/>
  <c r="J1444" i="8"/>
  <c r="BK693" i="8"/>
  <c r="BK2284" i="8"/>
  <c r="J2161" i="8"/>
  <c r="J1944" i="8"/>
  <c r="BK1179" i="8"/>
  <c r="J129" i="9"/>
  <c r="J159" i="9"/>
  <c r="J102" i="9"/>
  <c r="J145" i="11"/>
  <c r="BK227" i="11"/>
  <c r="BK265" i="12"/>
  <c r="BK255" i="12"/>
  <c r="J265" i="12"/>
  <c r="J255" i="12"/>
  <c r="BK185" i="12"/>
  <c r="J183" i="13"/>
  <c r="BK191" i="13"/>
  <c r="BK254" i="13"/>
  <c r="BK171" i="13"/>
  <c r="J139" i="14"/>
  <c r="J185" i="14"/>
  <c r="J116" i="15"/>
  <c r="BK93" i="16"/>
  <c r="J134" i="20"/>
  <c r="J104" i="21"/>
  <c r="BK108" i="22"/>
  <c r="BK157" i="24"/>
  <c r="J118" i="25"/>
  <c r="J179" i="26"/>
  <c r="BK260" i="26"/>
  <c r="BK215" i="26"/>
  <c r="BK230" i="27"/>
  <c r="J146" i="29"/>
  <c r="BK601" i="2"/>
  <c r="J564" i="2"/>
  <c r="BK543" i="2"/>
  <c r="J228" i="2"/>
  <c r="BK295" i="2"/>
  <c r="J489" i="2"/>
  <c r="J129" i="4"/>
  <c r="J116" i="4"/>
  <c r="J179" i="5"/>
  <c r="BK184" i="5"/>
  <c r="J119" i="6"/>
  <c r="BK2105" i="8"/>
  <c r="J1636" i="8"/>
  <c r="J1182" i="8"/>
  <c r="BK213" i="8"/>
  <c r="BK1630" i="8"/>
  <c r="BK763" i="8"/>
  <c r="BK1966" i="8"/>
  <c r="J1072" i="8"/>
  <c r="J134" i="8"/>
  <c r="BK1473" i="8"/>
  <c r="BK630" i="8"/>
  <c r="J2101" i="8"/>
  <c r="J1417" i="8"/>
  <c r="BK618" i="8"/>
  <c r="BK1775" i="8"/>
  <c r="BK759" i="8"/>
  <c r="J1923" i="8"/>
  <c r="J755" i="8"/>
  <c r="BK2252" i="8"/>
  <c r="J2150" i="8"/>
  <c r="BK1525" i="8"/>
  <c r="J761" i="8"/>
  <c r="BK186" i="9"/>
  <c r="J185" i="9"/>
  <c r="BK162" i="9"/>
  <c r="BK191" i="11"/>
  <c r="J171" i="11"/>
  <c r="J147" i="11"/>
  <c r="BK99" i="11"/>
  <c r="BK215" i="11"/>
  <c r="J174" i="11"/>
  <c r="J144" i="11"/>
  <c r="BK225" i="11"/>
  <c r="J183" i="11"/>
  <c r="J194" i="11"/>
  <c r="BK162" i="12"/>
  <c r="J252" i="12"/>
  <c r="J152" i="12"/>
  <c r="BK100" i="12"/>
  <c r="J261" i="12"/>
  <c r="BK200" i="13"/>
  <c r="BK95" i="13"/>
  <c r="BK253" i="13"/>
  <c r="J213" i="13"/>
  <c r="J129" i="14"/>
  <c r="J107" i="14"/>
  <c r="BK109" i="14"/>
  <c r="BK143" i="15"/>
  <c r="J148" i="15"/>
  <c r="J118" i="18"/>
  <c r="BK103" i="20"/>
  <c r="BK112" i="22"/>
  <c r="BK125" i="24"/>
  <c r="J101" i="25"/>
  <c r="BK171" i="26"/>
  <c r="BK135" i="26"/>
  <c r="BK130" i="27"/>
  <c r="J233" i="27"/>
  <c r="J165" i="29"/>
  <c r="J144" i="2"/>
  <c r="BK561" i="2"/>
  <c r="J207" i="2"/>
  <c r="BK109" i="4"/>
  <c r="BK102" i="4"/>
  <c r="J151" i="5"/>
  <c r="J100" i="5"/>
  <c r="BK125" i="5"/>
  <c r="J167" i="5"/>
  <c r="J137" i="6"/>
  <c r="BK94" i="6"/>
  <c r="BK1907" i="8"/>
  <c r="BK1193" i="8"/>
  <c r="J271" i="8"/>
  <c r="BK1875" i="8"/>
  <c r="BK1139" i="8"/>
  <c r="BK271" i="8"/>
  <c r="BK1968" i="8"/>
  <c r="BK1206" i="8"/>
  <c r="BK762" i="8"/>
  <c r="J2035" i="8"/>
  <c r="J1695" i="8"/>
  <c r="J1035" i="8"/>
  <c r="BK259" i="8"/>
  <c r="BK1863" i="8"/>
  <c r="BK1462" i="8"/>
  <c r="J1119" i="8"/>
  <c r="BK1992" i="8"/>
  <c r="J1758" i="8"/>
  <c r="J1041" i="8"/>
  <c r="J2071" i="8"/>
  <c r="BK1883" i="8"/>
  <c r="J1228" i="8"/>
  <c r="BK816" i="8"/>
  <c r="J617" i="8"/>
  <c r="J2297" i="8"/>
  <c r="BK2174" i="8"/>
  <c r="BK2060" i="8"/>
  <c r="BK1849" i="8"/>
  <c r="BK1238" i="8"/>
  <c r="J575" i="8"/>
  <c r="BK172" i="9"/>
  <c r="BK152" i="9"/>
  <c r="J169" i="9"/>
  <c r="J119" i="11"/>
  <c r="BK204" i="11"/>
  <c r="BK177" i="12"/>
  <c r="BK238" i="12"/>
  <c r="BK140" i="12"/>
  <c r="J184" i="12"/>
  <c r="J136" i="12"/>
  <c r="BK163" i="13"/>
  <c r="BK161" i="13"/>
  <c r="J187" i="13"/>
  <c r="BK223" i="13"/>
  <c r="J191" i="14"/>
  <c r="J180" i="14"/>
  <c r="BK101" i="14"/>
  <c r="BK163" i="15"/>
  <c r="J129" i="18"/>
  <c r="J109" i="20"/>
  <c r="J108" i="22"/>
  <c r="BK133" i="24"/>
  <c r="J125" i="24"/>
  <c r="BK170" i="26"/>
  <c r="BK212" i="26"/>
  <c r="J171" i="26"/>
  <c r="BK213" i="27"/>
  <c r="J116" i="27"/>
  <c r="J133" i="27"/>
  <c r="J148" i="27"/>
  <c r="BK119" i="28"/>
  <c r="J89" i="31"/>
  <c r="J234" i="32"/>
  <c r="J378" i="2"/>
  <c r="J444" i="2"/>
  <c r="J251" i="13"/>
  <c r="J259" i="13"/>
  <c r="J172" i="14"/>
  <c r="BK99" i="14"/>
  <c r="J124" i="14"/>
  <c r="BK98" i="15"/>
  <c r="BK109" i="17"/>
  <c r="J127" i="20"/>
  <c r="BK102" i="22"/>
  <c r="BK136" i="24"/>
  <c r="BK123" i="25"/>
  <c r="J198" i="26"/>
  <c r="J130" i="26"/>
  <c r="BK187" i="26"/>
  <c r="BK114" i="27"/>
  <c r="BK124" i="28"/>
  <c r="BK100" i="28"/>
  <c r="BK160" i="29"/>
  <c r="J160" i="32"/>
  <c r="BK103" i="33"/>
  <c r="J105" i="37"/>
  <c r="BK456" i="2"/>
  <c r="J529" i="2"/>
  <c r="J606" i="2"/>
  <c r="BK302" i="2"/>
  <c r="BK160" i="2"/>
  <c r="J530" i="2"/>
  <c r="J150" i="2"/>
  <c r="J126" i="4"/>
  <c r="J105" i="4"/>
  <c r="J161" i="5"/>
  <c r="J145" i="5"/>
  <c r="J175" i="5"/>
  <c r="J118" i="6"/>
  <c r="J113" i="6"/>
  <c r="J1900" i="8"/>
  <c r="J1263" i="8"/>
  <c r="J1945" i="8"/>
  <c r="BK1280" i="8"/>
  <c r="J356" i="8"/>
  <c r="J1799" i="8"/>
  <c r="J1100" i="8"/>
  <c r="J490" i="8"/>
  <c r="J1886" i="8"/>
  <c r="J1639" i="8"/>
  <c r="BK1090" i="8"/>
  <c r="J394" i="8"/>
  <c r="J1812" i="8"/>
  <c r="J1244" i="8"/>
  <c r="BK633" i="8"/>
  <c r="BK1847" i="8"/>
  <c r="J1304" i="8"/>
  <c r="BK2101" i="8"/>
  <c r="BK1417" i="8"/>
  <c r="J719" i="8"/>
  <c r="BK2281" i="8"/>
  <c r="BK2195" i="8"/>
  <c r="BK2140" i="8"/>
  <c r="BK1874" i="8"/>
  <c r="BK1307" i="8"/>
  <c r="BK751" i="8"/>
  <c r="BK176" i="9"/>
  <c r="BK155" i="9"/>
  <c r="BK196" i="11"/>
  <c r="J105" i="11"/>
  <c r="J263" i="12"/>
  <c r="J229" i="12"/>
  <c r="J240" i="12"/>
  <c r="BK111" i="12"/>
  <c r="J163" i="12"/>
  <c r="BK205" i="13"/>
  <c r="BK217" i="13"/>
  <c r="BK100" i="13"/>
  <c r="BK230" i="13"/>
  <c r="J113" i="14"/>
  <c r="J138" i="14"/>
  <c r="J152" i="15"/>
  <c r="BK96" i="17"/>
  <c r="BK115" i="21"/>
  <c r="J97" i="23"/>
  <c r="J141" i="24"/>
  <c r="BK258" i="26"/>
  <c r="BK144" i="26"/>
  <c r="BK134" i="26"/>
  <c r="J189" i="27"/>
  <c r="BK124" i="27"/>
  <c r="J108" i="28"/>
  <c r="BK90" i="31"/>
  <c r="BK151" i="32"/>
  <c r="BK469" i="2"/>
  <c r="J543" i="2"/>
  <c r="BK389" i="2"/>
  <c r="BK518" i="2"/>
  <c r="J601" i="2"/>
  <c r="BK485" i="2"/>
  <c r="J146" i="4"/>
  <c r="BK140" i="4"/>
  <c r="BK165" i="5"/>
  <c r="J95" i="5"/>
  <c r="BK137" i="6"/>
  <c r="J101" i="6"/>
  <c r="BK2096" i="8"/>
  <c r="J1658" i="8"/>
  <c r="J799" i="8"/>
  <c r="J1921" i="8"/>
  <c r="BK1274" i="8"/>
  <c r="J2048" i="8"/>
  <c r="BK1553" i="8"/>
  <c r="BK901" i="8"/>
  <c r="J2060" i="8"/>
  <c r="BK1837" i="8"/>
  <c r="J1006" i="8"/>
  <c r="BK2048" i="8"/>
  <c r="J1357" i="8"/>
  <c r="J2059" i="8"/>
  <c r="J1432" i="8"/>
  <c r="BK799" i="8"/>
  <c r="BK1999" i="8"/>
  <c r="J1342" i="8"/>
  <c r="BK766" i="8"/>
  <c r="J2265" i="8"/>
  <c r="J2079" i="8"/>
  <c r="J1539" i="8"/>
  <c r="BK836" i="8"/>
  <c r="BK109" i="9"/>
  <c r="J132" i="9"/>
  <c r="BK174" i="9"/>
  <c r="BK162" i="11"/>
  <c r="BK119" i="11"/>
  <c r="J166" i="12"/>
  <c r="J103" i="12"/>
  <c r="J232" i="12"/>
  <c r="J260" i="12"/>
  <c r="J246" i="13"/>
  <c r="BK260" i="13"/>
  <c r="BK259" i="13"/>
  <c r="BK166" i="13"/>
  <c r="BK98" i="13"/>
  <c r="J116" i="14"/>
  <c r="BK105" i="14"/>
  <c r="J95" i="14"/>
  <c r="J95" i="15"/>
  <c r="J139" i="15"/>
  <c r="J102" i="16"/>
  <c r="J141" i="20"/>
  <c r="J133" i="24"/>
  <c r="BK118" i="25"/>
  <c r="BK115" i="26"/>
  <c r="BK149" i="27"/>
  <c r="BK130" i="29"/>
  <c r="BK127" i="29"/>
  <c r="BK355" i="32"/>
  <c r="J94" i="33"/>
  <c r="BK560" i="2"/>
  <c r="BK443" i="2"/>
  <c r="J259" i="2"/>
  <c r="J565" i="2"/>
  <c r="J450" i="2"/>
  <c r="BK458" i="2"/>
  <c r="BK565" i="2"/>
  <c r="BK246" i="2"/>
  <c r="J121" i="4"/>
  <c r="J125" i="4"/>
  <c r="BK100" i="5"/>
  <c r="J170" i="5"/>
  <c r="J111" i="5"/>
  <c r="J127" i="5"/>
  <c r="J93" i="6"/>
  <c r="J1842" i="8"/>
  <c r="J1186" i="8"/>
  <c r="J1955" i="8"/>
  <c r="J936" i="8"/>
  <c r="J336" i="8"/>
  <c r="J1889" i="8"/>
  <c r="BK1268" i="8"/>
  <c r="J946" i="8"/>
  <c r="J2023" i="8"/>
  <c r="J1803" i="8"/>
  <c r="BK1292" i="8"/>
  <c r="J829" i="8"/>
  <c r="J2095" i="8"/>
  <c r="J1784" i="8"/>
  <c r="J1129" i="8"/>
  <c r="J316" i="8"/>
  <c r="J1849" i="8"/>
  <c r="BK1518" i="8"/>
  <c r="J1007" i="8"/>
  <c r="J1898" i="8"/>
  <c r="J1394" i="8"/>
  <c r="J586" i="8"/>
  <c r="BK2182" i="8"/>
  <c r="BK1866" i="8"/>
  <c r="J798" i="8"/>
  <c r="BK139" i="9"/>
  <c r="J180" i="9"/>
  <c r="BK89" i="10"/>
  <c r="BK136" i="11"/>
  <c r="BK189" i="12"/>
  <c r="J118" i="12"/>
  <c r="J125" i="12"/>
  <c r="J256" i="12"/>
  <c r="J115" i="12"/>
  <c r="J295" i="32"/>
  <c r="J101" i="37"/>
  <c r="BK361" i="2"/>
  <c r="J172" i="2"/>
  <c r="J518" i="2"/>
  <c r="BK234" i="2"/>
  <c r="J449" i="2"/>
  <c r="J580" i="2"/>
  <c r="BK182" i="2"/>
  <c r="J607" i="2"/>
  <c r="J584" i="2"/>
  <c r="J160" i="2"/>
  <c r="BK104" i="4"/>
  <c r="J159" i="5"/>
  <c r="J172" i="5"/>
  <c r="J102" i="5"/>
  <c r="BK95" i="5"/>
  <c r="J117" i="6"/>
  <c r="J90" i="7"/>
  <c r="J1713" i="8"/>
  <c r="J1148" i="8"/>
  <c r="BK369" i="8"/>
  <c r="J1624" i="8"/>
  <c r="J842" i="8"/>
  <c r="BK2099" i="8"/>
  <c r="J1645" i="8"/>
  <c r="BK1006" i="8"/>
  <c r="BK561" i="8"/>
  <c r="BK1880" i="8"/>
  <c r="J1478" i="8"/>
  <c r="BK859" i="8"/>
  <c r="J2105" i="8"/>
  <c r="BK1755" i="8"/>
  <c r="BK1351" i="8"/>
  <c r="J762" i="8"/>
  <c r="BK1867" i="8"/>
  <c r="BK1368" i="8"/>
  <c r="J671" i="8"/>
  <c r="BK1784" i="8"/>
  <c r="J1102" i="8"/>
  <c r="BK402" i="8"/>
  <c r="BK2180" i="8"/>
  <c r="BK2038" i="8"/>
  <c r="BK1257" i="8"/>
  <c r="J137" i="8"/>
  <c r="J158" i="9"/>
  <c r="J109" i="9"/>
  <c r="J146" i="9"/>
  <c r="BK183" i="11"/>
  <c r="J176" i="11"/>
  <c r="BK237" i="12"/>
  <c r="BK213" i="13"/>
  <c r="J240" i="13"/>
  <c r="J167" i="13"/>
  <c r="BK263" i="13"/>
  <c r="J156" i="14"/>
  <c r="BK141" i="14"/>
  <c r="J125" i="15"/>
  <c r="BK90" i="16"/>
  <c r="J106" i="19"/>
  <c r="BK98" i="21"/>
  <c r="BK118" i="22"/>
  <c r="BK232" i="26"/>
  <c r="BK270" i="26"/>
  <c r="J178" i="27"/>
  <c r="BK195" i="27"/>
  <c r="J106" i="27"/>
  <c r="BK108" i="28"/>
  <c r="J121" i="29"/>
  <c r="BK89" i="31"/>
  <c r="J202" i="32"/>
  <c r="J97" i="36"/>
  <c r="J447" i="2"/>
  <c r="J335" i="2"/>
  <c r="J338" i="2"/>
  <c r="J348" i="2"/>
  <c r="BK448" i="2"/>
  <c r="BK512" i="2"/>
  <c r="BK101" i="4"/>
  <c r="J130" i="5"/>
  <c r="J129" i="5"/>
  <c r="BK158" i="5"/>
  <c r="BK115" i="6"/>
  <c r="BK134" i="6"/>
  <c r="BK1853" i="8"/>
  <c r="BK1039" i="8"/>
  <c r="J2096" i="8"/>
  <c r="J1573" i="8"/>
  <c r="J1049" i="8"/>
  <c r="J2094" i="8"/>
  <c r="J1566" i="8"/>
  <c r="BK1126" i="8"/>
  <c r="J1965" i="8"/>
  <c r="J1717" i="8"/>
  <c r="BK1823" i="8"/>
  <c r="BK1083" i="8"/>
  <c r="BK1947" i="8"/>
  <c r="BK1573" i="8"/>
  <c r="J510" i="8"/>
  <c r="BK1695" i="8"/>
  <c r="J838" i="8"/>
  <c r="J2248" i="8"/>
  <c r="BK2152" i="8"/>
  <c r="BK1354" i="8"/>
  <c r="J1026" i="8"/>
  <c r="BK133" i="9"/>
  <c r="J116" i="9"/>
  <c r="J197" i="11"/>
  <c r="BK187" i="11"/>
  <c r="J124" i="11"/>
  <c r="J168" i="12"/>
  <c r="BK158" i="12"/>
  <c r="J211" i="12"/>
  <c r="J262" i="12"/>
  <c r="J100" i="13"/>
  <c r="J257" i="13"/>
  <c r="J125" i="13"/>
  <c r="J129" i="13"/>
  <c r="BK107" i="14"/>
  <c r="BK178" i="14"/>
  <c r="BK166" i="15"/>
  <c r="BK109" i="15"/>
  <c r="J104" i="19"/>
  <c r="J94" i="21"/>
  <c r="BK112" i="23"/>
  <c r="BK163" i="24"/>
  <c r="J262" i="26"/>
  <c r="J228" i="26"/>
  <c r="J169" i="26"/>
  <c r="J170" i="27"/>
  <c r="J174" i="27"/>
  <c r="J110" i="28"/>
  <c r="BK168" i="29"/>
  <c r="J452" i="2"/>
  <c r="J216" i="2"/>
  <c r="BK370" i="2"/>
  <c r="J560" i="2"/>
  <c r="J472" i="2"/>
  <c r="AS76" i="1"/>
  <c r="BK98" i="4"/>
  <c r="J115" i="5"/>
  <c r="J114" i="5"/>
  <c r="J96" i="6"/>
  <c r="J114" i="6"/>
  <c r="BK2002" i="8"/>
  <c r="J1368" i="8"/>
  <c r="BK505" i="8"/>
  <c r="BK1915" i="8"/>
  <c r="J1300" i="8"/>
  <c r="BK510" i="8"/>
  <c r="J1737" i="8"/>
  <c r="J845" i="8"/>
  <c r="J1988" i="8"/>
  <c r="J1793" i="8"/>
  <c r="J1206" i="8"/>
  <c r="BK696" i="8"/>
  <c r="BK1898" i="8"/>
  <c r="J1683" i="8"/>
  <c r="BK1140" i="8"/>
  <c r="BK1726" i="8"/>
  <c r="BK1170" i="8"/>
  <c r="BK199" i="8"/>
  <c r="J1518" i="8"/>
  <c r="BK878" i="8"/>
  <c r="J2284" i="8"/>
  <c r="BK2155" i="8"/>
  <c r="BK1923" i="8"/>
  <c r="BK1144" i="8"/>
  <c r="BK156" i="9"/>
  <c r="J124" i="9"/>
  <c r="BK131" i="9"/>
  <c r="BK229" i="11"/>
  <c r="BK210" i="11"/>
  <c r="BK193" i="11"/>
  <c r="J162" i="11"/>
  <c r="BK112" i="11"/>
  <c r="J205" i="11"/>
  <c r="BK168" i="11"/>
  <c r="BK138" i="11"/>
  <c r="J213" i="11"/>
  <c r="J208" i="11"/>
  <c r="J251" i="12"/>
  <c r="BK143" i="12"/>
  <c r="J98" i="12"/>
  <c r="BK174" i="12"/>
  <c r="BK187" i="12"/>
  <c r="J155" i="13"/>
  <c r="BK221" i="13"/>
  <c r="BK119" i="13"/>
  <c r="BK181" i="14"/>
  <c r="BK94" i="14"/>
  <c r="BK140" i="14"/>
  <c r="J104" i="15"/>
  <c r="BK113" i="17"/>
  <c r="J118" i="20"/>
  <c r="BK101" i="21"/>
  <c r="J108" i="24"/>
  <c r="J269" i="26"/>
  <c r="BK151" i="26"/>
  <c r="BK179" i="26"/>
  <c r="J166" i="27"/>
  <c r="BK138" i="27"/>
  <c r="J168" i="29"/>
  <c r="BK267" i="2"/>
  <c r="J132" i="2"/>
  <c r="BK391" i="2"/>
  <c r="BK466" i="2"/>
  <c r="BK444" i="2"/>
  <c r="BK144" i="2"/>
  <c r="J436" i="2"/>
  <c r="J517" i="2"/>
  <c r="F38" i="3"/>
  <c r="BC57" i="1"/>
  <c r="BK123" i="5"/>
  <c r="J104" i="5"/>
  <c r="J112" i="6"/>
  <c r="BK102" i="6"/>
  <c r="J2106" i="8"/>
  <c r="J1477" i="8"/>
  <c r="BK1133" i="8"/>
  <c r="J535" i="8"/>
  <c r="J1929" i="8"/>
  <c r="J1361" i="8"/>
  <c r="J860" i="8"/>
  <c r="BK1876" i="8"/>
  <c r="BK1449" i="8"/>
  <c r="J1084" i="8"/>
  <c r="J693" i="8"/>
  <c r="J2019" i="8"/>
  <c r="J1599" i="8"/>
  <c r="J1207" i="8"/>
  <c r="BK839" i="8"/>
  <c r="J475" i="8"/>
  <c r="BK1803" i="8"/>
  <c r="J1247" i="8"/>
  <c r="BK623" i="8"/>
  <c r="BK1894" i="8"/>
  <c r="J1495" i="8"/>
  <c r="BK1136" i="8"/>
  <c r="J2103" i="8"/>
  <c r="J1534" i="8"/>
  <c r="BK1101" i="8"/>
  <c r="J328" i="8"/>
  <c r="J2252" i="8"/>
  <c r="BK2153" i="8"/>
  <c r="J1883" i="8"/>
  <c r="BK1384" i="8"/>
  <c r="BK737" i="8"/>
  <c r="BK105" i="9"/>
  <c r="BK121" i="9"/>
  <c r="J131" i="9"/>
  <c r="BK99" i="9"/>
  <c r="BK103" i="11"/>
  <c r="J230" i="11"/>
  <c r="J193" i="11"/>
  <c r="J233" i="12"/>
  <c r="BK212" i="12"/>
  <c r="J133" i="12"/>
  <c r="BK114" i="12"/>
  <c r="J203" i="13"/>
  <c r="J258" i="13"/>
  <c r="J175" i="13"/>
  <c r="J102" i="13"/>
  <c r="BK162" i="14"/>
  <c r="BK161" i="14"/>
  <c r="J134" i="14"/>
  <c r="J151" i="15"/>
  <c r="BK100" i="19"/>
  <c r="J98" i="20"/>
  <c r="J112" i="22"/>
  <c r="BK145" i="24"/>
  <c r="BK286" i="26"/>
  <c r="J200" i="26"/>
  <c r="BK149" i="26"/>
  <c r="J242" i="26"/>
  <c r="J153" i="27"/>
  <c r="J172" i="27"/>
  <c r="J222" i="27"/>
  <c r="BK159" i="27"/>
  <c r="BK224" i="27"/>
  <c r="BK101" i="28"/>
  <c r="BK146" i="29"/>
  <c r="BK313" i="32"/>
  <c r="BK91" i="33"/>
  <c r="J125" i="37"/>
  <c r="BK335" i="2"/>
  <c r="J462" i="2"/>
  <c r="BK238" i="2"/>
  <c r="BK236" i="13"/>
  <c r="J96" i="14"/>
  <c r="J94" i="14"/>
  <c r="J188" i="14"/>
  <c r="BK152" i="15"/>
  <c r="J112" i="20"/>
  <c r="J125" i="20"/>
  <c r="BK102" i="23"/>
  <c r="J123" i="25"/>
  <c r="J163" i="26"/>
  <c r="J238" i="26"/>
  <c r="J136" i="26"/>
  <c r="BK209" i="27"/>
  <c r="J219" i="27"/>
  <c r="BK122" i="28"/>
  <c r="J92" i="30"/>
  <c r="BK340" i="32"/>
  <c r="BK97" i="33"/>
  <c r="J123" i="37"/>
  <c r="BK588" i="2"/>
  <c r="J255" i="2"/>
  <c r="J232" i="2"/>
  <c r="BK229" i="2"/>
  <c r="AS79" i="1"/>
  <c r="BK119" i="4"/>
  <c r="J145" i="4"/>
  <c r="BK136" i="5"/>
  <c r="BK183" i="5"/>
  <c r="J162" i="5"/>
  <c r="J116" i="5"/>
  <c r="BK118" i="6"/>
  <c r="J105" i="6"/>
  <c r="J1615" i="8"/>
  <c r="BK855" i="8"/>
  <c r="BK1904" i="8"/>
  <c r="J1406" i="8"/>
  <c r="J602" i="8"/>
  <c r="J1627" i="8"/>
  <c r="J941" i="8"/>
  <c r="J162" i="8"/>
  <c r="BK1534" i="8"/>
  <c r="J891" i="8"/>
  <c r="BK283" i="8"/>
  <c r="J1892" i="8"/>
  <c r="J696" i="8"/>
  <c r="BK1864" i="8"/>
  <c r="J1354" i="8"/>
  <c r="BK253" i="8"/>
  <c r="BK1881" i="8"/>
  <c r="BK1040" i="8"/>
  <c r="J325" i="8"/>
  <c r="J2179" i="8"/>
  <c r="J1946" i="8"/>
  <c r="BK1498" i="8"/>
  <c r="BK530" i="8"/>
  <c r="BK116" i="9"/>
  <c r="BK179" i="9"/>
  <c r="J99" i="11"/>
  <c r="J192" i="11"/>
  <c r="BK165" i="11"/>
  <c r="BK118" i="12"/>
  <c r="BK104" i="12"/>
  <c r="J243" i="12"/>
  <c r="BK150" i="12"/>
  <c r="J206" i="13"/>
  <c r="BK96" i="13"/>
  <c r="BK209" i="13"/>
  <c r="BK151" i="13"/>
  <c r="J166" i="14"/>
  <c r="BK183" i="14"/>
  <c r="J153" i="15"/>
  <c r="BK164" i="15"/>
  <c r="BK110" i="22"/>
  <c r="J114" i="24"/>
  <c r="BK133" i="25"/>
  <c r="BK186" i="26"/>
  <c r="BK200" i="26"/>
  <c r="BK219" i="27"/>
  <c r="BK107" i="28"/>
  <c r="J104" i="29"/>
  <c r="J180" i="32"/>
  <c r="J97" i="32"/>
  <c r="BK97" i="36"/>
  <c r="J299" i="2"/>
  <c r="BK298" i="2"/>
  <c r="J359" i="2"/>
  <c r="BK363" i="2"/>
  <c r="BK378" i="2"/>
  <c r="BK241" i="2"/>
  <c r="J432" i="2"/>
  <c r="J111" i="4"/>
  <c r="BK111" i="4"/>
  <c r="BK118" i="5"/>
  <c r="J135" i="5"/>
  <c r="J136" i="5"/>
  <c r="BK119" i="6"/>
  <c r="J1197" i="8"/>
  <c r="BK1990" i="8"/>
  <c r="BK1689" i="8"/>
  <c r="BK1029" i="8"/>
  <c r="BK129" i="8"/>
  <c r="J1481" i="8"/>
  <c r="BK328" i="8"/>
  <c r="J1867" i="8"/>
  <c r="J1248" i="8"/>
  <c r="J627" i="8"/>
  <c r="J1943" i="8"/>
  <c r="BK1642" i="8"/>
  <c r="J1110" i="8"/>
  <c r="J1980" i="8"/>
  <c r="J1512" i="8"/>
  <c r="BK1059" i="8"/>
  <c r="BK169" i="8"/>
  <c r="J1840" i="8"/>
  <c r="J1167" i="8"/>
  <c r="J366" i="8"/>
  <c r="J2174" i="8"/>
  <c r="BK2104" i="8"/>
  <c r="BK1799" i="8"/>
  <c r="BK952" i="8"/>
  <c r="J178" i="9"/>
  <c r="J144" i="9"/>
  <c r="BK127" i="9"/>
  <c r="BK170" i="11"/>
  <c r="J181" i="11"/>
  <c r="BK240" i="12"/>
  <c r="BK119" i="12"/>
  <c r="J129" i="20"/>
  <c r="J102" i="22"/>
  <c r="BK143" i="24"/>
  <c r="BK242" i="26"/>
  <c r="J176" i="27"/>
  <c r="J100" i="28"/>
  <c r="J101" i="28"/>
  <c r="J152" i="29"/>
  <c r="BK352" i="32"/>
  <c r="BK127" i="32"/>
  <c r="BK98" i="36"/>
  <c r="BK412" i="2"/>
  <c r="BK450" i="2"/>
  <c r="BK505" i="2"/>
  <c r="J486" i="2"/>
  <c r="J136" i="2"/>
  <c r="BK219" i="2"/>
  <c r="J641" i="2"/>
  <c r="BK139" i="4"/>
  <c r="BK108" i="4"/>
  <c r="J156" i="5"/>
  <c r="J149" i="5"/>
  <c r="BK151" i="5"/>
  <c r="BK92" i="6"/>
  <c r="BK124" i="6"/>
  <c r="J1763" i="8"/>
  <c r="BK891" i="8"/>
  <c r="BK1826" i="8"/>
  <c r="BK1122" i="8"/>
  <c r="BK1850" i="8"/>
  <c r="J1341" i="8"/>
  <c r="J564" i="8"/>
  <c r="J1887" i="8"/>
  <c r="J1707" i="8"/>
  <c r="BK1164" i="8"/>
  <c r="BK325" i="8"/>
  <c r="J1689" i="8"/>
  <c r="J1052" i="8"/>
  <c r="BK2082" i="8"/>
  <c r="BK1624" i="8"/>
  <c r="BK1049" i="8"/>
  <c r="BK230" i="8"/>
  <c r="J1602" i="8"/>
  <c r="J460" i="8"/>
  <c r="BK2248" i="8"/>
  <c r="J2147" i="8"/>
  <c r="J1467" i="8"/>
  <c r="J223" i="8"/>
  <c r="BK97" i="9"/>
  <c r="BK96" i="9"/>
  <c r="J182" i="9"/>
  <c r="BK198" i="11"/>
  <c r="J189" i="11"/>
  <c r="J244" i="12"/>
  <c r="J214" i="12"/>
  <c r="BK255" i="13"/>
  <c r="BK160" i="13"/>
  <c r="BK111" i="37"/>
  <c r="J252" i="2"/>
  <c r="J109" i="2"/>
  <c r="J456" i="2"/>
  <c r="J388" i="2"/>
  <c r="BK484" i="2"/>
  <c r="J632" i="2"/>
  <c r="J551" i="2"/>
  <c r="BK276" i="2"/>
  <c r="J319" i="2"/>
  <c r="J474" i="2"/>
  <c r="BK115" i="4"/>
  <c r="J119" i="4"/>
  <c r="J163" i="5"/>
  <c r="J174" i="5"/>
  <c r="BK116" i="5"/>
  <c r="BK136" i="6"/>
  <c r="BK94" i="7"/>
  <c r="J1925" i="8"/>
  <c r="BK930" i="8"/>
  <c r="BK1884" i="8"/>
  <c r="J1485" i="8"/>
  <c r="J613" i="8"/>
  <c r="BK1926" i="8"/>
  <c r="BK1335" i="8"/>
  <c r="BK671" i="8"/>
  <c r="J1927" i="8"/>
  <c r="BK1636" i="8"/>
  <c r="J930" i="8"/>
  <c r="BK591" i="8"/>
  <c r="BK1942" i="8"/>
  <c r="BK957" i="8"/>
  <c r="BK2088" i="8"/>
  <c r="BK1720" i="8"/>
  <c r="BK1186" i="8"/>
  <c r="J154" i="8"/>
  <c r="J1885" i="8"/>
  <c r="BK1557" i="8"/>
  <c r="J851" i="8"/>
  <c r="J174" i="8"/>
  <c r="J2176" i="8"/>
  <c r="BK1900" i="8"/>
  <c r="J826" i="8"/>
  <c r="J187" i="9"/>
  <c r="BK102" i="9"/>
  <c r="BK177" i="9"/>
  <c r="BK137" i="11"/>
  <c r="J157" i="11"/>
  <c r="J142" i="12"/>
  <c r="BK139" i="13"/>
  <c r="J254" i="13"/>
  <c r="J195" i="13"/>
  <c r="BK180" i="14"/>
  <c r="J92" i="14"/>
  <c r="BK148" i="15"/>
  <c r="J135" i="15"/>
  <c r="J96" i="18"/>
  <c r="BK100" i="20"/>
  <c r="BK120" i="22"/>
  <c r="J180" i="26"/>
  <c r="BK228" i="26"/>
  <c r="BK152" i="27"/>
  <c r="BK146" i="27"/>
  <c r="J185" i="27"/>
  <c r="BK102" i="28"/>
  <c r="J113" i="29"/>
  <c r="J353" i="32"/>
  <c r="J36" i="34"/>
  <c r="AW97" i="1"/>
  <c r="BK369" i="2"/>
  <c r="J339" i="2"/>
  <c r="J590" i="2"/>
  <c r="J429" i="2"/>
  <c r="BK146" i="4"/>
  <c r="BK126" i="4"/>
  <c r="BK105" i="4"/>
  <c r="J103" i="5"/>
  <c r="J169" i="5"/>
  <c r="BK104" i="5"/>
  <c r="BK107" i="6"/>
  <c r="J104" i="6"/>
  <c r="BK1669" i="8"/>
  <c r="J782" i="8"/>
  <c r="BK1639" i="8"/>
  <c r="J1126" i="8"/>
  <c r="BK236" i="8"/>
  <c r="J1844" i="8"/>
  <c r="BK1228" i="8"/>
  <c r="J614" i="8"/>
  <c r="BK1807" i="8"/>
  <c r="BK1210" i="8"/>
  <c r="BK1612" i="8"/>
  <c r="BK1013" i="8"/>
  <c r="BK366" i="8"/>
  <c r="J1664" i="8"/>
  <c r="BK1032" i="8"/>
  <c r="BK1893" i="8"/>
  <c r="BK1084" i="8"/>
  <c r="J2300" i="8"/>
  <c r="J2140" i="8"/>
  <c r="J1878" i="8"/>
  <c r="BK824" i="8"/>
  <c r="BK173" i="9"/>
  <c r="BK181" i="9"/>
  <c r="BK126" i="9"/>
  <c r="BK158" i="9"/>
  <c r="BK117" i="11"/>
  <c r="BK222" i="12"/>
  <c r="BK225" i="12"/>
  <c r="BK141" i="12"/>
  <c r="BK122" i="12"/>
  <c r="J100" i="12"/>
  <c r="BK183" i="13"/>
  <c r="BK249" i="13"/>
  <c r="BK242" i="13"/>
  <c r="J173" i="13"/>
  <c r="BK119" i="14"/>
  <c r="BK97" i="14"/>
  <c r="J136" i="14"/>
  <c r="J106" i="15"/>
  <c r="J98" i="16"/>
  <c r="BK141" i="20"/>
  <c r="BK104" i="22"/>
  <c r="J121" i="24"/>
  <c r="J130" i="25"/>
  <c r="J125" i="26"/>
  <c r="BK165" i="26"/>
  <c r="J119" i="26"/>
  <c r="BK166" i="27"/>
  <c r="J109" i="28"/>
  <c r="BK155" i="29"/>
  <c r="BK551" i="2"/>
  <c r="J322" i="2"/>
  <c r="BK252" i="2"/>
  <c r="J327" i="2"/>
  <c r="J241" i="2"/>
  <c r="BK587" i="2"/>
  <c r="J169" i="2"/>
  <c r="BK131" i="4"/>
  <c r="BK169" i="5"/>
  <c r="J107" i="5"/>
  <c r="J166" i="5"/>
  <c r="BK126" i="6"/>
  <c r="BK1897" i="8"/>
  <c r="J1319" i="8"/>
  <c r="J751" i="8"/>
  <c r="BK1882" i="8"/>
  <c r="BK1456" i="8"/>
  <c r="BK422" i="8"/>
  <c r="BK1820" i="8"/>
  <c r="J1170" i="8"/>
  <c r="J225" i="8"/>
  <c r="BK1885" i="8"/>
  <c r="J1069" i="8"/>
  <c r="BK1819" i="8"/>
  <c r="J909" i="8"/>
  <c r="J1897" i="8"/>
  <c r="BK1700" i="8"/>
  <c r="BK644" i="8"/>
  <c r="J1891" i="8"/>
  <c r="J1332" i="8"/>
  <c r="J623" i="8"/>
  <c r="BK2238" i="8"/>
  <c r="BK2076" i="8"/>
  <c r="J1829" i="8"/>
  <c r="BK466" i="8"/>
  <c r="BK101" i="9"/>
  <c r="BK178" i="9"/>
  <c r="J210" i="11"/>
  <c r="J220" i="11"/>
  <c r="J178" i="11"/>
  <c r="BK157" i="11"/>
  <c r="BK226" i="11"/>
  <c r="J196" i="11"/>
  <c r="BK154" i="11"/>
  <c r="BK228" i="11"/>
  <c r="BK218" i="11"/>
  <c r="BK144" i="11"/>
  <c r="J183" i="12"/>
  <c r="J195" i="12"/>
  <c r="BK219" i="12"/>
  <c r="BK152" i="12"/>
  <c r="BK271" i="12"/>
  <c r="BK105" i="13"/>
  <c r="BK185" i="13"/>
  <c r="BK97" i="13"/>
  <c r="BK232" i="13"/>
  <c r="BK129" i="14"/>
  <c r="BK124" i="14"/>
  <c r="BK176" i="14"/>
  <c r="BK122" i="15"/>
  <c r="J109" i="17"/>
  <c r="BK96" i="19"/>
  <c r="BK140" i="20"/>
  <c r="J153" i="24"/>
  <c r="J145" i="24"/>
  <c r="J126" i="25"/>
  <c r="BK125" i="26"/>
  <c r="J111" i="26"/>
  <c r="BK122" i="26"/>
  <c r="BK161" i="27"/>
  <c r="J122" i="28"/>
  <c r="J115" i="29"/>
  <c r="J91" i="33"/>
  <c r="BK105" i="37"/>
  <c r="BK351" i="2"/>
  <c r="J370" i="2"/>
  <c r="BK489" i="2"/>
  <c r="J366" i="2"/>
  <c r="BK319" i="2"/>
  <c r="BK124" i="4"/>
  <c r="BK134" i="4"/>
  <c r="J121" i="5"/>
  <c r="J138" i="5"/>
  <c r="BK172" i="5"/>
  <c r="BK138" i="5"/>
  <c r="BK119" i="5"/>
  <c r="J135" i="6"/>
  <c r="BK1969" i="8"/>
  <c r="BK1578" i="8"/>
  <c r="J952" i="8"/>
  <c r="J182" i="8"/>
  <c r="BK1851" i="8"/>
  <c r="BK1069" i="8"/>
  <c r="BK394" i="8"/>
  <c r="BK2004" i="8"/>
  <c r="BK1512" i="8"/>
  <c r="J1104" i="8"/>
  <c r="J453" i="8"/>
  <c r="BK1919" i="8"/>
  <c r="BK1832" i="8"/>
  <c r="J1390" i="8"/>
  <c r="BK746" i="8"/>
  <c r="J2099" i="8"/>
  <c r="J1633" i="8"/>
  <c r="BK1313" i="8"/>
  <c r="BK775" i="8"/>
  <c r="BK1967" i="8"/>
  <c r="BK1593" i="8"/>
  <c r="J914" i="8"/>
  <c r="J1994" i="8"/>
  <c r="J1652" i="8"/>
  <c r="J183" i="8"/>
  <c r="J2227" i="8"/>
  <c r="BK2147" i="8"/>
  <c r="BK1664" i="8"/>
  <c r="J1089" i="8"/>
  <c r="J165" i="9"/>
  <c r="BK161" i="9"/>
  <c r="J115" i="9"/>
  <c r="J117" i="9"/>
  <c r="J160" i="11"/>
  <c r="BK174" i="11"/>
  <c r="BK195" i="11"/>
  <c r="J140" i="12"/>
  <c r="J216" i="12"/>
  <c r="J165" i="12"/>
  <c r="J250" i="12"/>
  <c r="J188" i="12"/>
  <c r="BK101" i="13"/>
  <c r="BK201" i="13"/>
  <c r="BK159" i="13"/>
  <c r="J139" i="13"/>
  <c r="BK113" i="13"/>
  <c r="BK131" i="14"/>
  <c r="BK126" i="14"/>
  <c r="BK103" i="14"/>
  <c r="BK139" i="15"/>
  <c r="J111" i="17"/>
  <c r="J103" i="20"/>
  <c r="BK110" i="21"/>
  <c r="BK110" i="23"/>
  <c r="J158" i="24"/>
  <c r="BK175" i="26"/>
  <c r="J134" i="26"/>
  <c r="J250" i="26"/>
  <c r="BK153" i="27"/>
  <c r="BK163" i="27"/>
  <c r="J208" i="27"/>
  <c r="J144" i="27"/>
  <c r="BK211" i="27"/>
  <c r="J124" i="28"/>
  <c r="BK122" i="29"/>
  <c r="BK204" i="32"/>
  <c r="BK541" i="2"/>
  <c r="J485" i="2"/>
  <c r="BK196" i="2"/>
  <c r="J145" i="13"/>
  <c r="J96" i="13"/>
  <c r="J137" i="14"/>
  <c r="J140" i="14"/>
  <c r="BK101" i="15"/>
  <c r="BK102" i="19"/>
  <c r="BK101" i="37"/>
  <c r="J129" i="6"/>
  <c r="BK1804" i="8"/>
  <c r="BK1100" i="8"/>
  <c r="BK122" i="8"/>
  <c r="J1837" i="8"/>
  <c r="J1055" i="8"/>
  <c r="J1894" i="8"/>
  <c r="BK1052" i="8"/>
  <c r="BK1959" i="8"/>
  <c r="J1775" i="8"/>
  <c r="BK834" i="8"/>
  <c r="J2010" i="8"/>
  <c r="J1605" i="8"/>
  <c r="BK1138" i="8"/>
  <c r="BK475" i="8"/>
  <c r="BK1618" i="8"/>
  <c r="J836" i="8"/>
  <c r="BK1754" i="8"/>
  <c r="J1240" i="8"/>
  <c r="BK602" i="8"/>
  <c r="J2173" i="8"/>
  <c r="BK1988" i="8"/>
  <c r="J1462" i="8"/>
  <c r="J385" i="8"/>
  <c r="BK141" i="9"/>
  <c r="J114" i="9"/>
  <c r="J106" i="9"/>
  <c r="BK140" i="11"/>
  <c r="J165" i="11"/>
  <c r="BK181" i="11"/>
  <c r="BK136" i="12"/>
  <c r="J177" i="12"/>
  <c r="J190" i="12"/>
  <c r="J236" i="13"/>
  <c r="BK247" i="13"/>
  <c r="J135" i="13"/>
  <c r="J221" i="13"/>
  <c r="J263" i="13"/>
  <c r="BK120" i="14"/>
  <c r="BK135" i="14"/>
  <c r="BK135" i="15"/>
  <c r="BK111" i="17"/>
  <c r="BK112" i="21"/>
  <c r="BK138" i="24"/>
  <c r="J137" i="25"/>
  <c r="BK279" i="26"/>
  <c r="BK234" i="26"/>
  <c r="J121" i="27"/>
  <c r="BK115" i="27"/>
  <c r="J105" i="28"/>
  <c r="J169" i="29"/>
  <c r="J104" i="33"/>
  <c r="BK293" i="2"/>
  <c r="BK564" i="2"/>
  <c r="J463" i="2"/>
  <c r="J459" i="2"/>
  <c r="J298" i="2"/>
  <c r="J101" i="4"/>
  <c r="J107" i="4"/>
  <c r="BK160" i="5"/>
  <c r="J180" i="5"/>
  <c r="BK100" i="6"/>
  <c r="J107" i="6"/>
  <c r="BK1399" i="8"/>
  <c r="BK545" i="8"/>
  <c r="J1819" i="8"/>
  <c r="J1193" i="8"/>
  <c r="J540" i="8"/>
  <c r="BK1658" i="8"/>
  <c r="J1147" i="8"/>
  <c r="J664" i="8"/>
  <c r="BK1929" i="8"/>
  <c r="J1570" i="8"/>
  <c r="BK803" i="8"/>
  <c r="BK1877" i="8"/>
  <c r="BK1420" i="8"/>
  <c r="J1032" i="8"/>
  <c r="BK622" i="8"/>
  <c r="BK1771" i="8"/>
  <c r="BK2102" i="8"/>
  <c r="BK1772" i="8"/>
  <c r="BK1243" i="8"/>
  <c r="BK575" i="8"/>
  <c r="J2281" i="8"/>
  <c r="J2155" i="8"/>
  <c r="J1869" i="8"/>
  <c r="J1133" i="8"/>
  <c r="BK153" i="9"/>
  <c r="J111" i="9"/>
  <c r="J88" i="10"/>
  <c r="BK211" i="11"/>
  <c r="BK101" i="12"/>
  <c r="J191" i="12"/>
  <c r="J210" i="12"/>
  <c r="J223" i="13"/>
  <c r="BK208" i="13"/>
  <c r="J244" i="13"/>
  <c r="J181" i="13"/>
  <c r="J165" i="13"/>
  <c r="BK211" i="13"/>
  <c r="BK170" i="14"/>
  <c r="J178" i="14"/>
  <c r="BK190" i="14"/>
  <c r="J121" i="14"/>
  <c r="J160" i="15"/>
  <c r="J101" i="17"/>
  <c r="BK118" i="20"/>
  <c r="BK142" i="24"/>
  <c r="J275" i="26"/>
  <c r="J149" i="27"/>
  <c r="J121" i="28"/>
  <c r="BK141" i="29"/>
  <c r="BK353" i="32"/>
  <c r="J103" i="33"/>
  <c r="BK95" i="37"/>
  <c r="J628" i="2"/>
  <c r="BK399" i="2"/>
  <c r="AS86" i="1"/>
  <c r="BK109" i="2"/>
  <c r="BK628" i="2"/>
  <c r="BK636" i="2"/>
  <c r="BK416" i="2"/>
  <c r="J373" i="2"/>
  <c r="F39" i="3"/>
  <c r="BK137" i="5"/>
  <c r="BK174" i="5"/>
  <c r="J110" i="6"/>
  <c r="J2024" i="8"/>
  <c r="BK1570" i="8"/>
  <c r="BK2006" i="8"/>
  <c r="J1164" i="8"/>
  <c r="BK617" i="8"/>
  <c r="J1919" i="8"/>
  <c r="J1410" i="8"/>
  <c r="BK786" i="8"/>
  <c r="BK1985" i="8"/>
  <c r="J1759" i="8"/>
  <c r="BK861" i="8"/>
  <c r="J581" i="8"/>
  <c r="J1904" i="8"/>
  <c r="J1358" i="8"/>
  <c r="BK667" i="8"/>
  <c r="J1760" i="8"/>
  <c r="J1176" i="8"/>
  <c r="BK445" i="8"/>
  <c r="J1692" i="8"/>
  <c r="BK1212" i="8"/>
  <c r="BK2302" i="8"/>
  <c r="BK2173" i="8"/>
  <c r="BK1717" i="8"/>
  <c r="BK719" i="8"/>
  <c r="J186" i="9"/>
  <c r="BK163" i="9"/>
  <c r="BK142" i="11"/>
  <c r="J218" i="11"/>
  <c r="BK184" i="11"/>
  <c r="BK227" i="12"/>
  <c r="J219" i="12"/>
  <c r="J164" i="12"/>
  <c r="BK125" i="12"/>
  <c r="J207" i="12"/>
  <c r="BK211" i="32"/>
  <c r="BK94" i="36"/>
  <c r="J425" i="2"/>
  <c r="J219" i="2"/>
  <c r="AS55" i="1"/>
  <c r="BK124" i="2"/>
  <c r="J471" i="2"/>
  <c r="J140" i="4"/>
  <c r="BK125" i="4"/>
  <c r="BK128" i="5"/>
  <c r="BK121" i="5"/>
  <c r="BK126" i="5"/>
  <c r="J100" i="6"/>
  <c r="BK1304" i="8"/>
  <c r="J797" i="8"/>
  <c r="J1850" i="8"/>
  <c r="J1062" i="8"/>
  <c r="BK2041" i="8"/>
  <c r="BK1539" i="8"/>
  <c r="J770" i="8"/>
  <c r="J2038" i="8"/>
  <c r="J2293" i="8"/>
  <c r="BK2154" i="8"/>
  <c r="J1851" i="8"/>
  <c r="BK975" i="8"/>
  <c r="BK520" i="8"/>
  <c r="J103" i="9"/>
  <c r="BK129" i="9"/>
  <c r="J199" i="11"/>
  <c r="BK239" i="12"/>
  <c r="BK195" i="12"/>
  <c r="J191" i="13"/>
  <c r="J133" i="13"/>
  <c r="J189" i="13"/>
  <c r="BK187" i="14"/>
  <c r="J126" i="14"/>
  <c r="J166" i="15"/>
  <c r="BK121" i="20"/>
  <c r="BK107" i="21"/>
  <c r="BK158" i="24"/>
  <c r="J260" i="26"/>
  <c r="J234" i="26"/>
  <c r="J198" i="27"/>
  <c r="J138" i="27"/>
  <c r="J161" i="27"/>
  <c r="BK117" i="28"/>
  <c r="BK92" i="30"/>
  <c r="J316" i="32"/>
  <c r="J419" i="2"/>
  <c r="J520" i="2"/>
  <c r="BK128" i="2"/>
  <c r="BK524" i="2"/>
  <c r="AS72" i="1"/>
  <c r="J196" i="2"/>
  <c r="BK110" i="4"/>
  <c r="J131" i="4"/>
  <c r="BK142" i="5"/>
  <c r="J147" i="5"/>
  <c r="J171" i="5"/>
  <c r="BK98" i="6"/>
  <c r="BK1816" i="8"/>
  <c r="J1173" i="8"/>
  <c r="BK515" i="8"/>
  <c r="BK1856" i="8"/>
  <c r="J812" i="8"/>
  <c r="J1922" i="8"/>
  <c r="J1348" i="8"/>
  <c r="BK540" i="8"/>
  <c r="BK1922" i="8"/>
  <c r="J1274" i="8"/>
  <c r="BK1515" i="8"/>
  <c r="BK914" i="8"/>
  <c r="J1772" i="8"/>
  <c r="J1246" i="8"/>
  <c r="BK2095" i="8"/>
  <c r="BK1879" i="8"/>
  <c r="J1257" i="8"/>
  <c r="J129" i="8"/>
  <c r="J2182" i="8"/>
  <c r="J2124" i="8"/>
  <c r="J1781" i="8"/>
  <c r="J759" i="8"/>
  <c r="BK143" i="9"/>
  <c r="BK106" i="9"/>
  <c r="J152" i="9"/>
  <c r="J207" i="11"/>
  <c r="J154" i="11"/>
  <c r="J249" i="12"/>
  <c r="J257" i="12"/>
  <c r="J119" i="12"/>
  <c r="BK213" i="12"/>
  <c r="J131" i="13"/>
  <c r="BK177" i="13"/>
  <c r="BK129" i="13"/>
  <c r="J109" i="13"/>
  <c r="J162" i="14"/>
  <c r="BK133" i="14"/>
  <c r="J163" i="15"/>
  <c r="BK141" i="15"/>
  <c r="J105" i="16"/>
  <c r="J100" i="19"/>
  <c r="BK95" i="21"/>
  <c r="BK102" i="24"/>
  <c r="BK137" i="25"/>
  <c r="BK209" i="26"/>
  <c r="J122" i="26"/>
  <c r="J191" i="26"/>
  <c r="BK191" i="26"/>
  <c r="J118" i="27"/>
  <c r="BK107" i="29"/>
  <c r="J90" i="30"/>
  <c r="J368" i="2"/>
  <c r="BK327" i="2"/>
  <c r="BK225" i="2"/>
  <c r="J182" i="2"/>
  <c r="BK437" i="2"/>
  <c r="BK136" i="4"/>
  <c r="J109" i="4"/>
  <c r="BK177" i="5"/>
  <c r="J134" i="5"/>
  <c r="BK108" i="6"/>
  <c r="J1947" i="8"/>
  <c r="J1491" i="8"/>
  <c r="J861" i="8"/>
  <c r="J1804" i="8"/>
  <c r="BK1245" i="8"/>
  <c r="BK829" i="8"/>
  <c r="J2074" i="8"/>
  <c r="BK1478" i="8"/>
  <c r="BK733" i="8"/>
  <c r="BK1911" i="8"/>
  <c r="J1268" i="8"/>
  <c r="BK845" i="8"/>
  <c r="J301" i="8"/>
  <c r="BK1862" i="8"/>
  <c r="J1065" i="8"/>
  <c r="BK2103" i="8"/>
  <c r="BK1627" i="8"/>
  <c r="BK1077" i="8"/>
  <c r="BK1748" i="8"/>
  <c r="J1236" i="8"/>
  <c r="BK400" i="8"/>
  <c r="J2180" i="8"/>
  <c r="J2020" i="8"/>
  <c r="BK1488" i="8"/>
  <c r="J684" i="8"/>
  <c r="J135" i="9"/>
  <c r="BK140" i="9"/>
  <c r="J122" i="9"/>
  <c r="J219" i="11"/>
  <c r="J180" i="11"/>
  <c r="BK126" i="11"/>
  <c r="BK208" i="11"/>
  <c r="J184" i="11"/>
  <c r="J130" i="11"/>
  <c r="J185" i="11"/>
  <c r="BK111" i="11"/>
  <c r="BK180" i="11"/>
  <c r="BK236" i="12"/>
  <c r="BK243" i="12"/>
  <c r="J221" i="12"/>
  <c r="BK234" i="12"/>
  <c r="J162" i="13"/>
  <c r="BK133" i="13"/>
  <c r="J197" i="13"/>
  <c r="J146" i="14"/>
  <c r="J141" i="14"/>
  <c r="J142" i="14"/>
  <c r="BK128" i="15"/>
  <c r="BK125" i="15"/>
  <c r="J90" i="16"/>
  <c r="J124" i="20"/>
  <c r="J137" i="20"/>
  <c r="J104" i="22"/>
  <c r="J136" i="24"/>
  <c r="BK146" i="25"/>
  <c r="J270" i="26"/>
  <c r="J259" i="26"/>
  <c r="BK259" i="26"/>
  <c r="J213" i="27"/>
  <c r="J107" i="28"/>
  <c r="BK88" i="31"/>
  <c r="J206" i="32"/>
  <c r="J211" i="32"/>
  <c r="BK203" i="32"/>
  <c r="J346" i="32"/>
  <c r="BK316" i="32"/>
  <c r="J123" i="32"/>
  <c r="J90" i="35"/>
  <c r="BK91" i="36"/>
  <c r="BK99" i="37"/>
  <c r="J585" i="2"/>
  <c r="BK422" i="2"/>
  <c r="J302" i="2"/>
  <c r="AS100" i="1"/>
  <c r="BK432" i="2"/>
  <c r="J593" i="2"/>
  <c r="BK207" i="2"/>
  <c r="J440" i="2"/>
  <c r="AS84" i="1"/>
  <c r="J309" i="2"/>
  <c r="J524" i="2"/>
  <c r="J391" i="2"/>
  <c r="BK135" i="4"/>
  <c r="J124" i="4"/>
  <c r="J131" i="5"/>
  <c r="J113" i="5"/>
  <c r="BK148" i="5"/>
  <c r="BK97" i="5"/>
  <c r="J99" i="6"/>
  <c r="BK125" i="6"/>
  <c r="BK1873" i="8"/>
  <c r="BK1247" i="8"/>
  <c r="J2110" i="8"/>
  <c r="BK1602" i="8"/>
  <c r="BK627" i="8"/>
  <c r="BK134" i="8"/>
  <c r="BK1743" i="8"/>
  <c r="BK989" i="8"/>
  <c r="J633" i="8"/>
  <c r="J1962" i="8"/>
  <c r="J1754" i="8"/>
  <c r="BK1176" i="8"/>
  <c r="BK797" i="8"/>
  <c r="BK1977" i="8"/>
  <c r="J1731" i="8"/>
  <c r="BK1160" i="8"/>
  <c r="BK946" i="8"/>
  <c r="BK216" i="8"/>
  <c r="J1860" i="8"/>
  <c r="J1241" i="8"/>
  <c r="BK401" i="8"/>
  <c r="BK1943" i="8"/>
  <c r="J1265" i="8"/>
  <c r="J859" i="8"/>
  <c r="BK699" i="8"/>
  <c r="J2239" i="8"/>
  <c r="J2162" i="8"/>
  <c r="BK1962" i="8"/>
  <c r="J1521" i="8"/>
  <c r="BK825" i="8"/>
  <c r="BK111" i="9"/>
  <c r="BK182" i="9"/>
  <c r="J154" i="9"/>
  <c r="J198" i="11"/>
  <c r="J159" i="11"/>
  <c r="J211" i="11"/>
  <c r="J177" i="11"/>
  <c r="BK154" i="12"/>
  <c r="J230" i="12"/>
  <c r="BK235" i="12"/>
  <c r="BK214" i="12"/>
  <c r="BK145" i="13"/>
  <c r="BK203" i="13"/>
  <c r="J153" i="13"/>
  <c r="J123" i="13"/>
  <c r="BK139" i="14"/>
  <c r="J101" i="14"/>
  <c r="J128" i="14"/>
  <c r="J157" i="15"/>
  <c r="BK99" i="16"/>
  <c r="BK106" i="20"/>
  <c r="BK104" i="21"/>
  <c r="J102" i="23"/>
  <c r="J135" i="24"/>
  <c r="BK238" i="26"/>
  <c r="BK268" i="26"/>
  <c r="BK116" i="27"/>
  <c r="BK189" i="27"/>
  <c r="J201" i="27"/>
  <c r="BK174" i="27"/>
  <c r="J128" i="28"/>
  <c r="BK137" i="29"/>
  <c r="J363" i="32"/>
  <c r="J355" i="32"/>
  <c r="J103" i="37"/>
  <c r="J430" i="2"/>
  <c r="BK563" i="2"/>
  <c r="J557" i="2"/>
  <c r="BK181" i="13"/>
  <c r="J135" i="14"/>
  <c r="J164" i="14"/>
  <c r="J140" i="15"/>
  <c r="BK102" i="16"/>
  <c r="J102" i="19"/>
  <c r="J107" i="21"/>
  <c r="BK99" i="23"/>
  <c r="BK130" i="25"/>
  <c r="J151" i="26"/>
  <c r="BK136" i="26"/>
  <c r="BK222" i="26"/>
  <c r="J195" i="27"/>
  <c r="BK157" i="27"/>
  <c r="BK99" i="28"/>
  <c r="BK149" i="29"/>
  <c r="J366" i="32"/>
  <c r="J203" i="32"/>
  <c r="F37" i="35"/>
  <c r="BB98" i="1" s="1"/>
  <c r="J443" i="2"/>
  <c r="J326" i="2"/>
  <c r="J416" i="2"/>
  <c r="J133" i="4"/>
  <c r="BK120" i="4"/>
  <c r="BK161" i="5"/>
  <c r="BK144" i="5"/>
  <c r="BK153" i="5"/>
  <c r="BK93" i="6"/>
  <c r="J1682" i="8"/>
  <c r="BK1007" i="8"/>
  <c r="BK1980" i="8"/>
  <c r="BK1652" i="8"/>
  <c r="BK867" i="8"/>
  <c r="J1958" i="8"/>
  <c r="J1525" i="8"/>
  <c r="BK823" i="8"/>
  <c r="J2042" i="8"/>
  <c r="J1811" i="8"/>
  <c r="J1185" i="8"/>
  <c r="J706" i="8"/>
  <c r="BK1970" i="8"/>
  <c r="J1370" i="8"/>
  <c r="J989" i="8"/>
  <c r="J1743" i="8"/>
  <c r="J1179" i="8"/>
  <c r="J2013" i="8"/>
  <c r="J1203" i="8"/>
  <c r="BK2300" i="8"/>
  <c r="BK2176" i="8"/>
  <c r="BK2091" i="8"/>
  <c r="BK1582" i="8"/>
  <c r="BK1045" i="8"/>
  <c r="BK103" i="9"/>
  <c r="J176" i="9"/>
  <c r="J97" i="9"/>
  <c r="BK205" i="11"/>
  <c r="BK189" i="11"/>
  <c r="J218" i="12"/>
  <c r="BK249" i="12"/>
  <c r="BK208" i="12"/>
  <c r="J157" i="12"/>
  <c r="BK246" i="12"/>
  <c r="BK164" i="13"/>
  <c r="BK251" i="13"/>
  <c r="J105" i="13"/>
  <c r="J181" i="14"/>
  <c r="J120" i="14"/>
  <c r="BK96" i="14"/>
  <c r="BK105" i="15"/>
  <c r="J118" i="21"/>
  <c r="J110" i="23"/>
  <c r="BK140" i="25"/>
  <c r="BK182" i="26"/>
  <c r="BK162" i="26"/>
  <c r="J286" i="26"/>
  <c r="J152" i="27"/>
  <c r="J104" i="28"/>
  <c r="J118" i="29"/>
  <c r="BK277" i="32"/>
  <c r="BK363" i="32"/>
  <c r="J94" i="36"/>
  <c r="BK385" i="2"/>
  <c r="BK232" i="2"/>
  <c r="BK632" i="2"/>
  <c r="BK502" i="2"/>
  <c r="J210" i="2"/>
  <c r="BK88" i="3"/>
  <c r="BK127" i="4"/>
  <c r="J139" i="5"/>
  <c r="J122" i="5"/>
  <c r="J165" i="5"/>
  <c r="BK133" i="6"/>
  <c r="BK88" i="7"/>
  <c r="BK1811" i="8"/>
  <c r="J743" i="8"/>
  <c r="BK1859" i="8"/>
  <c r="J1138" i="8"/>
  <c r="BK268" i="8"/>
  <c r="BK1778" i="8"/>
  <c r="J1046" i="8"/>
  <c r="BK1996" i="8"/>
  <c r="J1778" i="8"/>
  <c r="BK909" i="8"/>
  <c r="BK260" i="8"/>
  <c r="BK1566" i="8"/>
  <c r="BK677" i="8"/>
  <c r="J1866" i="8"/>
  <c r="BK1343" i="8"/>
  <c r="J702" i="8"/>
  <c r="J1863" i="8"/>
  <c r="BK920" i="8"/>
  <c r="J213" i="8"/>
  <c r="BK2177" i="8"/>
  <c r="J2152" i="8"/>
  <c r="BK1892" i="8"/>
  <c r="BK1271" i="8"/>
  <c r="J277" i="8"/>
  <c r="BK132" i="9"/>
  <c r="J163" i="9"/>
  <c r="BK118" i="9"/>
  <c r="BK209" i="11"/>
  <c r="BK115" i="11"/>
  <c r="J170" i="11"/>
  <c r="J180" i="12"/>
  <c r="BK245" i="12"/>
  <c r="BK190" i="12"/>
  <c r="J271" i="12"/>
  <c r="BK189" i="13"/>
  <c r="J255" i="13"/>
  <c r="J227" i="13"/>
  <c r="BK246" i="13"/>
  <c r="J97" i="13"/>
  <c r="J264" i="13"/>
  <c r="BK156" i="14"/>
  <c r="BK145" i="14"/>
  <c r="BK106" i="15"/>
  <c r="BK160" i="15"/>
  <c r="BK98" i="16"/>
  <c r="BK137" i="20"/>
  <c r="BK141" i="24"/>
  <c r="J140" i="25"/>
  <c r="BK203" i="26"/>
  <c r="BK121" i="27"/>
  <c r="BK104" i="28"/>
  <c r="J172" i="29"/>
  <c r="J334" i="32"/>
  <c r="BK155" i="32"/>
  <c r="J111" i="37"/>
  <c r="BK607" i="2"/>
  <c r="J406" i="2"/>
  <c r="BK447" i="2"/>
  <c r="J451" i="2"/>
  <c r="J380" i="2"/>
  <c r="BK354" i="2"/>
  <c r="BK520" i="2"/>
  <c r="J118" i="4"/>
  <c r="J135" i="4"/>
  <c r="J108" i="5"/>
  <c r="BK141" i="5"/>
  <c r="J122" i="6"/>
  <c r="BK92" i="7"/>
  <c r="BK1648" i="8"/>
  <c r="J1101" i="8"/>
  <c r="BK193" i="8"/>
  <c r="J1868" i="8"/>
  <c r="BK1249" i="8"/>
  <c r="BK1997" i="8"/>
  <c r="J1488" i="8"/>
  <c r="J1019" i="8"/>
  <c r="J268" i="8"/>
  <c r="BK1872" i="8"/>
  <c r="J1578" i="8"/>
  <c r="BK936" i="8"/>
  <c r="J667" i="8"/>
  <c r="J1966" i="8"/>
  <c r="J1212" i="8"/>
  <c r="BK188" i="8"/>
  <c r="BK1682" i="8"/>
  <c r="BK1965" i="8"/>
  <c r="BK1147" i="8"/>
  <c r="BK348" i="8"/>
  <c r="BK2235" i="8"/>
  <c r="BK2134" i="8"/>
  <c r="BK1508" i="8"/>
  <c r="J401" i="8"/>
  <c r="BK137" i="9"/>
  <c r="BK150" i="9"/>
  <c r="J156" i="9"/>
  <c r="J138" i="11"/>
  <c r="J101" i="11"/>
  <c r="BK260" i="12"/>
  <c r="J160" i="12"/>
  <c r="J236" i="12"/>
  <c r="BK192" i="12"/>
  <c r="J108" i="12"/>
  <c r="BK187" i="13"/>
  <c r="BK102" i="13"/>
  <c r="BK106" i="33"/>
  <c r="BK465" i="2"/>
  <c r="BK230" i="2"/>
  <c r="J128" i="2"/>
  <c r="J448" i="2"/>
  <c r="BK359" i="2"/>
  <c r="J409" i="2"/>
  <c r="J568" i="2"/>
  <c r="BK259" i="2"/>
  <c r="BK366" i="2"/>
  <c r="BK425" i="2"/>
  <c r="BK528" i="2"/>
  <c r="J36" i="3"/>
  <c r="AW57" i="1" s="1"/>
  <c r="J137" i="5"/>
  <c r="J160" i="5"/>
  <c r="J103" i="6"/>
  <c r="BK127" i="6"/>
  <c r="J2016" i="8"/>
  <c r="BK1441" i="8"/>
  <c r="J878" i="8"/>
  <c r="BK1973" i="8"/>
  <c r="BK1686" i="8"/>
  <c r="BK535" i="8"/>
  <c r="J1756" i="8"/>
  <c r="BK1062" i="8"/>
  <c r="BK1758" i="8"/>
  <c r="BK1402" i="8"/>
  <c r="J640" i="8"/>
  <c r="BK2024" i="8"/>
  <c r="BK1676" i="8"/>
  <c r="BK1148" i="8"/>
  <c r="J530" i="8"/>
  <c r="BK1845" i="8"/>
  <c r="BK1316" i="8"/>
  <c r="BK2094" i="8"/>
  <c r="J1857" i="8"/>
  <c r="BK1437" i="8"/>
  <c r="J561" i="8"/>
  <c r="BK2303" i="8"/>
  <c r="J2178" i="8"/>
  <c r="J1655" i="8"/>
  <c r="J1139" i="8"/>
  <c r="J157" i="9"/>
  <c r="J133" i="9"/>
  <c r="BK175" i="9"/>
  <c r="J127" i="9"/>
  <c r="BK203" i="11"/>
  <c r="J222" i="11"/>
  <c r="BK160" i="12"/>
  <c r="J127" i="13"/>
  <c r="J103" i="13"/>
  <c r="J248" i="13"/>
  <c r="J160" i="13"/>
  <c r="BK109" i="13"/>
  <c r="BK158" i="14"/>
  <c r="BK148" i="14"/>
  <c r="BK140" i="15"/>
  <c r="BK105" i="17"/>
  <c r="J122" i="20"/>
  <c r="J112" i="23"/>
  <c r="BK275" i="26"/>
  <c r="J170" i="26"/>
  <c r="J171" i="27"/>
  <c r="BK127" i="27"/>
  <c r="J168" i="27"/>
  <c r="BK135" i="27"/>
  <c r="BK113" i="29"/>
  <c r="J254" i="32"/>
  <c r="BK102" i="33"/>
  <c r="BK641" i="2"/>
  <c r="J340" i="2"/>
  <c r="BK380" i="2"/>
  <c r="J121" i="2"/>
  <c r="J277" i="2"/>
  <c r="BK112" i="2"/>
  <c r="J548" i="2"/>
  <c r="J267" i="2"/>
  <c r="J138" i="4"/>
  <c r="BK178" i="5"/>
  <c r="BK155" i="5"/>
  <c r="BK167" i="5"/>
  <c r="J110" i="5"/>
  <c r="J132" i="5"/>
  <c r="BK105" i="6"/>
  <c r="J1973" i="8"/>
  <c r="J1245" i="8"/>
  <c r="BK640" i="8"/>
  <c r="BK1759" i="8"/>
  <c r="J1238" i="8"/>
  <c r="BK385" i="8"/>
  <c r="BK1698" i="8"/>
  <c r="J1059" i="8"/>
  <c r="J230" i="8"/>
  <c r="J1876" i="8"/>
  <c r="J1154" i="8"/>
  <c r="J1335" i="8"/>
  <c r="J149" i="8"/>
  <c r="BK1707" i="8"/>
  <c r="J802" i="8"/>
  <c r="J1845" i="8"/>
  <c r="J1192" i="8"/>
  <c r="J296" i="8"/>
  <c r="J2175" i="8"/>
  <c r="BK2013" i="8"/>
  <c r="BK1840" i="8"/>
  <c r="BK290" i="8"/>
  <c r="BK123" i="9"/>
  <c r="J164" i="9"/>
  <c r="BK113" i="11"/>
  <c r="BK188" i="11"/>
  <c r="BK167" i="11"/>
  <c r="J209" i="12"/>
  <c r="J225" i="12"/>
  <c r="J158" i="12"/>
  <c r="BK199" i="13"/>
  <c r="J198" i="13"/>
  <c r="J157" i="13"/>
  <c r="J215" i="13"/>
  <c r="J209" i="13"/>
  <c r="J152" i="14"/>
  <c r="BK188" i="14"/>
  <c r="J141" i="15"/>
  <c r="J105" i="17"/>
  <c r="BK112" i="20"/>
  <c r="BK106" i="22"/>
  <c r="BK153" i="24"/>
  <c r="J133" i="25"/>
  <c r="J274" i="26"/>
  <c r="BK269" i="26"/>
  <c r="BK108" i="27"/>
  <c r="J127" i="27"/>
  <c r="J126" i="28"/>
  <c r="J155" i="29"/>
  <c r="J330" i="2"/>
  <c r="BK479" i="2"/>
  <c r="J454" i="2"/>
  <c r="BK406" i="2"/>
  <c r="BK115" i="2"/>
  <c r="BK313" i="2"/>
  <c r="AS90" i="1"/>
  <c r="BK156" i="5"/>
  <c r="J141" i="5"/>
  <c r="BK110" i="5"/>
  <c r="J133" i="6"/>
  <c r="BK113" i="6"/>
  <c r="BK1871" i="8"/>
  <c r="BK1242" i="8"/>
  <c r="BK1673" i="8"/>
  <c r="J1141" i="8"/>
  <c r="BK1901" i="8"/>
  <c r="J1242" i="8"/>
  <c r="J2026" i="8"/>
  <c r="BK1655" i="8"/>
  <c r="J1010" i="8"/>
  <c r="J2043" i="8"/>
  <c r="J1249" i="8"/>
  <c r="BK460" i="8"/>
  <c r="J1865" i="8"/>
  <c r="BK1248" i="8"/>
  <c r="J2041" i="8"/>
  <c r="BK1406" i="8"/>
  <c r="BK787" i="8"/>
  <c r="J2302" i="8"/>
  <c r="BK2172" i="8"/>
  <c r="BK1858" i="8"/>
  <c r="J957" i="8"/>
  <c r="BK124" i="9"/>
  <c r="BK110" i="9"/>
  <c r="BK185" i="9"/>
  <c r="J209" i="11"/>
  <c r="BK177" i="11"/>
  <c r="BK134" i="11"/>
  <c r="J229" i="11"/>
  <c r="BK202" i="11"/>
  <c r="BK109" i="11"/>
  <c r="J223" i="11"/>
  <c r="BK160" i="11"/>
  <c r="J266" i="12"/>
  <c r="BK218" i="12"/>
  <c r="BK244" i="12"/>
  <c r="BK115" i="12"/>
  <c r="J101" i="12"/>
  <c r="J242" i="13"/>
  <c r="BK169" i="13"/>
  <c r="BK117" i="13"/>
  <c r="BK185" i="14"/>
  <c r="BK164" i="14"/>
  <c r="J109" i="14"/>
  <c r="J131" i="15"/>
  <c r="BK100" i="16"/>
  <c r="BK131" i="20"/>
  <c r="J101" i="21"/>
  <c r="J114" i="22"/>
  <c r="BK121" i="24"/>
  <c r="BK113" i="25"/>
  <c r="J222" i="26"/>
  <c r="BK274" i="26"/>
  <c r="BK201" i="27"/>
  <c r="J181" i="27"/>
  <c r="J102" i="28"/>
  <c r="BK90" i="30"/>
  <c r="BK199" i="11"/>
  <c r="BK132" i="11"/>
  <c r="BK180" i="12"/>
  <c r="BK251" i="12"/>
  <c r="BK103" i="12"/>
  <c r="BK266" i="12"/>
  <c r="BK175" i="13"/>
  <c r="BK193" i="13"/>
  <c r="J117" i="13"/>
  <c r="BK115" i="13"/>
  <c r="J193" i="13"/>
  <c r="BK122" i="14"/>
  <c r="J154" i="14"/>
  <c r="BK174" i="14"/>
  <c r="J147" i="15"/>
  <c r="BK105" i="16"/>
  <c r="J96" i="19"/>
  <c r="J140" i="20"/>
  <c r="J118" i="22"/>
  <c r="J157" i="24"/>
  <c r="J121" i="25"/>
  <c r="J199" i="26"/>
  <c r="J158" i="26"/>
  <c r="J108" i="26"/>
  <c r="BK178" i="27"/>
  <c r="BK168" i="27"/>
  <c r="J224" i="27"/>
  <c r="J124" i="27"/>
  <c r="BK171" i="27"/>
  <c r="J130" i="27"/>
  <c r="BK159" i="29"/>
  <c r="J357" i="32"/>
  <c r="BK214" i="32"/>
  <c r="J98" i="36"/>
  <c r="J588" i="2"/>
  <c r="J122" i="2"/>
  <c r="J617" i="2"/>
  <c r="J262" i="13"/>
  <c r="J163" i="13"/>
  <c r="J150" i="14"/>
  <c r="BK142" i="14"/>
  <c r="BK146" i="14"/>
  <c r="BK156" i="15"/>
  <c r="J113" i="17"/>
  <c r="J98" i="21"/>
  <c r="BK135" i="24"/>
  <c r="BK168" i="24"/>
  <c r="BK142" i="25"/>
  <c r="BK130" i="26"/>
  <c r="BK201" i="26"/>
  <c r="BK245" i="26"/>
  <c r="BK185" i="27"/>
  <c r="J113" i="28"/>
  <c r="J143" i="29"/>
  <c r="BK295" i="32"/>
  <c r="BK202" i="32"/>
  <c r="J361" i="2"/>
  <c r="J365" i="2"/>
  <c r="BK330" i="2"/>
  <c r="J226" i="2"/>
  <c r="J636" i="2"/>
  <c r="BK216" i="2"/>
  <c r="J99" i="4"/>
  <c r="J120" i="4"/>
  <c r="BK94" i="5"/>
  <c r="BK124" i="5"/>
  <c r="J144" i="5"/>
  <c r="BK132" i="6"/>
  <c r="BK99" i="6"/>
  <c r="BK1949" i="8"/>
  <c r="BK1239" i="8"/>
  <c r="BK183" i="8"/>
  <c r="J1498" i="8"/>
  <c r="BK126" i="8"/>
  <c r="BK1710" i="8"/>
  <c r="BK1246" i="8"/>
  <c r="J290" i="8"/>
  <c r="BK1855" i="8"/>
  <c r="J1243" i="8"/>
  <c r="BK614" i="8"/>
  <c r="BK1930" i="8"/>
  <c r="BK1277" i="8"/>
  <c r="J1948" i="8"/>
  <c r="J1501" i="8"/>
  <c r="BK757" i="8"/>
  <c r="J1649" i="8"/>
  <c r="BK798" i="8"/>
  <c r="BK2239" i="8"/>
  <c r="BK2161" i="8"/>
  <c r="BK1886" i="8"/>
  <c r="BK1209" i="8"/>
  <c r="J113" i="9"/>
  <c r="J112" i="9"/>
  <c r="J108" i="9"/>
  <c r="J195" i="11"/>
  <c r="J121" i="11"/>
  <c r="J241" i="12"/>
  <c r="J139" i="12"/>
  <c r="J224" i="12"/>
  <c r="BK216" i="12"/>
  <c r="J164" i="13"/>
  <c r="BK195" i="13"/>
  <c r="J115" i="13"/>
  <c r="J238" i="13"/>
  <c r="BK189" i="14"/>
  <c r="BK121" i="14"/>
  <c r="J158" i="14"/>
  <c r="J122" i="15"/>
  <c r="BK103" i="16"/>
  <c r="J120" i="22"/>
  <c r="J148" i="24"/>
  <c r="BK109" i="25"/>
  <c r="J243" i="26"/>
  <c r="J194" i="26"/>
  <c r="J165" i="26"/>
  <c r="J230" i="27"/>
  <c r="J141" i="29"/>
  <c r="BK234" i="32"/>
  <c r="BK123" i="32"/>
  <c r="BK94" i="33"/>
  <c r="BK596" i="2"/>
  <c r="BK150" i="2"/>
  <c r="BK499" i="2"/>
  <c r="BK548" i="2"/>
  <c r="BK590" i="2"/>
  <c r="BK306" i="2"/>
  <c r="BK123" i="2"/>
  <c r="BK365" i="2"/>
  <c r="BK121" i="4"/>
  <c r="BK143" i="5"/>
  <c r="J126" i="5"/>
  <c r="J154" i="5"/>
  <c r="J123" i="5"/>
  <c r="BK95" i="6"/>
  <c r="BK116" i="6"/>
  <c r="J1880" i="8"/>
  <c r="BK906" i="8"/>
  <c r="BK1946" i="8"/>
  <c r="J1563" i="8"/>
  <c r="J834" i="8"/>
  <c r="J1969" i="8"/>
  <c r="J1285" i="8"/>
  <c r="J816" i="8"/>
  <c r="BK1878" i="8"/>
  <c r="J1327" i="8"/>
  <c r="J690" i="8"/>
  <c r="J2004" i="8"/>
  <c r="J1748" i="8"/>
  <c r="J1220" i="8"/>
  <c r="J848" i="8"/>
  <c r="BK162" i="8"/>
  <c r="J1609" i="8"/>
  <c r="BK1161" i="8"/>
  <c r="BK1721" i="8"/>
  <c r="BK1097" i="8"/>
  <c r="J466" i="8"/>
  <c r="J2243" i="8"/>
  <c r="J2171" i="8"/>
  <c r="J1949" i="8"/>
  <c r="J1482" i="8"/>
  <c r="BK550" i="8"/>
  <c r="BK125" i="9"/>
  <c r="BK100" i="9"/>
  <c r="J99" i="9"/>
  <c r="J203" i="11"/>
  <c r="BK224" i="11"/>
  <c r="J150" i="11"/>
  <c r="J204" i="12"/>
  <c r="BK256" i="12"/>
  <c r="J245" i="12"/>
  <c r="J186" i="12"/>
  <c r="BK168" i="12"/>
  <c r="BK173" i="13"/>
  <c r="BK155" i="13"/>
  <c r="BK131" i="13"/>
  <c r="BK225" i="13"/>
  <c r="BK137" i="13"/>
  <c r="J148" i="14"/>
  <c r="BK172" i="14"/>
  <c r="BK154" i="14"/>
  <c r="J109" i="15"/>
  <c r="BK129" i="20"/>
  <c r="J107" i="23"/>
  <c r="BK144" i="24"/>
  <c r="J154" i="26"/>
  <c r="BK106" i="27"/>
  <c r="BK109" i="28"/>
  <c r="J127" i="29"/>
  <c r="BK208" i="32"/>
  <c r="F38" i="34"/>
  <c r="BC97" i="1" s="1"/>
  <c r="J596" i="2"/>
  <c r="BK459" i="2"/>
  <c r="J466" i="2"/>
  <c r="J499" i="2"/>
  <c r="J512" i="2"/>
  <c r="BK461" i="2"/>
  <c r="J123" i="2"/>
  <c r="J100" i="4"/>
  <c r="BK101" i="5"/>
  <c r="BK171" i="5"/>
  <c r="J183" i="5"/>
  <c r="J134" i="6"/>
  <c r="BK104" i="6"/>
  <c r="J1915" i="8"/>
  <c r="BK1244" i="8"/>
  <c r="BK497" i="8"/>
  <c r="BK1649" i="8"/>
  <c r="BK743" i="8"/>
  <c r="BK2059" i="8"/>
  <c r="BK1605" i="8"/>
  <c r="J1090" i="8"/>
  <c r="J422" i="8"/>
  <c r="J1924" i="8"/>
  <c r="J1351" i="8"/>
  <c r="BK770" i="8"/>
  <c r="J169" i="8"/>
  <c r="J1882" i="8"/>
  <c r="BK1290" i="8"/>
  <c r="J497" i="8"/>
  <c r="BK1896" i="8"/>
  <c r="BK1357" i="8"/>
  <c r="J746" i="8"/>
  <c r="BK1861" i="8"/>
  <c r="J1029" i="8"/>
  <c r="J236" i="8"/>
  <c r="J2049" i="8"/>
  <c r="J1161" i="8"/>
  <c r="BK167" i="9"/>
  <c r="BK146" i="9"/>
  <c r="J150" i="9"/>
  <c r="J109" i="11"/>
  <c r="BK213" i="11"/>
  <c r="J107" i="11"/>
  <c r="BK232" i="12"/>
  <c r="J238" i="12"/>
  <c r="BK147" i="13"/>
  <c r="BK254" i="32"/>
  <c r="BK584" i="2"/>
  <c r="J222" i="2"/>
  <c r="BK545" i="2"/>
  <c r="BK429" i="2"/>
  <c r="BK280" i="2"/>
  <c r="J288" i="2"/>
  <c r="J179" i="2"/>
  <c r="BK309" i="2"/>
  <c r="J385" i="2"/>
  <c r="BK647" i="2"/>
  <c r="BK227" i="2"/>
  <c r="BK112" i="4"/>
  <c r="BK142" i="4"/>
  <c r="BK102" i="5"/>
  <c r="BK150" i="5"/>
  <c r="BK122" i="5"/>
  <c r="J126" i="6"/>
  <c r="BK86" i="7"/>
  <c r="J1593" i="8"/>
  <c r="BK225" i="8"/>
  <c r="J1343" i="8"/>
  <c r="J199" i="8"/>
  <c r="J1473" i="8"/>
  <c r="J839" i="8"/>
  <c r="J216" i="8"/>
  <c r="J1901" i="8"/>
  <c r="J1144" i="8"/>
  <c r="J823" i="8"/>
  <c r="BK296" i="8"/>
  <c r="J1884" i="8"/>
  <c r="BK1444" i="8"/>
  <c r="BK1055" i="8"/>
  <c r="J1928" i="8"/>
  <c r="J1679" i="8"/>
  <c r="BK1019" i="8"/>
  <c r="BK342" i="8"/>
  <c r="BK1899" i="8"/>
  <c r="J1297" i="8"/>
  <c r="BK641" i="8"/>
  <c r="BK2279" i="8"/>
  <c r="BK2150" i="8"/>
  <c r="J2088" i="8"/>
  <c r="BK1491" i="8"/>
  <c r="J677" i="8"/>
  <c r="J177" i="9"/>
  <c r="J123" i="9"/>
  <c r="BK201" i="11"/>
  <c r="BK219" i="11"/>
  <c r="J128" i="12"/>
  <c r="J114" i="12"/>
  <c r="BK252" i="13"/>
  <c r="BK212" i="13"/>
  <c r="BK127" i="13"/>
  <c r="J144" i="14"/>
  <c r="BK137" i="14"/>
  <c r="J164" i="15"/>
  <c r="J112" i="15"/>
  <c r="BK106" i="19"/>
  <c r="J121" i="20"/>
  <c r="BK114" i="21"/>
  <c r="J102" i="24"/>
  <c r="J237" i="26"/>
  <c r="J140" i="26"/>
  <c r="J204" i="27"/>
  <c r="BK118" i="27"/>
  <c r="BK144" i="27"/>
  <c r="BK113" i="28"/>
  <c r="J159" i="29"/>
  <c r="BK357" i="32"/>
  <c r="J102" i="33"/>
  <c r="BK123" i="37"/>
  <c r="BK299" i="2"/>
  <c r="J465" i="2"/>
  <c r="BK586" i="2"/>
  <c r="BK472" i="2"/>
  <c r="BK147" i="2"/>
  <c r="BK187" i="2"/>
  <c r="J132" i="4"/>
  <c r="J127" i="4"/>
  <c r="BK127" i="5"/>
  <c r="BK181" i="5"/>
  <c r="BK147" i="5"/>
  <c r="BK131" i="6"/>
  <c r="BK90" i="7"/>
  <c r="J1561" i="8"/>
  <c r="J920" i="8"/>
  <c r="J1896" i="8"/>
  <c r="BK851" i="8"/>
  <c r="J179" i="8"/>
  <c r="J1441" i="8"/>
  <c r="J766" i="8"/>
  <c r="J2102" i="8"/>
  <c r="BK1332" i="8"/>
  <c r="J1771" i="8"/>
  <c r="BK1226" i="8"/>
  <c r="J644" i="8"/>
  <c r="BK1848" i="8"/>
  <c r="J1113" i="8"/>
  <c r="BK137" i="8"/>
  <c r="BK1563" i="8"/>
  <c r="BK782" i="8"/>
  <c r="BK2218" i="8"/>
  <c r="BK2074" i="8"/>
  <c r="J1226" i="8"/>
  <c r="J428" i="8"/>
  <c r="BK112" i="9"/>
  <c r="BK114" i="9"/>
  <c r="J96" i="9"/>
  <c r="J126" i="9"/>
  <c r="BK145" i="11"/>
  <c r="BK123" i="11"/>
  <c r="J150" i="12"/>
  <c r="J122" i="12"/>
  <c r="J208" i="12"/>
  <c r="BK233" i="12"/>
  <c r="BK98" i="12"/>
  <c r="J147" i="13"/>
  <c r="J101" i="13"/>
  <c r="J111" i="13"/>
  <c r="BK264" i="13"/>
  <c r="J183" i="14"/>
  <c r="J99" i="14"/>
  <c r="J115" i="14"/>
  <c r="BK112" i="15"/>
  <c r="J96" i="17"/>
  <c r="BK124" i="20"/>
  <c r="BK107" i="23"/>
  <c r="BK126" i="25"/>
  <c r="BK169" i="26"/>
  <c r="J215" i="26"/>
  <c r="BK158" i="26"/>
  <c r="J155" i="27"/>
  <c r="J119" i="28"/>
  <c r="J122" i="29"/>
  <c r="J280" i="2"/>
  <c r="BK303" i="2"/>
  <c r="J505" i="2"/>
  <c r="J120" i="2"/>
  <c r="J561" i="2"/>
  <c r="J389" i="2"/>
  <c r="J332" i="2"/>
  <c r="J112" i="4"/>
  <c r="J109" i="5"/>
  <c r="BK135" i="5"/>
  <c r="BK164" i="5"/>
  <c r="BK96" i="6"/>
  <c r="J94" i="7"/>
  <c r="J1820" i="8"/>
  <c r="J1013" i="8"/>
  <c r="BK2016" i="8"/>
  <c r="J1848" i="8"/>
  <c r="J591" i="8"/>
  <c r="J1384" i="8"/>
  <c r="J1003" i="8"/>
  <c r="BK2049" i="8"/>
  <c r="J1726" i="8"/>
  <c r="BK794" i="8"/>
  <c r="J207" i="8"/>
  <c r="J1757" i="8"/>
  <c r="J1338" i="8"/>
  <c r="J319" i="8"/>
  <c r="BK1457" i="8"/>
  <c r="BK1010" i="8"/>
  <c r="BK1609" i="8"/>
  <c r="J1140" i="8"/>
  <c r="J525" i="8"/>
  <c r="J2218" i="8"/>
  <c r="J2131" i="8"/>
  <c r="J1292" i="8"/>
  <c r="J353" i="8"/>
  <c r="J162" i="9"/>
  <c r="J160" i="9"/>
  <c r="J105" i="9"/>
  <c r="BK223" i="11"/>
  <c r="J201" i="11"/>
  <c r="J137" i="11"/>
  <c r="J221" i="11"/>
  <c r="J182" i="11"/>
  <c r="J126" i="11"/>
  <c r="J215" i="11"/>
  <c r="BK192" i="11"/>
  <c r="J123" i="11"/>
  <c r="BK156" i="12"/>
  <c r="J246" i="12"/>
  <c r="J174" i="12"/>
  <c r="BK209" i="12"/>
  <c r="J189" i="12"/>
  <c r="J217" i="13"/>
  <c r="J149" i="13"/>
  <c r="BK240" i="13"/>
  <c r="BK262" i="13"/>
  <c r="BK93" i="14"/>
  <c r="J131" i="14"/>
  <c r="BK142" i="15"/>
  <c r="J103" i="17"/>
  <c r="J131" i="20"/>
  <c r="BK118" i="21"/>
  <c r="BK114" i="24"/>
  <c r="J109" i="25"/>
  <c r="J212" i="26"/>
  <c r="J175" i="26"/>
  <c r="J232" i="26"/>
  <c r="BK243" i="26"/>
  <c r="J157" i="27"/>
  <c r="BK165" i="29"/>
  <c r="BK115" i="29"/>
  <c r="J1083" i="8"/>
  <c r="J1282" i="8"/>
  <c r="BK453" i="8"/>
  <c r="BK1921" i="8"/>
  <c r="BK1265" i="8"/>
  <c r="BK2071" i="8"/>
  <c r="J1859" i="8"/>
  <c r="BK1477" i="8"/>
  <c r="J925" i="8"/>
  <c r="BK1925" i="8"/>
  <c r="J1557" i="8"/>
  <c r="BK1046" i="8"/>
  <c r="J445" i="8"/>
  <c r="BK1645" i="8"/>
  <c r="BK1341" i="8"/>
  <c r="BK525" i="8"/>
  <c r="J1826" i="8"/>
  <c r="J1402" i="8"/>
  <c r="J757" i="8"/>
  <c r="J505" i="8"/>
  <c r="J2280" i="8"/>
  <c r="BK2179" i="8"/>
  <c r="BK2085" i="8"/>
  <c r="BK1796" i="8"/>
  <c r="J1157" i="8"/>
  <c r="J253" i="8"/>
  <c r="J173" i="9"/>
  <c r="J100" i="9"/>
  <c r="BK108" i="9"/>
  <c r="J216" i="11"/>
  <c r="J140" i="11"/>
  <c r="J152" i="11"/>
  <c r="BK258" i="12"/>
  <c r="J111" i="12"/>
  <c r="J227" i="12"/>
  <c r="BK128" i="12"/>
  <c r="BK183" i="12"/>
  <c r="BK228" i="13"/>
  <c r="J99" i="13"/>
  <c r="J234" i="13"/>
  <c r="BK234" i="13"/>
  <c r="BK186" i="14"/>
  <c r="J157" i="14"/>
  <c r="J190" i="14"/>
  <c r="BK147" i="15"/>
  <c r="J101" i="15"/>
  <c r="BK101" i="17"/>
  <c r="BK98" i="20"/>
  <c r="BK94" i="21"/>
  <c r="J105" i="23"/>
  <c r="J142" i="25"/>
  <c r="BK255" i="26"/>
  <c r="J279" i="26"/>
  <c r="BK237" i="26"/>
  <c r="BK133" i="27"/>
  <c r="BK112" i="27"/>
  <c r="BK181" i="27"/>
  <c r="J114" i="27"/>
  <c r="BK165" i="27"/>
  <c r="BK121" i="28"/>
  <c r="BK124" i="29"/>
  <c r="J274" i="32"/>
  <c r="F37" i="34"/>
  <c r="BB97" i="1"/>
  <c r="BK285" i="2"/>
  <c r="J212" i="13"/>
  <c r="J119" i="14"/>
  <c r="J117" i="14"/>
  <c r="J143" i="15"/>
  <c r="BK159" i="15"/>
  <c r="BK129" i="18"/>
  <c r="J115" i="21"/>
  <c r="J99" i="23"/>
  <c r="J143" i="24"/>
  <c r="J201" i="26"/>
  <c r="J268" i="26"/>
  <c r="J144" i="26"/>
  <c r="BK156" i="29"/>
  <c r="J90" i="31"/>
  <c r="BK274" i="32"/>
  <c r="BK90" i="34"/>
  <c r="BK121" i="2"/>
  <c r="BK583" i="2"/>
  <c r="BK544" i="2"/>
  <c r="BK419" i="2"/>
  <c r="J231" i="2"/>
  <c r="BK322" i="2"/>
  <c r="BK116" i="4"/>
  <c r="J106" i="5"/>
  <c r="BK108" i="5"/>
  <c r="J97" i="5"/>
  <c r="J117" i="5"/>
  <c r="J95" i="6"/>
  <c r="BK135" i="6"/>
  <c r="J86" i="7"/>
  <c r="J1508" i="8"/>
  <c r="BK760" i="8"/>
  <c r="BK2026" i="8"/>
  <c r="BK1599" i="8"/>
  <c r="J808" i="8"/>
  <c r="J1862" i="8"/>
  <c r="J1202" i="8"/>
  <c r="BK702" i="8"/>
  <c r="J1970" i="8"/>
  <c r="J1704" i="8"/>
  <c r="BK962" i="8"/>
  <c r="J2067" i="8"/>
  <c r="J1700" i="8"/>
  <c r="J1045" i="8"/>
  <c r="J202" i="8"/>
  <c r="J1710" i="8"/>
  <c r="BK972" i="8"/>
  <c r="J1846" i="8"/>
  <c r="BK1110" i="8"/>
  <c r="BK182" i="8"/>
  <c r="J2153" i="8"/>
  <c r="BK1757" i="8"/>
  <c r="J906" i="8"/>
  <c r="J166" i="9"/>
  <c r="BK113" i="9"/>
  <c r="BK165" i="9"/>
  <c r="BK169" i="9"/>
  <c r="BK124" i="11"/>
  <c r="J187" i="11"/>
  <c r="J112" i="11"/>
  <c r="J185" i="12"/>
  <c r="BK250" i="12"/>
  <c r="BK207" i="12"/>
  <c r="BK186" i="12"/>
  <c r="J141" i="13"/>
  <c r="BK198" i="13"/>
  <c r="J119" i="13"/>
  <c r="BK179" i="13"/>
  <c r="BK168" i="14"/>
  <c r="J168" i="14"/>
  <c r="BK104" i="15"/>
  <c r="J103" i="16"/>
  <c r="J139" i="20"/>
  <c r="BK122" i="22"/>
  <c r="J163" i="24"/>
  <c r="J203" i="26"/>
  <c r="J209" i="26"/>
  <c r="BK176" i="27"/>
  <c r="J145" i="27"/>
  <c r="BK169" i="29"/>
  <c r="J97" i="33"/>
  <c r="BK115" i="37"/>
  <c r="BK348" i="2"/>
  <c r="J112" i="2"/>
  <c r="BK288" i="2"/>
  <c r="BK373" i="2"/>
  <c r="F37" i="3"/>
  <c r="BB57" i="1" s="1"/>
  <c r="J101" i="5"/>
  <c r="BK166" i="5"/>
  <c r="BK117" i="5"/>
  <c r="BK101" i="6"/>
  <c r="BK1944" i="8"/>
  <c r="J1280" i="8"/>
  <c r="BK2106" i="8"/>
  <c r="BK1495" i="8"/>
  <c r="BK684" i="8"/>
  <c r="J1874" i="8"/>
  <c r="BK1370" i="8"/>
  <c r="J550" i="8"/>
  <c r="J1895" i="8"/>
  <c r="J1423" i="8"/>
  <c r="BK564" i="8"/>
  <c r="BK1895" i="8"/>
  <c r="J1288" i="8"/>
  <c r="J975" i="8"/>
  <c r="J283" i="8"/>
  <c r="J1698" i="8"/>
  <c r="J1307" i="8"/>
  <c r="BK427" i="8"/>
  <c r="J1911" i="8"/>
  <c r="J1582" i="8"/>
  <c r="BK826" i="8"/>
  <c r="J126" i="8"/>
  <c r="J2235" i="8"/>
  <c r="BK2144" i="8"/>
  <c r="J1420" i="8"/>
  <c r="BK772" i="8"/>
  <c r="J174" i="9"/>
  <c r="BK184" i="9"/>
  <c r="J179" i="9"/>
  <c r="BK178" i="11"/>
  <c r="BK194" i="11"/>
  <c r="BK261" i="12"/>
  <c r="J141" i="12"/>
  <c r="BK231" i="12"/>
  <c r="J231" i="12"/>
  <c r="J260" i="13"/>
  <c r="J143" i="13"/>
  <c r="BK121" i="13"/>
  <c r="J159" i="13"/>
  <c r="BK103" i="13"/>
  <c r="J113" i="13"/>
  <c r="BK136" i="14"/>
  <c r="BK128" i="14"/>
  <c r="BK113" i="14"/>
  <c r="BK157" i="14"/>
  <c r="BK151" i="15"/>
  <c r="J128" i="15"/>
  <c r="BK104" i="19"/>
  <c r="J122" i="22"/>
  <c r="BK132" i="24"/>
  <c r="BK104" i="25"/>
  <c r="BK192" i="27"/>
  <c r="BK128" i="28"/>
  <c r="J103" i="28"/>
  <c r="BK94" i="30"/>
  <c r="BK366" i="32"/>
  <c r="J91" i="36"/>
  <c r="BK606" i="2"/>
  <c r="J453" i="2"/>
  <c r="J313" i="2"/>
  <c r="J369" i="2"/>
  <c r="J542" i="2"/>
  <c r="J528" i="2"/>
  <c r="BK360" i="2"/>
  <c r="J285" i="2"/>
  <c r="J227" i="2"/>
  <c r="J354" i="2"/>
  <c r="BK123" i="4"/>
  <c r="J150" i="5"/>
  <c r="BK115" i="5"/>
  <c r="J155" i="5"/>
  <c r="BK112" i="5"/>
  <c r="BK122" i="6"/>
  <c r="J88" i="7"/>
  <c r="BK1297" i="8"/>
  <c r="J794" i="8"/>
  <c r="BK1924" i="8"/>
  <c r="J1457" i="8"/>
  <c r="J188" i="8"/>
  <c r="BK1812" i="8"/>
  <c r="J1136" i="8"/>
  <c r="BK758" i="8"/>
  <c r="BK2079" i="8"/>
  <c r="J1456" i="8"/>
  <c r="J1040" i="8"/>
  <c r="BK428" i="8"/>
  <c r="BK1843" i="8"/>
  <c r="BK1501" i="8"/>
  <c r="J867" i="8"/>
  <c r="J1721" i="8"/>
  <c r="BK1288" i="8"/>
  <c r="J772" i="8"/>
  <c r="BK2110" i="8"/>
  <c r="BK1426" i="8"/>
  <c r="J758" i="8"/>
  <c r="BK2280" i="8"/>
  <c r="J2154" i="8"/>
  <c r="BK1903" i="8"/>
  <c r="BK925" i="8"/>
  <c r="BK128" i="9"/>
  <c r="J137" i="9"/>
  <c r="J101" i="9"/>
  <c r="BK173" i="11"/>
  <c r="BK171" i="11"/>
  <c r="BK169" i="11"/>
  <c r="BK210" i="12"/>
  <c r="J159" i="12"/>
  <c r="BK242" i="12"/>
  <c r="BK165" i="12"/>
  <c r="J161" i="12"/>
  <c r="J268" i="12"/>
  <c r="J179" i="13"/>
  <c r="J106" i="33"/>
  <c r="BK97" i="37"/>
  <c r="BK255" i="2"/>
  <c r="BK169" i="2"/>
  <c r="BK585" i="2"/>
  <c r="BK445" i="2"/>
  <c r="J115" i="2"/>
  <c r="J363" i="2"/>
  <c r="J467" i="2"/>
  <c r="BK453" i="2"/>
  <c r="BK474" i="2"/>
  <c r="BK440" i="2"/>
  <c r="BK449" i="2"/>
  <c r="BK132" i="4"/>
  <c r="BK114" i="4"/>
  <c r="BK132" i="5"/>
  <c r="J184" i="5"/>
  <c r="BK163" i="5"/>
  <c r="BK117" i="6"/>
  <c r="J94" i="6"/>
  <c r="J1875" i="8"/>
  <c r="BK1204" i="8"/>
  <c r="BK149" i="8"/>
  <c r="J1796" i="8"/>
  <c r="BK1182" i="8"/>
  <c r="BK301" i="8"/>
  <c r="BK1846" i="8"/>
  <c r="BK1218" i="8"/>
  <c r="J1997" i="8"/>
  <c r="BK1834" i="8"/>
  <c r="J1310" i="8"/>
  <c r="J768" i="8"/>
  <c r="J248" i="8"/>
  <c r="BK1829" i="8"/>
  <c r="BK1205" i="8"/>
  <c r="BK207" i="8"/>
  <c r="BK1731" i="8"/>
  <c r="BK1104" i="8"/>
  <c r="J1720" i="8"/>
  <c r="BK1043" i="8"/>
  <c r="BK319" i="8"/>
  <c r="BK2208" i="8"/>
  <c r="J2137" i="8"/>
  <c r="J1313" i="8"/>
  <c r="BK164" i="9"/>
  <c r="J168" i="9"/>
  <c r="J161" i="9"/>
  <c r="BK166" i="11"/>
  <c r="BK207" i="11"/>
  <c r="J258" i="12"/>
  <c r="J143" i="12"/>
  <c r="J166" i="13"/>
  <c r="J98" i="13"/>
  <c r="BK256" i="13"/>
  <c r="BK117" i="14"/>
  <c r="J161" i="14"/>
  <c r="J122" i="14"/>
  <c r="BK95" i="15"/>
  <c r="J99" i="16"/>
  <c r="BK109" i="20"/>
  <c r="BK116" i="22"/>
  <c r="J156" i="24"/>
  <c r="J115" i="26"/>
  <c r="BK108" i="26"/>
  <c r="BK148" i="27"/>
  <c r="BK110" i="27"/>
  <c r="J146" i="27"/>
  <c r="BK103" i="28"/>
  <c r="J130" i="29"/>
  <c r="BK346" i="32"/>
  <c r="J90" i="36"/>
  <c r="J583" i="2"/>
  <c r="BK213" i="2"/>
  <c r="BK277" i="2"/>
  <c r="BK554" i="2"/>
  <c r="J563" i="2"/>
  <c r="BK273" i="2"/>
  <c r="J575" i="2"/>
  <c r="J328" i="2"/>
  <c r="J134" i="4"/>
  <c r="J108" i="4"/>
  <c r="J112" i="5"/>
  <c r="J178" i="5"/>
  <c r="BK131" i="5"/>
  <c r="J128" i="5"/>
  <c r="BK109" i="5"/>
  <c r="J92" i="6"/>
  <c r="J2037" i="8"/>
  <c r="BK1338" i="8"/>
  <c r="J260" i="8"/>
  <c r="J1942" i="8"/>
  <c r="BK1482" i="8"/>
  <c r="J622" i="8"/>
  <c r="J1899" i="8"/>
  <c r="BK1485" i="8"/>
  <c r="BK848" i="8"/>
  <c r="J402" i="8"/>
  <c r="BK1891" i="8"/>
  <c r="J1437" i="8"/>
  <c r="BK1692" i="8"/>
  <c r="BK1390" i="8"/>
  <c r="J786" i="8"/>
  <c r="J1879" i="8"/>
  <c r="BK1394" i="8"/>
  <c r="BK755" i="8"/>
  <c r="BK1948" i="8"/>
  <c r="BK1380" i="8"/>
  <c r="J414" i="8"/>
  <c r="BK2178" i="8"/>
  <c r="J1967" i="8"/>
  <c r="J1612" i="8"/>
  <c r="J610" i="8"/>
  <c r="J184" i="9"/>
  <c r="BK159" i="9"/>
  <c r="BK180" i="9"/>
  <c r="BK230" i="11"/>
  <c r="J206" i="11"/>
  <c r="BK186" i="11"/>
  <c r="J222" i="12"/>
  <c r="J187" i="12"/>
  <c r="BK161" i="12"/>
  <c r="BK191" i="12"/>
  <c r="J245" i="13"/>
  <c r="J228" i="13"/>
  <c r="J225" i="13"/>
  <c r="BK162" i="13"/>
  <c r="J205" i="13"/>
  <c r="BK138" i="14"/>
  <c r="J174" i="14"/>
  <c r="BK115" i="14"/>
  <c r="BK144" i="15"/>
  <c r="J107" i="17"/>
  <c r="BK122" i="20"/>
  <c r="J110" i="22"/>
  <c r="BK97" i="23"/>
  <c r="BK146" i="24"/>
  <c r="J187" i="26"/>
  <c r="J282" i="26"/>
  <c r="BK170" i="27"/>
  <c r="BK106" i="28"/>
  <c r="BK162" i="29"/>
  <c r="BK143" i="29"/>
  <c r="J262" i="2"/>
  <c r="J600" i="2"/>
  <c r="J460" i="2"/>
  <c r="BK409" i="2"/>
  <c r="J545" i="2"/>
  <c r="BK138" i="4"/>
  <c r="J104" i="4"/>
  <c r="BK122" i="4"/>
  <c r="J124" i="5"/>
  <c r="BK146" i="5"/>
  <c r="BK159" i="5"/>
  <c r="BK103" i="6"/>
  <c r="J1968" i="8"/>
  <c r="J1515" i="8"/>
  <c r="BK941" i="8"/>
  <c r="J193" i="8"/>
  <c r="J1618" i="8"/>
  <c r="BK1102" i="8"/>
  <c r="BK440" i="8"/>
  <c r="J1861" i="8"/>
  <c r="J1160" i="8"/>
  <c r="BK581" i="8"/>
  <c r="BK1887" i="8"/>
  <c r="J1209" i="8"/>
  <c r="J760" i="8"/>
  <c r="BK1958" i="8"/>
  <c r="BK1561" i="8"/>
  <c r="J483" i="8"/>
  <c r="BK1815" i="8"/>
  <c r="BK1072" i="8"/>
  <c r="BK154" i="8"/>
  <c r="BK2137" i="8"/>
  <c r="BK1952" i="8"/>
  <c r="BK1410" i="8"/>
  <c r="BK854" i="8"/>
  <c r="BK171" i="9"/>
  <c r="BK135" i="9"/>
  <c r="J148" i="9"/>
  <c r="J228" i="11"/>
  <c r="J202" i="11"/>
  <c r="J169" i="11"/>
  <c r="BK121" i="11"/>
  <c r="BK206" i="11"/>
  <c r="J173" i="11"/>
  <c r="J226" i="11"/>
  <c r="BK101" i="11"/>
  <c r="BK176" i="11"/>
  <c r="BK211" i="12"/>
  <c r="BK221" i="12"/>
  <c r="BK227" i="13"/>
  <c r="J199" i="13"/>
  <c r="J177" i="13"/>
  <c r="BK99" i="13"/>
  <c r="BK167" i="13"/>
  <c r="J93" i="14"/>
  <c r="J186" i="14"/>
  <c r="BK116" i="15"/>
  <c r="BK104" i="16"/>
  <c r="BK107" i="18"/>
  <c r="BK127" i="20"/>
  <c r="J110" i="21"/>
  <c r="BK156" i="24"/>
  <c r="J135" i="26"/>
  <c r="BK180" i="26"/>
  <c r="J162" i="26"/>
  <c r="J211" i="27"/>
  <c r="BK104" i="29"/>
  <c r="BK133" i="29"/>
  <c r="BK332" i="2"/>
  <c r="J246" i="2"/>
  <c r="BK464" i="2"/>
  <c r="BK575" i="2"/>
  <c r="BK228" i="2"/>
  <c r="BK362" i="2"/>
  <c r="J587" i="2"/>
  <c r="BK136" i="2"/>
  <c r="BK100" i="4"/>
  <c r="J114" i="4"/>
  <c r="J146" i="5"/>
  <c r="BK105" i="5"/>
  <c r="BK170" i="5"/>
  <c r="BK103" i="5"/>
  <c r="BK98" i="5"/>
  <c r="J108" i="6"/>
  <c r="J92" i="7"/>
  <c r="J1834" i="8"/>
  <c r="J754" i="8"/>
  <c r="BK1976" i="8"/>
  <c r="BK1763" i="8"/>
  <c r="BK1236" i="8"/>
  <c r="J545" i="8"/>
  <c r="J2082" i="8"/>
  <c r="J1630" i="8"/>
  <c r="BK1041" i="8"/>
  <c r="BK316" i="8"/>
  <c r="J1873" i="8"/>
  <c r="BK1285" i="8"/>
  <c r="BK241" i="12"/>
  <c r="BK125" i="13"/>
  <c r="J249" i="13"/>
  <c r="BK244" i="13"/>
  <c r="J161" i="13"/>
  <c r="BK191" i="14"/>
  <c r="J97" i="14"/>
  <c r="J98" i="15"/>
  <c r="J159" i="15"/>
  <c r="J107" i="18"/>
  <c r="BK125" i="20"/>
  <c r="BK98" i="22"/>
  <c r="J132" i="24"/>
  <c r="J146" i="25"/>
  <c r="BK280" i="26"/>
  <c r="J258" i="26"/>
  <c r="J149" i="26"/>
  <c r="J192" i="27"/>
  <c r="BK145" i="27"/>
  <c r="J165" i="27"/>
  <c r="J108" i="27"/>
  <c r="J141" i="27"/>
  <c r="BK172" i="29"/>
  <c r="J124" i="29"/>
  <c r="J352" i="32"/>
  <c r="BK104" i="33"/>
  <c r="BK103" i="37"/>
  <c r="J273" i="2"/>
  <c r="BK372" i="2"/>
  <c r="BK206" i="13"/>
  <c r="J95" i="13"/>
  <c r="BK160" i="14"/>
  <c r="BK166" i="14"/>
  <c r="BK119" i="15"/>
  <c r="BK107" i="17"/>
  <c r="J100" i="20"/>
  <c r="J116" i="22"/>
  <c r="BK108" i="24"/>
  <c r="J113" i="25"/>
  <c r="J255" i="26"/>
  <c r="BK262" i="26"/>
  <c r="BK199" i="26"/>
  <c r="BK140" i="26"/>
  <c r="BK141" i="27"/>
  <c r="J99" i="28"/>
  <c r="BK101" i="29"/>
  <c r="J208" i="32"/>
  <c r="BK97" i="32"/>
  <c r="BK90" i="35"/>
  <c r="BK367" i="2"/>
  <c r="BK172" i="2"/>
  <c r="J422" i="2"/>
  <c r="BK396" i="2"/>
  <c r="J479" i="2"/>
  <c r="J124" i="2"/>
  <c r="J360" i="2"/>
  <c r="J142" i="4"/>
  <c r="J115" i="4"/>
  <c r="BK129" i="4"/>
  <c r="BK113" i="5"/>
  <c r="BK114" i="5"/>
  <c r="BK107" i="5"/>
  <c r="BK121" i="6"/>
  <c r="J1999" i="8"/>
  <c r="BK1157" i="8"/>
  <c r="BK586" i="8"/>
  <c r="BK1704" i="8"/>
  <c r="BK1129" i="8"/>
  <c r="BK223" i="8"/>
  <c r="BK1467" i="8"/>
  <c r="J763" i="8"/>
  <c r="BK1869" i="8"/>
  <c r="J1426" i="8"/>
  <c r="J787" i="8"/>
  <c r="BK174" i="8"/>
  <c r="BK1841" i="8"/>
  <c r="J1204" i="8"/>
  <c r="BK2067" i="8"/>
  <c r="J1676" i="8"/>
  <c r="J1097" i="8"/>
  <c r="J1952" i="8"/>
  <c r="BK1327" i="8"/>
  <c r="BK490" i="8"/>
  <c r="BK2227" i="8"/>
  <c r="J2134" i="8"/>
  <c r="BK1844" i="8"/>
  <c r="J775" i="8"/>
  <c r="J140" i="9"/>
  <c r="J155" i="9"/>
  <c r="BK130" i="9"/>
  <c r="J89" i="10"/>
  <c r="J227" i="11"/>
  <c r="BK197" i="11"/>
  <c r="J192" i="12"/>
  <c r="BK224" i="12"/>
  <c r="BK142" i="12"/>
  <c r="BK252" i="12"/>
  <c r="J219" i="13"/>
  <c r="J121" i="13"/>
  <c r="J252" i="13"/>
  <c r="BK165" i="13"/>
  <c r="J208" i="13"/>
  <c r="BK150" i="14"/>
  <c r="J170" i="14"/>
  <c r="BK116" i="14"/>
  <c r="J142" i="15"/>
  <c r="BK134" i="20"/>
  <c r="J95" i="21"/>
  <c r="BK148" i="24"/>
  <c r="J104" i="25"/>
  <c r="BK163" i="26"/>
  <c r="BK119" i="26"/>
  <c r="BK198" i="26"/>
  <c r="BK204" i="27"/>
  <c r="J106" i="28"/>
  <c r="J133" i="29"/>
  <c r="J214" i="32"/>
  <c r="J95" i="37"/>
  <c r="BK580" i="2"/>
  <c r="BK467" i="2"/>
  <c r="J458" i="2"/>
  <c r="J464" i="2"/>
  <c r="J116" i="2"/>
  <c r="BK593" i="2"/>
  <c r="BK222" i="2"/>
  <c r="BK107" i="4"/>
  <c r="BK99" i="5"/>
  <c r="J99" i="5"/>
  <c r="BK149" i="5"/>
  <c r="J116" i="6"/>
  <c r="J1855" i="8"/>
  <c r="J1116" i="8"/>
  <c r="BK179" i="8"/>
  <c r="BK1348" i="8"/>
  <c r="J429" i="8"/>
  <c r="J1841" i="8"/>
  <c r="J1094" i="8"/>
  <c r="BK202" i="8"/>
  <c r="BK1065" i="8"/>
  <c r="J2104" i="8"/>
  <c r="J1787" i="8"/>
  <c r="BK1185" i="8"/>
  <c r="J427" i="8"/>
  <c r="J1930" i="8"/>
  <c r="J1642" i="8"/>
  <c r="J962" i="8"/>
  <c r="BK2044" i="8"/>
  <c r="J1449" i="8"/>
  <c r="BK706" i="8"/>
  <c r="BK2297" i="8"/>
  <c r="J2208" i="8"/>
  <c r="BK2010" i="8"/>
  <c r="J1673" i="8"/>
  <c r="BK1197" i="8"/>
  <c r="J400" i="8"/>
  <c r="BK166" i="9"/>
  <c r="BK117" i="9"/>
  <c r="J139" i="9"/>
  <c r="BK130" i="11"/>
  <c r="BK182" i="11"/>
  <c r="J111" i="11"/>
  <c r="BK184" i="12"/>
  <c r="J198" i="12"/>
  <c r="J154" i="12"/>
  <c r="BK133" i="12"/>
  <c r="J98" i="22"/>
  <c r="BK121" i="25"/>
  <c r="J145" i="26"/>
  <c r="J135" i="27"/>
  <c r="BK115" i="28"/>
  <c r="BK152" i="29"/>
  <c r="J88" i="31"/>
  <c r="BK160" i="32"/>
  <c r="F38" i="35"/>
  <c r="BC98" i="1"/>
  <c r="BK617" i="2"/>
  <c r="J469" i="2"/>
  <c r="BK364" i="2"/>
  <c r="J293" i="2"/>
  <c r="J238" i="2"/>
  <c r="J213" i="2"/>
  <c r="BK368" i="2"/>
  <c r="J187" i="2"/>
  <c r="BK128" i="4"/>
  <c r="BK145" i="5"/>
  <c r="BK111" i="5"/>
  <c r="BK130" i="5"/>
  <c r="J132" i="6"/>
  <c r="BK112" i="6"/>
  <c r="J1877" i="8"/>
  <c r="J998" i="8"/>
  <c r="J2111" i="8"/>
  <c r="BK1790" i="8"/>
  <c r="J824" i="8"/>
  <c r="BK1928" i="8"/>
  <c r="BK2023" i="8"/>
  <c r="BK1300" i="8"/>
  <c r="J2177" i="8"/>
  <c r="BK2111" i="8"/>
  <c r="J1290" i="8"/>
  <c r="J181" i="9"/>
  <c r="BK148" i="9"/>
  <c r="BK115" i="9"/>
  <c r="J204" i="11"/>
  <c r="J225" i="11"/>
  <c r="J128" i="11"/>
  <c r="BK159" i="12"/>
  <c r="J239" i="12"/>
  <c r="J220" i="12"/>
  <c r="J237" i="12"/>
  <c r="J156" i="12"/>
  <c r="BK248" i="13"/>
  <c r="F39" i="34"/>
  <c r="BD97" i="1" s="1"/>
  <c r="BK600" i="2"/>
  <c r="BK451" i="2"/>
  <c r="J586" i="2"/>
  <c r="J230" i="2"/>
  <c r="J367" i="2"/>
  <c r="J403" i="2"/>
  <c r="J234" i="2"/>
  <c r="J396" i="2"/>
  <c r="J351" i="2"/>
  <c r="BK99" i="4"/>
  <c r="BK176" i="5"/>
  <c r="J119" i="5"/>
  <c r="BK106" i="5"/>
  <c r="BK154" i="5"/>
  <c r="J136" i="6"/>
  <c r="J111" i="6"/>
  <c r="J1990" i="8"/>
  <c r="BK1089" i="8"/>
  <c r="BK2042" i="8"/>
  <c r="BK1241" i="8"/>
  <c r="J1903" i="8"/>
  <c r="J1277" i="8"/>
  <c r="J972" i="8"/>
  <c r="J370" i="8"/>
  <c r="J1686" i="8"/>
  <c r="J1218" i="8"/>
  <c r="BK356" i="8"/>
  <c r="BK1986" i="8"/>
  <c r="J1553" i="8"/>
  <c r="BK1116" i="8"/>
  <c r="BK370" i="8"/>
  <c r="J1470" i="8"/>
  <c r="J825" i="8"/>
  <c r="J1976" i="8"/>
  <c r="BK1220" i="8"/>
  <c r="J737" i="8"/>
  <c r="J2238" i="8"/>
  <c r="J2144" i="8"/>
  <c r="BK1787" i="8"/>
  <c r="J756" i="8"/>
  <c r="J118" i="9"/>
  <c r="J128" i="9"/>
  <c r="BK160" i="9"/>
  <c r="J217" i="11"/>
  <c r="BK159" i="11"/>
  <c r="BK163" i="12"/>
  <c r="BK198" i="12"/>
  <c r="J169" i="13"/>
  <c r="BK157" i="13"/>
  <c r="BK219" i="13"/>
  <c r="J151" i="13"/>
  <c r="BK95" i="14"/>
  <c r="J145" i="14"/>
  <c r="J156" i="15"/>
  <c r="BK103" i="17"/>
  <c r="J114" i="21"/>
  <c r="J168" i="24"/>
  <c r="BK154" i="26"/>
  <c r="J182" i="26"/>
  <c r="BK198" i="27"/>
  <c r="J163" i="27"/>
  <c r="BK222" i="27"/>
  <c r="BK105" i="28"/>
  <c r="J149" i="29"/>
  <c r="BK180" i="32"/>
  <c r="BK96" i="36"/>
  <c r="BK471" i="2"/>
  <c r="BK210" i="2"/>
  <c r="BK517" i="2"/>
  <c r="BK454" i="2"/>
  <c r="J372" i="2"/>
  <c r="J362" i="2"/>
  <c r="J128" i="4"/>
  <c r="J123" i="4"/>
  <c r="J105" i="5"/>
  <c r="BK111" i="6"/>
  <c r="BK110" i="6"/>
  <c r="BK1889" i="8"/>
  <c r="BK1200" i="8"/>
  <c r="J138" i="8"/>
  <c r="J1815" i="8"/>
  <c r="BK1310" i="8"/>
  <c r="J520" i="8"/>
  <c r="BK1868" i="8"/>
  <c r="BK1282" i="8"/>
  <c r="J699" i="8"/>
  <c r="BK2020" i="8"/>
  <c r="BK1857" i="8"/>
  <c r="J1893" i="8"/>
  <c r="BK1202" i="8"/>
  <c r="J2076" i="8"/>
  <c r="BK1342" i="8"/>
  <c r="BK277" i="8"/>
  <c r="BK1793" i="8"/>
  <c r="BK613" i="8"/>
  <c r="J2279" i="8"/>
  <c r="J2172" i="8"/>
  <c r="BK1481" i="8"/>
  <c r="BK1141" i="8"/>
  <c r="J196" i="8"/>
  <c r="J143" i="9"/>
  <c r="BK168" i="9"/>
  <c r="J224" i="11"/>
  <c r="BK107" i="11"/>
  <c r="J117" i="11"/>
  <c r="BK157" i="12"/>
  <c r="BK230" i="12"/>
  <c r="BK166" i="12"/>
  <c r="BK257" i="12"/>
  <c r="BK257" i="13"/>
  <c r="BK135" i="13"/>
  <c r="J185" i="13"/>
  <c r="J253" i="13"/>
  <c r="J160" i="14"/>
  <c r="J103" i="14"/>
  <c r="BK144" i="14"/>
  <c r="J144" i="15"/>
  <c r="J100" i="16"/>
  <c r="BK96" i="18"/>
  <c r="J112" i="21"/>
  <c r="J142" i="24"/>
  <c r="J146" i="26"/>
  <c r="J245" i="26"/>
  <c r="BK250" i="26"/>
  <c r="J112" i="27"/>
  <c r="J117" i="28"/>
  <c r="BK121" i="29"/>
  <c r="J399" i="2"/>
  <c r="J445" i="2"/>
  <c r="J509" i="2"/>
  <c r="BK338" i="2"/>
  <c r="BK116" i="2"/>
  <c r="J276" i="2"/>
  <c r="J102" i="4"/>
  <c r="J140" i="5"/>
  <c r="J176" i="5"/>
  <c r="J153" i="5"/>
  <c r="BK129" i="5"/>
  <c r="J131" i="6"/>
  <c r="J1755" i="8"/>
  <c r="J1122" i="8"/>
  <c r="BK2124" i="8"/>
  <c r="BK1756" i="8"/>
  <c r="J1077" i="8"/>
  <c r="J1856" i="8"/>
  <c r="BK1319" i="8"/>
  <c r="BK610" i="8"/>
  <c r="BK1945" i="8"/>
  <c r="J1324" i="8"/>
  <c r="J369" i="8"/>
  <c r="BK1955" i="8"/>
  <c r="BK1545" i="8"/>
  <c r="BK1035" i="8"/>
  <c r="J1986" i="8"/>
  <c r="J1365" i="8"/>
  <c r="J803" i="8"/>
  <c r="J1858" i="8"/>
  <c r="J1205" i="8"/>
  <c r="J259" i="8"/>
  <c r="BK2175" i="8"/>
  <c r="J1881" i="8"/>
  <c r="BK1207" i="8"/>
  <c r="BK248" i="8"/>
  <c r="BK187" i="9"/>
  <c r="J110" i="9"/>
  <c r="BK88" i="10"/>
  <c r="BK222" i="11"/>
  <c r="J191" i="11"/>
  <c r="J166" i="11"/>
  <c r="J115" i="11"/>
  <c r="BK217" i="11"/>
  <c r="BK185" i="11"/>
  <c r="BK152" i="11"/>
  <c r="BK105" i="11"/>
  <c r="BK147" i="11"/>
  <c r="J186" i="11"/>
  <c r="J234" i="12"/>
  <c r="J104" i="12"/>
  <c r="J213" i="12"/>
  <c r="J107" i="13"/>
  <c r="BK245" i="13"/>
  <c r="J200" i="13"/>
  <c r="BK107" i="13"/>
  <c r="BK152" i="14"/>
  <c r="J115" i="27"/>
  <c r="BK118" i="29"/>
  <c r="J162" i="29"/>
  <c r="J340" i="32"/>
  <c r="BK334" i="32"/>
  <c r="J338" i="32"/>
  <c r="J90" i="34"/>
  <c r="F39" i="35"/>
  <c r="BD98" i="1"/>
  <c r="BK125" i="37"/>
  <c r="J554" i="2"/>
  <c r="J364" i="2"/>
  <c r="BK226" i="2"/>
  <c r="BK509" i="2"/>
  <c r="BK340" i="2"/>
  <c r="J544" i="2"/>
  <c r="BK326" i="2"/>
  <c r="BK231" i="2"/>
  <c r="BK462" i="2"/>
  <c r="BK452" i="2"/>
  <c r="J157" i="2"/>
  <c r="BK118" i="4"/>
  <c r="J98" i="4"/>
  <c r="BK162" i="5"/>
  <c r="BK179" i="5"/>
  <c r="J142" i="5"/>
  <c r="J164" i="5"/>
  <c r="BK139" i="5"/>
  <c r="J121" i="6"/>
  <c r="J127" i="6"/>
  <c r="BK1737" i="8"/>
  <c r="BK1361" i="8"/>
  <c r="J901" i="8"/>
  <c r="J2002" i="8"/>
  <c r="BK1679" i="8"/>
  <c r="BK812" i="8"/>
  <c r="J1816" i="8"/>
  <c r="BK1358" i="8"/>
  <c r="BK802" i="8"/>
  <c r="J122" i="8"/>
  <c r="BK1781" i="8"/>
  <c r="BK1094" i="8"/>
  <c r="J630" i="8"/>
  <c r="BK2035" i="8"/>
  <c r="J1832" i="8"/>
  <c r="J1380" i="8"/>
  <c r="BK1026" i="8"/>
  <c r="BK138" i="8"/>
  <c r="BK1713" i="8"/>
  <c r="J1399" i="8"/>
  <c r="BK761" i="8"/>
  <c r="BK1760" i="8"/>
  <c r="BK1173" i="8"/>
  <c r="J2303" i="8"/>
  <c r="J2195" i="8"/>
  <c r="BK2131" i="8"/>
  <c r="J1871" i="8"/>
  <c r="J1474" i="8"/>
  <c r="BK429" i="8"/>
  <c r="J142" i="9"/>
  <c r="BK142" i="9"/>
  <c r="J172" i="9"/>
  <c r="J171" i="9"/>
  <c r="BK220" i="11"/>
  <c r="J188" i="11"/>
  <c r="J103" i="11"/>
  <c r="J242" i="12"/>
  <c r="BK262" i="12"/>
  <c r="BK164" i="12"/>
  <c r="BK220" i="12"/>
  <c r="J201" i="13"/>
  <c r="BK111" i="13"/>
  <c r="J210" i="13"/>
  <c r="J256" i="13"/>
  <c r="J209" i="27"/>
  <c r="J110" i="27"/>
  <c r="BK156" i="27"/>
  <c r="BK155" i="27"/>
  <c r="J115" i="28"/>
  <c r="BK111" i="29"/>
  <c r="J94" i="30"/>
  <c r="J155" i="32"/>
  <c r="J96" i="36"/>
  <c r="J303" i="2"/>
  <c r="BK328" i="2"/>
  <c r="BK141" i="13"/>
  <c r="BK123" i="13"/>
  <c r="J187" i="14"/>
  <c r="BK92" i="14"/>
  <c r="BK157" i="15"/>
  <c r="J104" i="16"/>
  <c r="BK139" i="20"/>
  <c r="J106" i="22"/>
  <c r="J138" i="24"/>
  <c r="BK111" i="26"/>
  <c r="BK282" i="26"/>
  <c r="J156" i="27"/>
  <c r="J240" i="27"/>
  <c r="J137" i="29"/>
  <c r="J111" i="29"/>
  <c r="J313" i="32"/>
  <c r="BK90" i="36"/>
  <c r="J97" i="37"/>
  <c r="J437" i="2"/>
  <c r="BK463" i="2"/>
  <c r="BK486" i="2"/>
  <c r="BK568" i="2"/>
  <c r="BK388" i="2"/>
  <c r="J502" i="2"/>
  <c r="J88" i="3"/>
  <c r="J139" i="4"/>
  <c r="BK145" i="4"/>
  <c r="BK140" i="5"/>
  <c r="J94" i="5"/>
  <c r="J177" i="5"/>
  <c r="J98" i="6"/>
  <c r="J2085" i="8"/>
  <c r="J1843" i="8"/>
  <c r="BK1365" i="8"/>
  <c r="BK414" i="8"/>
  <c r="J1864" i="8"/>
  <c r="J1210" i="8"/>
  <c r="BK2043" i="8"/>
  <c r="BK1324" i="8"/>
  <c r="J641" i="8"/>
  <c r="J1907" i="8"/>
  <c r="J1316" i="8"/>
  <c r="BK576" i="8"/>
  <c r="BK1470" i="8"/>
  <c r="J854" i="8"/>
  <c r="BK1927" i="8"/>
  <c r="BK1423" i="8"/>
  <c r="J515" i="8"/>
  <c r="BK1521" i="8"/>
  <c r="BK842" i="8"/>
  <c r="BK2265" i="8"/>
  <c r="BK2034" i="8"/>
  <c r="BK1154" i="8"/>
  <c r="J175" i="9"/>
  <c r="BK157" i="9"/>
  <c r="J125" i="9"/>
  <c r="J153" i="9"/>
  <c r="J167" i="11"/>
  <c r="BK221" i="11"/>
  <c r="J136" i="11"/>
  <c r="BK263" i="12"/>
  <c r="BK139" i="12"/>
  <c r="BK268" i="12"/>
  <c r="BK258" i="13"/>
  <c r="J171" i="13"/>
  <c r="BK143" i="13"/>
  <c r="BK149" i="13"/>
  <c r="J133" i="14"/>
  <c r="J105" i="14"/>
  <c r="BK131" i="15"/>
  <c r="J93" i="16"/>
  <c r="J106" i="20"/>
  <c r="BK114" i="22"/>
  <c r="J146" i="24"/>
  <c r="BK145" i="26"/>
  <c r="J280" i="26"/>
  <c r="BK146" i="26"/>
  <c r="J159" i="27"/>
  <c r="BK110" i="28"/>
  <c r="J160" i="29"/>
  <c r="J107" i="29"/>
  <c r="BK206" i="32"/>
  <c r="J115" i="37"/>
  <c r="J446" i="2"/>
  <c r="BK436" i="2"/>
  <c r="BK262" i="2"/>
  <c r="BK132" i="2"/>
  <c r="BK530" i="2"/>
  <c r="BK542" i="2"/>
  <c r="J147" i="2"/>
  <c r="BK133" i="4"/>
  <c r="J118" i="5"/>
  <c r="BK175" i="5"/>
  <c r="J148" i="5"/>
  <c r="J125" i="6"/>
  <c r="J102" i="6"/>
  <c r="J1996" i="8"/>
  <c r="J1554" i="8"/>
  <c r="J342" i="8"/>
  <c r="BK1633" i="8"/>
  <c r="BK353" i="8"/>
  <c r="J1239" i="8"/>
  <c r="BK756" i="8"/>
  <c r="J2034" i="8"/>
  <c r="BK1683" i="8"/>
  <c r="BK1192" i="8"/>
  <c r="BK336" i="8"/>
  <c r="J1847" i="8"/>
  <c r="J733" i="8"/>
  <c r="BK144" i="9"/>
  <c r="BK154" i="9"/>
  <c r="J141" i="9"/>
  <c r="J134" i="11"/>
  <c r="BK216" i="11"/>
  <c r="J142" i="11"/>
  <c r="BK229" i="12"/>
  <c r="J235" i="12"/>
  <c r="BK108" i="12"/>
  <c r="J212" i="12"/>
  <c r="BK153" i="13"/>
  <c r="BK197" i="13"/>
  <c r="BK215" i="13"/>
  <c r="J137" i="13"/>
  <c r="J230" i="13"/>
  <c r="J232" i="13"/>
  <c r="J111" i="14"/>
  <c r="BK134" i="14"/>
  <c r="BK153" i="15"/>
  <c r="J105" i="15"/>
  <c r="J96" i="16"/>
  <c r="BK118" i="18"/>
  <c r="J115" i="20"/>
  <c r="J144" i="24"/>
  <c r="BK101" i="25"/>
  <c r="J186" i="26"/>
  <c r="BK233" i="27"/>
  <c r="J101" i="29"/>
  <c r="J151" i="32"/>
  <c r="J277" i="32"/>
  <c r="J99" i="37"/>
  <c r="R108" i="2" l="1"/>
  <c r="BK233" i="2"/>
  <c r="J233" i="2"/>
  <c r="J67" i="2" s="1"/>
  <c r="R325" i="2"/>
  <c r="T358" i="2"/>
  <c r="R390" i="2"/>
  <c r="R473" i="2"/>
  <c r="P527" i="2"/>
  <c r="BK599" i="2"/>
  <c r="J599" i="2" s="1"/>
  <c r="J83" i="2" s="1"/>
  <c r="T631" i="2"/>
  <c r="BK97" i="4"/>
  <c r="J97" i="4" s="1"/>
  <c r="J65" i="4" s="1"/>
  <c r="BK106" i="4"/>
  <c r="J106" i="4" s="1"/>
  <c r="J67" i="4" s="1"/>
  <c r="P113" i="4"/>
  <c r="BK130" i="4"/>
  <c r="J130" i="4"/>
  <c r="J70" i="4" s="1"/>
  <c r="T144" i="4"/>
  <c r="R93" i="5"/>
  <c r="T93" i="5"/>
  <c r="BK133" i="5"/>
  <c r="J133" i="5" s="1"/>
  <c r="J67" i="5" s="1"/>
  <c r="T157" i="5"/>
  <c r="R168" i="5"/>
  <c r="BK97" i="6"/>
  <c r="J97" i="6" s="1"/>
  <c r="J65" i="6" s="1"/>
  <c r="P106" i="6"/>
  <c r="P120" i="6"/>
  <c r="T85" i="7"/>
  <c r="P121" i="8"/>
  <c r="T173" i="8"/>
  <c r="P212" i="8"/>
  <c r="R771" i="8"/>
  <c r="R1038" i="8"/>
  <c r="BK1044" i="8"/>
  <c r="J1044" i="8" s="1"/>
  <c r="J73" i="8" s="1"/>
  <c r="R1044" i="8"/>
  <c r="BK1137" i="8"/>
  <c r="J1137" i="8"/>
  <c r="J77" i="8" s="1"/>
  <c r="P1211" i="8"/>
  <c r="R1264" i="8"/>
  <c r="BK1284" i="8"/>
  <c r="J1284" i="8" s="1"/>
  <c r="J83" i="8" s="1"/>
  <c r="P1291" i="8"/>
  <c r="BK1562" i="8"/>
  <c r="J1562" i="8" s="1"/>
  <c r="J86" i="8" s="1"/>
  <c r="R1562" i="8"/>
  <c r="T1699" i="8"/>
  <c r="R2025" i="8"/>
  <c r="T2075" i="8"/>
  <c r="P2181" i="8"/>
  <c r="P2278" i="8"/>
  <c r="T2296" i="8"/>
  <c r="T95" i="9"/>
  <c r="P104" i="9"/>
  <c r="BK120" i="9"/>
  <c r="J120" i="9" s="1"/>
  <c r="J69" i="9" s="1"/>
  <c r="T138" i="9"/>
  <c r="R183" i="9"/>
  <c r="P87" i="10"/>
  <c r="P86" i="10" s="1"/>
  <c r="AU64" i="1" s="1"/>
  <c r="BK120" i="11"/>
  <c r="J120" i="11" s="1"/>
  <c r="J65" i="11" s="1"/>
  <c r="T149" i="11"/>
  <c r="BK164" i="11"/>
  <c r="J164" i="11" s="1"/>
  <c r="J69" i="11" s="1"/>
  <c r="T172" i="11"/>
  <c r="T179" i="11"/>
  <c r="T190" i="11"/>
  <c r="T212" i="11"/>
  <c r="BK107" i="12"/>
  <c r="J107" i="12"/>
  <c r="J66" i="12" s="1"/>
  <c r="T167" i="12"/>
  <c r="P223" i="12"/>
  <c r="P259" i="12"/>
  <c r="BK267" i="12"/>
  <c r="J267" i="12"/>
  <c r="J74" i="12" s="1"/>
  <c r="BK94" i="13"/>
  <c r="T94" i="13"/>
  <c r="R168" i="13"/>
  <c r="P207" i="13"/>
  <c r="BK243" i="13"/>
  <c r="J243" i="13" s="1"/>
  <c r="J70" i="13" s="1"/>
  <c r="T243" i="13"/>
  <c r="BK143" i="14"/>
  <c r="J143" i="14"/>
  <c r="J66" i="14" s="1"/>
  <c r="T159" i="14"/>
  <c r="BK94" i="15"/>
  <c r="J94" i="15" s="1"/>
  <c r="J65" i="15" s="1"/>
  <c r="P115" i="15"/>
  <c r="R138" i="15"/>
  <c r="R89" i="16"/>
  <c r="R88" i="16" s="1"/>
  <c r="R87" i="16" s="1"/>
  <c r="T95" i="17"/>
  <c r="T94" i="17" s="1"/>
  <c r="T93" i="17" s="1"/>
  <c r="P123" i="20"/>
  <c r="BK138" i="20"/>
  <c r="J138" i="20"/>
  <c r="J72" i="20" s="1"/>
  <c r="R101" i="22"/>
  <c r="T119" i="22"/>
  <c r="T106" i="23"/>
  <c r="BK101" i="24"/>
  <c r="J101" i="24" s="1"/>
  <c r="R120" i="24"/>
  <c r="R147" i="24"/>
  <c r="T100" i="25"/>
  <c r="P117" i="25"/>
  <c r="BK129" i="26"/>
  <c r="J129" i="26"/>
  <c r="J70" i="26" s="1"/>
  <c r="R143" i="26"/>
  <c r="R106" i="26" s="1"/>
  <c r="T153" i="26"/>
  <c r="BK164" i="26"/>
  <c r="J164" i="26"/>
  <c r="J75" i="26" s="1"/>
  <c r="T202" i="26"/>
  <c r="P244" i="26"/>
  <c r="T244" i="26"/>
  <c r="T281" i="26"/>
  <c r="T105" i="27"/>
  <c r="R134" i="27"/>
  <c r="BK147" i="27"/>
  <c r="J147" i="27" s="1"/>
  <c r="J73" i="27" s="1"/>
  <c r="R151" i="27"/>
  <c r="T162" i="27"/>
  <c r="P212" i="27"/>
  <c r="BK112" i="28"/>
  <c r="J112" i="28" s="1"/>
  <c r="J70" i="28" s="1"/>
  <c r="R118" i="28"/>
  <c r="BK110" i="29"/>
  <c r="J110" i="29"/>
  <c r="J66" i="29" s="1"/>
  <c r="T143" i="2"/>
  <c r="BK334" i="2"/>
  <c r="BK371" i="2"/>
  <c r="J371" i="2"/>
  <c r="J74" i="2" s="1"/>
  <c r="P390" i="2"/>
  <c r="T473" i="2"/>
  <c r="T519" i="2"/>
  <c r="BK562" i="2"/>
  <c r="J562" i="2" s="1"/>
  <c r="J81" i="2" s="1"/>
  <c r="R599" i="2"/>
  <c r="BK103" i="4"/>
  <c r="J103" i="4" s="1"/>
  <c r="J66" i="4" s="1"/>
  <c r="BK117" i="4"/>
  <c r="J117" i="4"/>
  <c r="J69" i="4" s="1"/>
  <c r="T130" i="4"/>
  <c r="T120" i="11"/>
  <c r="R156" i="11"/>
  <c r="BK172" i="11"/>
  <c r="J172" i="11"/>
  <c r="J70" i="11" s="1"/>
  <c r="R179" i="11"/>
  <c r="P190" i="11"/>
  <c r="R200" i="11"/>
  <c r="T104" i="13"/>
  <c r="R148" i="13"/>
  <c r="T214" i="13"/>
  <c r="R243" i="13"/>
  <c r="R91" i="14"/>
  <c r="BK159" i="14"/>
  <c r="J159" i="14" s="1"/>
  <c r="J67" i="14" s="1"/>
  <c r="P182" i="14"/>
  <c r="R115" i="15"/>
  <c r="P158" i="15"/>
  <c r="BK95" i="17"/>
  <c r="J95" i="17" s="1"/>
  <c r="J69" i="17" s="1"/>
  <c r="P95" i="19"/>
  <c r="P94" i="19" s="1"/>
  <c r="P93" i="19" s="1"/>
  <c r="AU75" i="1" s="1"/>
  <c r="R99" i="20"/>
  <c r="T123" i="20"/>
  <c r="R138" i="20"/>
  <c r="T93" i="21"/>
  <c r="T92" i="21"/>
  <c r="R109" i="22"/>
  <c r="BK98" i="23"/>
  <c r="J98" i="23"/>
  <c r="J69" i="23" s="1"/>
  <c r="P106" i="23"/>
  <c r="R101" i="24"/>
  <c r="BK131" i="24"/>
  <c r="J131" i="24"/>
  <c r="J71" i="24" s="1"/>
  <c r="T147" i="24"/>
  <c r="BK108" i="25"/>
  <c r="J108" i="25" s="1"/>
  <c r="J70" i="25"/>
  <c r="BK125" i="25"/>
  <c r="BK124" i="25" s="1"/>
  <c r="J124" i="25" s="1"/>
  <c r="J73" i="25" s="1"/>
  <c r="T107" i="26"/>
  <c r="BK143" i="26"/>
  <c r="J143" i="26" s="1"/>
  <c r="J71" i="26" s="1"/>
  <c r="P181" i="26"/>
  <c r="R202" i="26"/>
  <c r="T233" i="26"/>
  <c r="BK261" i="26"/>
  <c r="J261" i="26" s="1"/>
  <c r="J80" i="26" s="1"/>
  <c r="P281" i="26"/>
  <c r="BK117" i="27"/>
  <c r="J117" i="27" s="1"/>
  <c r="J69" i="27" s="1"/>
  <c r="T134" i="27"/>
  <c r="P147" i="27"/>
  <c r="T151" i="27"/>
  <c r="R162" i="27"/>
  <c r="T212" i="27"/>
  <c r="R112" i="28"/>
  <c r="R111" i="28" s="1"/>
  <c r="R123" i="28"/>
  <c r="P100" i="29"/>
  <c r="R110" i="29"/>
  <c r="BK126" i="29"/>
  <c r="J126" i="29"/>
  <c r="J68" i="29" s="1"/>
  <c r="R154" i="29"/>
  <c r="R89" i="30"/>
  <c r="R88" i="30" s="1"/>
  <c r="R87" i="30" s="1"/>
  <c r="R96" i="32"/>
  <c r="BK213" i="32"/>
  <c r="J213" i="32"/>
  <c r="J71" i="32" s="1"/>
  <c r="BK339" i="32"/>
  <c r="J339" i="32" s="1"/>
  <c r="J72" i="32" s="1"/>
  <c r="R90" i="33"/>
  <c r="P93" i="36"/>
  <c r="P92" i="36" s="1"/>
  <c r="R110" i="37"/>
  <c r="T108" i="2"/>
  <c r="T233" i="2"/>
  <c r="R334" i="2"/>
  <c r="P371" i="2"/>
  <c r="BK431" i="2"/>
  <c r="J431" i="2" s="1"/>
  <c r="J76" i="2" s="1"/>
  <c r="P473" i="2"/>
  <c r="R519" i="2"/>
  <c r="T562" i="2"/>
  <c r="T599" i="2"/>
  <c r="R97" i="4"/>
  <c r="T106" i="4"/>
  <c r="R113" i="4"/>
  <c r="R130" i="4"/>
  <c r="T137" i="4"/>
  <c r="R144" i="4"/>
  <c r="P93" i="5"/>
  <c r="P120" i="5"/>
  <c r="BK157" i="5"/>
  <c r="J157" i="5"/>
  <c r="J68" i="5" s="1"/>
  <c r="T173" i="5"/>
  <c r="R91" i="6"/>
  <c r="R106" i="6"/>
  <c r="R128" i="6"/>
  <c r="BK85" i="7"/>
  <c r="J85" i="7" s="1"/>
  <c r="J32" i="7" s="1"/>
  <c r="BK352" i="8"/>
  <c r="J352" i="8" s="1"/>
  <c r="J68" i="8" s="1"/>
  <c r="BK626" i="8"/>
  <c r="J626" i="8" s="1"/>
  <c r="J69" i="8"/>
  <c r="R626" i="8"/>
  <c r="P767" i="8"/>
  <c r="P1048" i="8"/>
  <c r="T1103" i="8"/>
  <c r="BK1211" i="8"/>
  <c r="J1211" i="8"/>
  <c r="J80" i="8" s="1"/>
  <c r="P1369" i="8"/>
  <c r="R1770" i="8"/>
  <c r="BK2025" i="8"/>
  <c r="J2025" i="8"/>
  <c r="J90" i="8" s="1"/>
  <c r="R2100" i="8"/>
  <c r="P2151" i="8"/>
  <c r="R2151" i="8"/>
  <c r="BK2278" i="8"/>
  <c r="J2278" i="8" s="1"/>
  <c r="J95" i="8" s="1"/>
  <c r="P2296" i="8"/>
  <c r="T2301" i="8"/>
  <c r="R98" i="9"/>
  <c r="T107" i="9"/>
  <c r="P138" i="9"/>
  <c r="T183" i="9"/>
  <c r="T98" i="11"/>
  <c r="R149" i="11"/>
  <c r="R164" i="11"/>
  <c r="R172" i="11"/>
  <c r="R175" i="11"/>
  <c r="BK200" i="11"/>
  <c r="J200" i="11" s="1"/>
  <c r="J74" i="11" s="1"/>
  <c r="P212" i="11"/>
  <c r="BK97" i="12"/>
  <c r="J97" i="12"/>
  <c r="J64" i="12" s="1"/>
  <c r="R97" i="12"/>
  <c r="BK167" i="12"/>
  <c r="J167" i="12" s="1"/>
  <c r="J69" i="12" s="1"/>
  <c r="R228" i="12"/>
  <c r="P264" i="12"/>
  <c r="R94" i="13"/>
  <c r="BK168" i="13"/>
  <c r="J168" i="13" s="1"/>
  <c r="J67" i="13" s="1"/>
  <c r="P214" i="13"/>
  <c r="R250" i="13"/>
  <c r="T91" i="14"/>
  <c r="T143" i="14"/>
  <c r="BK182" i="14"/>
  <c r="J182" i="14" s="1"/>
  <c r="J68" i="14" s="1"/>
  <c r="P94" i="15"/>
  <c r="BK138" i="15"/>
  <c r="J138" i="15"/>
  <c r="J68" i="15" s="1"/>
  <c r="BK158" i="15"/>
  <c r="J158" i="15"/>
  <c r="J69" i="15" s="1"/>
  <c r="BK89" i="16"/>
  <c r="J89" i="16"/>
  <c r="J65" i="16" s="1"/>
  <c r="T95" i="18"/>
  <c r="T94" i="18" s="1"/>
  <c r="T93" i="18" s="1"/>
  <c r="T99" i="20"/>
  <c r="P130" i="20"/>
  <c r="P93" i="21"/>
  <c r="P92" i="21"/>
  <c r="AU78" i="1" s="1"/>
  <c r="P101" i="22"/>
  <c r="BK119" i="22"/>
  <c r="J119" i="22" s="1"/>
  <c r="J72" i="22" s="1"/>
  <c r="T98" i="23"/>
  <c r="T95" i="23" s="1"/>
  <c r="T101" i="24"/>
  <c r="R131" i="24"/>
  <c r="P147" i="24"/>
  <c r="BK100" i="25"/>
  <c r="J100" i="25" s="1"/>
  <c r="J69" i="25" s="1"/>
  <c r="T108" i="25"/>
  <c r="R117" i="25"/>
  <c r="P129" i="26"/>
  <c r="T143" i="26"/>
  <c r="R164" i="26"/>
  <c r="R181" i="26"/>
  <c r="BK233" i="26"/>
  <c r="J233" i="26"/>
  <c r="J78" i="26" s="1"/>
  <c r="R261" i="26"/>
  <c r="R117" i="27"/>
  <c r="P143" i="27"/>
  <c r="T147" i="27"/>
  <c r="BK177" i="27"/>
  <c r="J177" i="27" s="1"/>
  <c r="J78" i="27" s="1"/>
  <c r="R212" i="27"/>
  <c r="P98" i="28"/>
  <c r="P112" i="28"/>
  <c r="BK123" i="28"/>
  <c r="J123" i="28"/>
  <c r="J72" i="28" s="1"/>
  <c r="P110" i="29"/>
  <c r="T117" i="29"/>
  <c r="T140" i="29"/>
  <c r="BK164" i="29"/>
  <c r="J164" i="29"/>
  <c r="J74" i="29" s="1"/>
  <c r="BK87" i="31"/>
  <c r="T96" i="32"/>
  <c r="P213" i="32"/>
  <c r="T339" i="32"/>
  <c r="P90" i="33"/>
  <c r="P101" i="33"/>
  <c r="BK89" i="36"/>
  <c r="R93" i="36"/>
  <c r="R92" i="36" s="1"/>
  <c r="P94" i="37"/>
  <c r="T110" i="37"/>
  <c r="BK143" i="2"/>
  <c r="J143" i="2"/>
  <c r="J66" i="2" s="1"/>
  <c r="P233" i="2"/>
  <c r="T325" i="2"/>
  <c r="BK390" i="2"/>
  <c r="J390" i="2" s="1"/>
  <c r="J75" i="2" s="1"/>
  <c r="R431" i="2"/>
  <c r="P468" i="2"/>
  <c r="T468" i="2"/>
  <c r="P519" i="2"/>
  <c r="P562" i="2"/>
  <c r="P599" i="2"/>
  <c r="P103" i="4"/>
  <c r="T103" i="4"/>
  <c r="T96" i="4" s="1"/>
  <c r="T95" i="4" s="1"/>
  <c r="T117" i="4"/>
  <c r="P137" i="4"/>
  <c r="P96" i="5"/>
  <c r="T120" i="5"/>
  <c r="R157" i="5"/>
  <c r="R173" i="5"/>
  <c r="T91" i="6"/>
  <c r="T106" i="6"/>
  <c r="T128" i="6"/>
  <c r="R85" i="7"/>
  <c r="BK173" i="8"/>
  <c r="J173" i="8" s="1"/>
  <c r="J66" i="8" s="1"/>
  <c r="T352" i="8"/>
  <c r="P626" i="8"/>
  <c r="BK767" i="8"/>
  <c r="J767" i="8" s="1"/>
  <c r="J70" i="8"/>
  <c r="T767" i="8"/>
  <c r="R1048" i="8"/>
  <c r="P1137" i="8"/>
  <c r="BK1201" i="8"/>
  <c r="J1201" i="8" s="1"/>
  <c r="J78" i="8" s="1"/>
  <c r="T1201" i="8"/>
  <c r="P1208" i="8"/>
  <c r="T1208" i="8"/>
  <c r="R1369" i="8"/>
  <c r="T1562" i="8"/>
  <c r="P1699" i="8"/>
  <c r="BK1987" i="8"/>
  <c r="J1987" i="8"/>
  <c r="J89" i="8" s="1"/>
  <c r="P2025" i="8"/>
  <c r="P2100" i="8"/>
  <c r="BK2151" i="8"/>
  <c r="J2151" i="8"/>
  <c r="J93" i="8" s="1"/>
  <c r="T2151" i="8"/>
  <c r="T2278" i="8"/>
  <c r="P2301" i="8"/>
  <c r="P95" i="9"/>
  <c r="T98" i="9"/>
  <c r="R107" i="9"/>
  <c r="R138" i="9"/>
  <c r="BK183" i="9"/>
  <c r="J183" i="9" s="1"/>
  <c r="J72" i="9" s="1"/>
  <c r="BK98" i="11"/>
  <c r="R98" i="11"/>
  <c r="BK149" i="11"/>
  <c r="J149" i="11" s="1"/>
  <c r="J66" i="11" s="1"/>
  <c r="T156" i="11"/>
  <c r="P172" i="11"/>
  <c r="BK179" i="11"/>
  <c r="J179" i="11" s="1"/>
  <c r="J72" i="11" s="1"/>
  <c r="P200" i="11"/>
  <c r="R212" i="11"/>
  <c r="P97" i="12"/>
  <c r="T97" i="12"/>
  <c r="R167" i="12"/>
  <c r="R223" i="12"/>
  <c r="BK259" i="12"/>
  <c r="J259" i="12"/>
  <c r="J72" i="12" s="1"/>
  <c r="R264" i="12"/>
  <c r="BK104" i="13"/>
  <c r="J104" i="13" s="1"/>
  <c r="J65" i="13" s="1"/>
  <c r="T168" i="13"/>
  <c r="T207" i="13"/>
  <c r="P250" i="13"/>
  <c r="P132" i="14"/>
  <c r="P159" i="14"/>
  <c r="T115" i="15"/>
  <c r="P138" i="15"/>
  <c r="P95" i="18"/>
  <c r="P94" i="18"/>
  <c r="P93" i="18" s="1"/>
  <c r="AU74" i="1"/>
  <c r="R95" i="19"/>
  <c r="R94" i="19" s="1"/>
  <c r="R93" i="19" s="1"/>
  <c r="BK99" i="20"/>
  <c r="J99" i="20" s="1"/>
  <c r="J69" i="20" s="1"/>
  <c r="R123" i="20"/>
  <c r="P138" i="20"/>
  <c r="BK93" i="21"/>
  <c r="J93" i="21" s="1"/>
  <c r="J68" i="21" s="1"/>
  <c r="T101" i="22"/>
  <c r="P119" i="22"/>
  <c r="R98" i="23"/>
  <c r="P101" i="24"/>
  <c r="T131" i="24"/>
  <c r="BK147" i="24"/>
  <c r="J147" i="24" s="1"/>
  <c r="J75" i="24" s="1"/>
  <c r="P108" i="25"/>
  <c r="T125" i="25"/>
  <c r="T124" i="25"/>
  <c r="R89" i="36"/>
  <c r="R88" i="36"/>
  <c r="R94" i="37"/>
  <c r="P143" i="2"/>
  <c r="BK325" i="2"/>
  <c r="J325" i="2" s="1"/>
  <c r="J68" i="2" s="1"/>
  <c r="T334" i="2"/>
  <c r="R358" i="2"/>
  <c r="T371" i="2"/>
  <c r="T431" i="2"/>
  <c r="BK527" i="2"/>
  <c r="J527" i="2"/>
  <c r="J80" i="2" s="1"/>
  <c r="R562" i="2"/>
  <c r="P589" i="2"/>
  <c r="BK631" i="2"/>
  <c r="J631" i="2"/>
  <c r="J84" i="2" s="1"/>
  <c r="P97" i="4"/>
  <c r="R103" i="4"/>
  <c r="BK113" i="4"/>
  <c r="T113" i="4"/>
  <c r="P130" i="4"/>
  <c r="R137" i="4"/>
  <c r="P144" i="4"/>
  <c r="BK93" i="5"/>
  <c r="J93" i="5" s="1"/>
  <c r="J64" i="5" s="1"/>
  <c r="BK120" i="5"/>
  <c r="J120" i="5" s="1"/>
  <c r="J66" i="5" s="1"/>
  <c r="T133" i="5"/>
  <c r="P173" i="5"/>
  <c r="BK91" i="6"/>
  <c r="J91" i="6" s="1"/>
  <c r="J64" i="6" s="1"/>
  <c r="P97" i="6"/>
  <c r="BK120" i="6"/>
  <c r="J120" i="6"/>
  <c r="J67" i="6" s="1"/>
  <c r="T120" i="6"/>
  <c r="P85" i="7"/>
  <c r="AU61" i="1" s="1"/>
  <c r="T121" i="8"/>
  <c r="P352" i="8"/>
  <c r="P771" i="8"/>
  <c r="BK1038" i="8"/>
  <c r="J1038" i="8" s="1"/>
  <c r="J72" i="8"/>
  <c r="T1038" i="8"/>
  <c r="P1044" i="8"/>
  <c r="T1044" i="8"/>
  <c r="T1137" i="8"/>
  <c r="R1201" i="8"/>
  <c r="R1208" i="8"/>
  <c r="P1264" i="8"/>
  <c r="BK1291" i="8"/>
  <c r="J1291" i="8" s="1"/>
  <c r="J84" i="8" s="1"/>
  <c r="R1291" i="8"/>
  <c r="BK1770" i="8"/>
  <c r="J1770" i="8" s="1"/>
  <c r="J88" i="8" s="1"/>
  <c r="P1987" i="8"/>
  <c r="BK2075" i="8"/>
  <c r="J2075" i="8" s="1"/>
  <c r="J91" i="8" s="1"/>
  <c r="P2075" i="8"/>
  <c r="R2181" i="8"/>
  <c r="R2296" i="8"/>
  <c r="BK95" i="9"/>
  <c r="J95" i="9" s="1"/>
  <c r="J64" i="9" s="1"/>
  <c r="R95" i="9"/>
  <c r="BK104" i="9"/>
  <c r="J104" i="9"/>
  <c r="J66" i="9"/>
  <c r="R104" i="9"/>
  <c r="T104" i="9"/>
  <c r="T120" i="9"/>
  <c r="P170" i="9"/>
  <c r="R87" i="10"/>
  <c r="R86" i="10" s="1"/>
  <c r="R120" i="11"/>
  <c r="BK156" i="11"/>
  <c r="J156" i="11" s="1"/>
  <c r="J68" i="11" s="1"/>
  <c r="T164" i="11"/>
  <c r="P175" i="11"/>
  <c r="T175" i="11"/>
  <c r="BK190" i="11"/>
  <c r="J190" i="11"/>
  <c r="J73" i="11"/>
  <c r="BK212" i="11"/>
  <c r="J212" i="11"/>
  <c r="J75" i="11" s="1"/>
  <c r="T107" i="12"/>
  <c r="T106" i="12" s="1"/>
  <c r="T132" i="12"/>
  <c r="P228" i="12"/>
  <c r="BK264" i="12"/>
  <c r="J264" i="12" s="1"/>
  <c r="J73" i="12" s="1"/>
  <c r="P267" i="12"/>
  <c r="R104" i="13"/>
  <c r="P148" i="13"/>
  <c r="BK214" i="13"/>
  <c r="J214" i="13"/>
  <c r="J69" i="13"/>
  <c r="P243" i="13"/>
  <c r="BK91" i="14"/>
  <c r="J91" i="14" s="1"/>
  <c r="J64" i="14" s="1"/>
  <c r="R132" i="14"/>
  <c r="R143" i="14"/>
  <c r="T182" i="14"/>
  <c r="T94" i="15"/>
  <c r="T158" i="15"/>
  <c r="P105" i="27"/>
  <c r="BK134" i="27"/>
  <c r="J134" i="27"/>
  <c r="J70" i="27" s="1"/>
  <c r="R147" i="27"/>
  <c r="BK158" i="27"/>
  <c r="J158" i="27"/>
  <c r="J76" i="27" s="1"/>
  <c r="T158" i="27"/>
  <c r="P177" i="27"/>
  <c r="T98" i="28"/>
  <c r="BK118" i="28"/>
  <c r="J118" i="28" s="1"/>
  <c r="J71" i="28" s="1"/>
  <c r="P123" i="28"/>
  <c r="T100" i="29"/>
  <c r="T110" i="29"/>
  <c r="R126" i="29"/>
  <c r="BK154" i="29"/>
  <c r="P164" i="29"/>
  <c r="P163" i="29"/>
  <c r="BK89" i="30"/>
  <c r="J89" i="30" s="1"/>
  <c r="J65" i="30" s="1"/>
  <c r="R87" i="31"/>
  <c r="R86" i="31" s="1"/>
  <c r="R213" i="32"/>
  <c r="R101" i="33"/>
  <c r="BK93" i="36"/>
  <c r="J93" i="36" s="1"/>
  <c r="J66" i="36" s="1"/>
  <c r="BK122" i="37"/>
  <c r="J122" i="37"/>
  <c r="J70" i="37" s="1"/>
  <c r="P108" i="2"/>
  <c r="R143" i="2"/>
  <c r="P325" i="2"/>
  <c r="BK358" i="2"/>
  <c r="J358" i="2"/>
  <c r="J73" i="2" s="1"/>
  <c r="T390" i="2"/>
  <c r="BK473" i="2"/>
  <c r="J473" i="2" s="1"/>
  <c r="J78" i="2" s="1"/>
  <c r="R527" i="2"/>
  <c r="BK589" i="2"/>
  <c r="J589" i="2"/>
  <c r="J82" i="2" s="1"/>
  <c r="R589" i="2"/>
  <c r="P631" i="2"/>
  <c r="T97" i="4"/>
  <c r="P106" i="4"/>
  <c r="P117" i="4"/>
  <c r="BK137" i="4"/>
  <c r="J137" i="4"/>
  <c r="J71" i="4" s="1"/>
  <c r="BK144" i="4"/>
  <c r="J144" i="4"/>
  <c r="J73" i="4"/>
  <c r="T96" i="5"/>
  <c r="R133" i="5"/>
  <c r="BK173" i="5"/>
  <c r="J173" i="5"/>
  <c r="J70" i="5" s="1"/>
  <c r="BK106" i="6"/>
  <c r="J106" i="6"/>
  <c r="J66" i="6"/>
  <c r="P128" i="6"/>
  <c r="BK212" i="8"/>
  <c r="J212" i="8" s="1"/>
  <c r="J67" i="8"/>
  <c r="T212" i="8"/>
  <c r="T771" i="8"/>
  <c r="P1038" i="8"/>
  <c r="BK1103" i="8"/>
  <c r="J1103" i="8" s="1"/>
  <c r="J76" i="8" s="1"/>
  <c r="R1103" i="8"/>
  <c r="T1211" i="8"/>
  <c r="BK1369" i="8"/>
  <c r="J1369" i="8" s="1"/>
  <c r="J85" i="8" s="1"/>
  <c r="T1770" i="8"/>
  <c r="T2025" i="8"/>
  <c r="R2075" i="8"/>
  <c r="T2181" i="8"/>
  <c r="BK2296" i="8"/>
  <c r="J2296" i="8" s="1"/>
  <c r="J96" i="8" s="1"/>
  <c r="R2301" i="8"/>
  <c r="BK107" i="9"/>
  <c r="J107" i="9" s="1"/>
  <c r="J67" i="9" s="1"/>
  <c r="P120" i="9"/>
  <c r="P119" i="9"/>
  <c r="BK170" i="9"/>
  <c r="J170" i="9" s="1"/>
  <c r="J71" i="9" s="1"/>
  <c r="P183" i="9"/>
  <c r="T87" i="10"/>
  <c r="T86" i="10"/>
  <c r="P120" i="11"/>
  <c r="P164" i="11"/>
  <c r="BK175" i="11"/>
  <c r="J175" i="11" s="1"/>
  <c r="J71" i="11" s="1"/>
  <c r="P179" i="11"/>
  <c r="R190" i="11"/>
  <c r="T200" i="11"/>
  <c r="P107" i="12"/>
  <c r="P106" i="12"/>
  <c r="P167" i="12"/>
  <c r="BK223" i="12"/>
  <c r="J223" i="12" s="1"/>
  <c r="J70" i="12" s="1"/>
  <c r="T223" i="12"/>
  <c r="R259" i="12"/>
  <c r="R267" i="12"/>
  <c r="P94" i="13"/>
  <c r="BK148" i="13"/>
  <c r="J148" i="13" s="1"/>
  <c r="J66" i="13" s="1"/>
  <c r="T148" i="13"/>
  <c r="R214" i="13"/>
  <c r="T250" i="13"/>
  <c r="BK132" i="14"/>
  <c r="J132" i="14"/>
  <c r="J65" i="14" s="1"/>
  <c r="P143" i="14"/>
  <c r="R182" i="14"/>
  <c r="BK115" i="15"/>
  <c r="J115" i="15" s="1"/>
  <c r="J66" i="15" s="1"/>
  <c r="T138" i="15"/>
  <c r="P89" i="16"/>
  <c r="P88" i="16" s="1"/>
  <c r="P87" i="16" s="1"/>
  <c r="AU70" i="1" s="1"/>
  <c r="P95" i="17"/>
  <c r="P94" i="17" s="1"/>
  <c r="P93" i="17" s="1"/>
  <c r="AU73" i="1" s="1"/>
  <c r="BK130" i="20"/>
  <c r="T138" i="20"/>
  <c r="R93" i="21"/>
  <c r="R92" i="21" s="1"/>
  <c r="P109" i="22"/>
  <c r="R119" i="22"/>
  <c r="R106" i="23"/>
  <c r="T120" i="24"/>
  <c r="BK140" i="24"/>
  <c r="J140" i="24"/>
  <c r="J74" i="24"/>
  <c r="T140" i="24"/>
  <c r="P100" i="25"/>
  <c r="P99" i="25" s="1"/>
  <c r="BK117" i="25"/>
  <c r="J117" i="25" s="1"/>
  <c r="J71" i="25" s="1"/>
  <c r="T117" i="25"/>
  <c r="P107" i="26"/>
  <c r="R129" i="26"/>
  <c r="P153" i="26"/>
  <c r="P164" i="26"/>
  <c r="BK202" i="26"/>
  <c r="J202" i="26" s="1"/>
  <c r="J77" i="26" s="1"/>
  <c r="P233" i="26"/>
  <c r="T261" i="26"/>
  <c r="R105" i="27"/>
  <c r="P134" i="27"/>
  <c r="R143" i="27"/>
  <c r="P151" i="27"/>
  <c r="P162" i="27"/>
  <c r="BK212" i="27"/>
  <c r="J212" i="27" s="1"/>
  <c r="J79" i="27" s="1"/>
  <c r="T118" i="28"/>
  <c r="R117" i="29"/>
  <c r="BK140" i="29"/>
  <c r="J140" i="29"/>
  <c r="J70" i="29" s="1"/>
  <c r="T154" i="29"/>
  <c r="BK96" i="32"/>
  <c r="R201" i="32"/>
  <c r="P339" i="32"/>
  <c r="BK101" i="33"/>
  <c r="J101" i="33" s="1"/>
  <c r="J66" i="33"/>
  <c r="P89" i="36"/>
  <c r="T93" i="36"/>
  <c r="T92" i="36"/>
  <c r="R122" i="37"/>
  <c r="BK108" i="2"/>
  <c r="J108" i="2" s="1"/>
  <c r="J65" i="2" s="1"/>
  <c r="R233" i="2"/>
  <c r="P334" i="2"/>
  <c r="P358" i="2"/>
  <c r="R371" i="2"/>
  <c r="P431" i="2"/>
  <c r="BK468" i="2"/>
  <c r="J468" i="2" s="1"/>
  <c r="J77" i="2"/>
  <c r="R468" i="2"/>
  <c r="BK519" i="2"/>
  <c r="J519" i="2" s="1"/>
  <c r="J79" i="2" s="1"/>
  <c r="T527" i="2"/>
  <c r="T589" i="2"/>
  <c r="R631" i="2"/>
  <c r="R106" i="4"/>
  <c r="R117" i="4"/>
  <c r="BK96" i="5"/>
  <c r="J96" i="5" s="1"/>
  <c r="J65" i="5" s="1"/>
  <c r="R120" i="5"/>
  <c r="P157" i="5"/>
  <c r="P168" i="5"/>
  <c r="P91" i="6"/>
  <c r="P90" i="6" s="1"/>
  <c r="AU60" i="1" s="1"/>
  <c r="T97" i="6"/>
  <c r="R120" i="6"/>
  <c r="BK121" i="8"/>
  <c r="P173" i="8"/>
  <c r="R352" i="8"/>
  <c r="T626" i="8"/>
  <c r="R767" i="8"/>
  <c r="BK1048" i="8"/>
  <c r="J1048" i="8" s="1"/>
  <c r="J75" i="8" s="1"/>
  <c r="R1137" i="8"/>
  <c r="P1201" i="8"/>
  <c r="BK1208" i="8"/>
  <c r="J1208" i="8"/>
  <c r="J79" i="8" s="1"/>
  <c r="BK1264" i="8"/>
  <c r="J1264" i="8" s="1"/>
  <c r="J81" i="8" s="1"/>
  <c r="T1369" i="8"/>
  <c r="P1562" i="8"/>
  <c r="BK1699" i="8"/>
  <c r="J1699" i="8"/>
  <c r="J87" i="8" s="1"/>
  <c r="R1699" i="8"/>
  <c r="R1987" i="8"/>
  <c r="T2100" i="8"/>
  <c r="P98" i="9"/>
  <c r="R120" i="9"/>
  <c r="T170" i="9"/>
  <c r="P98" i="11"/>
  <c r="P97" i="11" s="1"/>
  <c r="AU65" i="1" s="1"/>
  <c r="P149" i="11"/>
  <c r="P156" i="11"/>
  <c r="R107" i="12"/>
  <c r="R106" i="12"/>
  <c r="R132" i="12"/>
  <c r="R131" i="12"/>
  <c r="BK228" i="12"/>
  <c r="J228" i="12" s="1"/>
  <c r="J71" i="12" s="1"/>
  <c r="T259" i="12"/>
  <c r="T267" i="12"/>
  <c r="P104" i="13"/>
  <c r="P168" i="13"/>
  <c r="BK207" i="13"/>
  <c r="J207" i="13" s="1"/>
  <c r="J68" i="13" s="1"/>
  <c r="R207" i="13"/>
  <c r="BK250" i="13"/>
  <c r="J250" i="13" s="1"/>
  <c r="J71" i="13" s="1"/>
  <c r="P91" i="14"/>
  <c r="P90" i="14"/>
  <c r="AU68" i="1" s="1"/>
  <c r="T132" i="14"/>
  <c r="R159" i="14"/>
  <c r="R94" i="15"/>
  <c r="R93" i="15" s="1"/>
  <c r="R92" i="15" s="1"/>
  <c r="R158" i="15"/>
  <c r="T89" i="16"/>
  <c r="T88" i="16" s="1"/>
  <c r="T87" i="16" s="1"/>
  <c r="R95" i="17"/>
  <c r="R94" i="17"/>
  <c r="R93" i="17" s="1"/>
  <c r="BK95" i="18"/>
  <c r="BK94" i="18" s="1"/>
  <c r="BK93" i="18" s="1"/>
  <c r="J93" i="18" s="1"/>
  <c r="J67" i="18" s="1"/>
  <c r="J94" i="18"/>
  <c r="J68" i="18" s="1"/>
  <c r="BK95" i="19"/>
  <c r="BK94" i="19" s="1"/>
  <c r="P99" i="20"/>
  <c r="T130" i="20"/>
  <c r="BK109" i="22"/>
  <c r="J109" i="22" s="1"/>
  <c r="J71" i="22" s="1"/>
  <c r="BK106" i="23"/>
  <c r="J106" i="23"/>
  <c r="J70" i="23" s="1"/>
  <c r="P120" i="24"/>
  <c r="R140" i="24"/>
  <c r="R108" i="25"/>
  <c r="R125" i="25"/>
  <c r="R124" i="25"/>
  <c r="R107" i="26"/>
  <c r="P143" i="26"/>
  <c r="BK153" i="26"/>
  <c r="J153" i="26" s="1"/>
  <c r="J74" i="26" s="1"/>
  <c r="BK181" i="26"/>
  <c r="J181" i="26" s="1"/>
  <c r="J76" i="26" s="1"/>
  <c r="P202" i="26"/>
  <c r="R233" i="26"/>
  <c r="P261" i="26"/>
  <c r="R281" i="26"/>
  <c r="BK105" i="27"/>
  <c r="J105" i="27" s="1"/>
  <c r="J68" i="27" s="1"/>
  <c r="T117" i="27"/>
  <c r="T143" i="27"/>
  <c r="P158" i="27"/>
  <c r="R158" i="27"/>
  <c r="R177" i="27"/>
  <c r="BK98" i="28"/>
  <c r="J98" i="28" s="1"/>
  <c r="J68" i="28" s="1"/>
  <c r="P118" i="28"/>
  <c r="BK100" i="29"/>
  <c r="J100" i="29" s="1"/>
  <c r="J65" i="29" s="1"/>
  <c r="P117" i="29"/>
  <c r="T126" i="29"/>
  <c r="R140" i="29"/>
  <c r="R164" i="29"/>
  <c r="R163" i="29" s="1"/>
  <c r="P89" i="30"/>
  <c r="P88" i="30" s="1"/>
  <c r="P87" i="30" s="1"/>
  <c r="AU92" i="1" s="1"/>
  <c r="P87" i="31"/>
  <c r="P86" i="31" s="1"/>
  <c r="AU93" i="1" s="1"/>
  <c r="P96" i="32"/>
  <c r="P95" i="32" s="1"/>
  <c r="BK201" i="32"/>
  <c r="J201" i="32"/>
  <c r="J67" i="32" s="1"/>
  <c r="P201" i="32"/>
  <c r="T201" i="32"/>
  <c r="R339" i="32"/>
  <c r="T90" i="33"/>
  <c r="T89" i="36"/>
  <c r="T88" i="36" s="1"/>
  <c r="T94" i="37"/>
  <c r="P122" i="37"/>
  <c r="R96" i="5"/>
  <c r="R92" i="5" s="1"/>
  <c r="P133" i="5"/>
  <c r="BK168" i="5"/>
  <c r="J168" i="5" s="1"/>
  <c r="J69" i="5" s="1"/>
  <c r="T168" i="5"/>
  <c r="R97" i="6"/>
  <c r="BK128" i="6"/>
  <c r="J128" i="6" s="1"/>
  <c r="J68" i="6"/>
  <c r="R121" i="8"/>
  <c r="R173" i="8"/>
  <c r="R212" i="8"/>
  <c r="BK771" i="8"/>
  <c r="J771" i="8" s="1"/>
  <c r="J71" i="8" s="1"/>
  <c r="T1048" i="8"/>
  <c r="P1103" i="8"/>
  <c r="R1211" i="8"/>
  <c r="T1264" i="8"/>
  <c r="P1284" i="8"/>
  <c r="R1284" i="8"/>
  <c r="T1284" i="8"/>
  <c r="T1291" i="8"/>
  <c r="P1770" i="8"/>
  <c r="T1987" i="8"/>
  <c r="BK2100" i="8"/>
  <c r="J2100" i="8" s="1"/>
  <c r="J92" i="8" s="1"/>
  <c r="BK2181" i="8"/>
  <c r="J2181" i="8" s="1"/>
  <c r="J94" i="8" s="1"/>
  <c r="R2278" i="8"/>
  <c r="BK2301" i="8"/>
  <c r="J2301" i="8" s="1"/>
  <c r="J97" i="8" s="1"/>
  <c r="BK98" i="9"/>
  <c r="J98" i="9"/>
  <c r="J65" i="9" s="1"/>
  <c r="P107" i="9"/>
  <c r="BK138" i="9"/>
  <c r="J138" i="9"/>
  <c r="J70" i="9" s="1"/>
  <c r="R170" i="9"/>
  <c r="BK87" i="10"/>
  <c r="J87" i="10"/>
  <c r="J64" i="10" s="1"/>
  <c r="BK132" i="12"/>
  <c r="BK131" i="12" s="1"/>
  <c r="J131" i="12" s="1"/>
  <c r="J67" i="12" s="1"/>
  <c r="P132" i="12"/>
  <c r="P131" i="12" s="1"/>
  <c r="T228" i="12"/>
  <c r="T264" i="12"/>
  <c r="R95" i="18"/>
  <c r="R94" i="18" s="1"/>
  <c r="R93" i="18"/>
  <c r="T95" i="19"/>
  <c r="T94" i="19" s="1"/>
  <c r="T93" i="19" s="1"/>
  <c r="BK123" i="20"/>
  <c r="J123" i="20" s="1"/>
  <c r="J70" i="20" s="1"/>
  <c r="R130" i="20"/>
  <c r="BK101" i="22"/>
  <c r="T109" i="22"/>
  <c r="P98" i="23"/>
  <c r="BK120" i="24"/>
  <c r="J120" i="24"/>
  <c r="J70" i="24" s="1"/>
  <c r="P131" i="24"/>
  <c r="P140" i="24"/>
  <c r="R100" i="25"/>
  <c r="R99" i="25" s="1"/>
  <c r="R98" i="25" s="1"/>
  <c r="P125" i="25"/>
  <c r="P124" i="25"/>
  <c r="BK107" i="26"/>
  <c r="T129" i="26"/>
  <c r="R153" i="26"/>
  <c r="T164" i="26"/>
  <c r="T181" i="26"/>
  <c r="BK244" i="26"/>
  <c r="J244" i="26" s="1"/>
  <c r="J79" i="26" s="1"/>
  <c r="R244" i="26"/>
  <c r="BK281" i="26"/>
  <c r="J281" i="26" s="1"/>
  <c r="J81" i="26" s="1"/>
  <c r="P117" i="27"/>
  <c r="BK143" i="27"/>
  <c r="J143" i="27" s="1"/>
  <c r="J72" i="27" s="1"/>
  <c r="BK151" i="27"/>
  <c r="J151" i="27"/>
  <c r="J75" i="27" s="1"/>
  <c r="BK162" i="27"/>
  <c r="BK150" i="27" s="1"/>
  <c r="J150" i="27" s="1"/>
  <c r="J74" i="27" s="1"/>
  <c r="T177" i="27"/>
  <c r="R98" i="28"/>
  <c r="R97" i="28" s="1"/>
  <c r="T112" i="28"/>
  <c r="T123" i="28"/>
  <c r="R100" i="29"/>
  <c r="BK117" i="29"/>
  <c r="J117" i="29" s="1"/>
  <c r="J67" i="29" s="1"/>
  <c r="P126" i="29"/>
  <c r="P140" i="29"/>
  <c r="P154" i="29"/>
  <c r="T164" i="29"/>
  <c r="T163" i="29"/>
  <c r="T89" i="30"/>
  <c r="T88" i="30" s="1"/>
  <c r="T87" i="30" s="1"/>
  <c r="T87" i="31"/>
  <c r="T86" i="31" s="1"/>
  <c r="T213" i="32"/>
  <c r="T209" i="32" s="1"/>
  <c r="BK90" i="33"/>
  <c r="T101" i="33"/>
  <c r="BK94" i="37"/>
  <c r="J94" i="37"/>
  <c r="J65" i="37" s="1"/>
  <c r="P110" i="37"/>
  <c r="T122" i="37"/>
  <c r="BK353" i="2"/>
  <c r="J353" i="2" s="1"/>
  <c r="J72" i="2" s="1"/>
  <c r="BK141" i="4"/>
  <c r="J141" i="4"/>
  <c r="J72" i="4" s="1"/>
  <c r="BK1281" i="8"/>
  <c r="J1281" i="8" s="1"/>
  <c r="J82" i="8" s="1"/>
  <c r="BK97" i="20"/>
  <c r="J97" i="20"/>
  <c r="J68" i="20" s="1"/>
  <c r="BK97" i="22"/>
  <c r="J97" i="22" s="1"/>
  <c r="J68" i="22" s="1"/>
  <c r="BK122" i="25"/>
  <c r="J122" i="25"/>
  <c r="J72" i="25" s="1"/>
  <c r="BK153" i="11"/>
  <c r="J153" i="11" s="1"/>
  <c r="J67" i="11" s="1"/>
  <c r="BK150" i="26"/>
  <c r="J150" i="26"/>
  <c r="J72" i="26" s="1"/>
  <c r="BK171" i="29"/>
  <c r="BK165" i="15"/>
  <c r="J165" i="15"/>
  <c r="J70" i="15" s="1"/>
  <c r="BK96" i="23"/>
  <c r="J96" i="23" s="1"/>
  <c r="J68" i="23" s="1"/>
  <c r="BK136" i="29"/>
  <c r="J136" i="29"/>
  <c r="J69" i="29" s="1"/>
  <c r="BK159" i="32"/>
  <c r="J159" i="32"/>
  <c r="J66" i="32" s="1"/>
  <c r="BK89" i="35"/>
  <c r="J89" i="35" s="1"/>
  <c r="J65" i="35"/>
  <c r="BK331" i="2"/>
  <c r="J331" i="2" s="1"/>
  <c r="J69" i="2" s="1"/>
  <c r="BK207" i="32"/>
  <c r="J207" i="32" s="1"/>
  <c r="J68" i="32" s="1"/>
  <c r="BK210" i="32"/>
  <c r="J210" i="32" s="1"/>
  <c r="J70" i="32" s="1"/>
  <c r="BK87" i="3"/>
  <c r="J87" i="3" s="1"/>
  <c r="J64" i="3"/>
  <c r="BK134" i="15"/>
  <c r="J134" i="15" s="1"/>
  <c r="J67" i="15" s="1"/>
  <c r="BK111" i="23"/>
  <c r="J111" i="23" s="1"/>
  <c r="J71" i="23" s="1"/>
  <c r="BK137" i="24"/>
  <c r="J137" i="24"/>
  <c r="J72" i="24" s="1"/>
  <c r="BK127" i="28"/>
  <c r="J127" i="28" s="1"/>
  <c r="J73" i="28" s="1"/>
  <c r="BK89" i="34"/>
  <c r="BK88" i="34"/>
  <c r="J88" i="34" s="1"/>
  <c r="J64" i="34"/>
  <c r="BK239" i="27"/>
  <c r="J239" i="27" s="1"/>
  <c r="J80" i="27" s="1"/>
  <c r="BK161" i="29"/>
  <c r="J161" i="29" s="1"/>
  <c r="J72" i="29" s="1"/>
  <c r="F59" i="37"/>
  <c r="BE99" i="37"/>
  <c r="BE111" i="37"/>
  <c r="J56" i="37"/>
  <c r="BE95" i="37"/>
  <c r="BE105" i="37"/>
  <c r="BK92" i="36"/>
  <c r="J92" i="36"/>
  <c r="J65" i="36" s="1"/>
  <c r="BE123" i="37"/>
  <c r="BE97" i="37"/>
  <c r="BE115" i="37"/>
  <c r="E50" i="37"/>
  <c r="BE101" i="37"/>
  <c r="BE103" i="37"/>
  <c r="BE125" i="37"/>
  <c r="BE91" i="36"/>
  <c r="BE97" i="36"/>
  <c r="F59" i="36"/>
  <c r="BE96" i="36"/>
  <c r="BE94" i="36"/>
  <c r="J56" i="36"/>
  <c r="E76" i="36"/>
  <c r="BE90" i="36"/>
  <c r="BE98" i="36"/>
  <c r="J56" i="35"/>
  <c r="J89" i="34"/>
  <c r="J65" i="34" s="1"/>
  <c r="BE90" i="35"/>
  <c r="F84" i="35"/>
  <c r="E75" i="35"/>
  <c r="E50" i="34"/>
  <c r="J56" i="34"/>
  <c r="BE90" i="34"/>
  <c r="F84" i="34"/>
  <c r="E50" i="33"/>
  <c r="BE94" i="33"/>
  <c r="BE91" i="33"/>
  <c r="BE102" i="33"/>
  <c r="J96" i="32"/>
  <c r="J65" i="32" s="1"/>
  <c r="BE104" i="33"/>
  <c r="J56" i="33"/>
  <c r="BE103" i="33"/>
  <c r="BE106" i="33"/>
  <c r="F59" i="33"/>
  <c r="BE97" i="33"/>
  <c r="BE204" i="32"/>
  <c r="BE97" i="32"/>
  <c r="BE123" i="32"/>
  <c r="BE160" i="32"/>
  <c r="BE180" i="32"/>
  <c r="BE295" i="32"/>
  <c r="BE340" i="32"/>
  <c r="F59" i="32"/>
  <c r="BE234" i="32"/>
  <c r="BE274" i="32"/>
  <c r="BE313" i="32"/>
  <c r="BE334" i="32"/>
  <c r="BE353" i="32"/>
  <c r="BE357" i="32"/>
  <c r="BE366" i="32"/>
  <c r="BE151" i="32"/>
  <c r="BE206" i="32"/>
  <c r="BE214" i="32"/>
  <c r="BE316" i="32"/>
  <c r="BE338" i="32"/>
  <c r="J56" i="32"/>
  <c r="BE355" i="32"/>
  <c r="BE363" i="32"/>
  <c r="E50" i="32"/>
  <c r="BE127" i="32"/>
  <c r="BE155" i="32"/>
  <c r="BE346" i="32"/>
  <c r="BE202" i="32"/>
  <c r="BE203" i="32"/>
  <c r="BE208" i="32"/>
  <c r="BE211" i="32"/>
  <c r="BE254" i="32"/>
  <c r="BE277" i="32"/>
  <c r="BE352" i="32"/>
  <c r="F83" i="31"/>
  <c r="E50" i="31"/>
  <c r="J56" i="31"/>
  <c r="BE90" i="31"/>
  <c r="BE88" i="31"/>
  <c r="BE89" i="31"/>
  <c r="BK163" i="29"/>
  <c r="J163" i="29"/>
  <c r="J73" i="29" s="1"/>
  <c r="F59" i="30"/>
  <c r="BE94" i="30"/>
  <c r="E50" i="30"/>
  <c r="J81" i="30"/>
  <c r="BE90" i="30"/>
  <c r="BE92" i="30"/>
  <c r="J56" i="29"/>
  <c r="F95" i="29"/>
  <c r="BE122" i="29"/>
  <c r="BE133" i="29"/>
  <c r="BE141" i="29"/>
  <c r="BE159" i="29"/>
  <c r="BE169" i="29"/>
  <c r="BE121" i="29"/>
  <c r="BE130" i="29"/>
  <c r="BE137" i="29"/>
  <c r="BE155" i="29"/>
  <c r="BE162" i="29"/>
  <c r="BE127" i="29"/>
  <c r="BE160" i="29"/>
  <c r="E50" i="29"/>
  <c r="BE111" i="29"/>
  <c r="BE118" i="29"/>
  <c r="BE146" i="29"/>
  <c r="BE172" i="29"/>
  <c r="BE149" i="29"/>
  <c r="BE152" i="29"/>
  <c r="BE156" i="29"/>
  <c r="BE104" i="29"/>
  <c r="BE113" i="29"/>
  <c r="BE115" i="29"/>
  <c r="BE165" i="29"/>
  <c r="BE168" i="29"/>
  <c r="BE101" i="29"/>
  <c r="BE107" i="29"/>
  <c r="BE124" i="29"/>
  <c r="BE143" i="29"/>
  <c r="J60" i="28"/>
  <c r="F63" i="28"/>
  <c r="BE104" i="28"/>
  <c r="BE105" i="28"/>
  <c r="BE124" i="28"/>
  <c r="BE100" i="28"/>
  <c r="BE102" i="28"/>
  <c r="BE113" i="28"/>
  <c r="BE115" i="28"/>
  <c r="BE106" i="28"/>
  <c r="BE110" i="28"/>
  <c r="BE117" i="28"/>
  <c r="BE99" i="28"/>
  <c r="BE119" i="28"/>
  <c r="E52" i="28"/>
  <c r="BE101" i="28"/>
  <c r="BE121" i="28"/>
  <c r="BE122" i="28"/>
  <c r="BE126" i="28"/>
  <c r="BE103" i="28"/>
  <c r="BE108" i="28"/>
  <c r="BE107" i="28"/>
  <c r="BE109" i="28"/>
  <c r="BE128" i="28"/>
  <c r="BE152" i="27"/>
  <c r="BE166" i="27"/>
  <c r="BE170" i="27"/>
  <c r="BE178" i="27"/>
  <c r="BE192" i="27"/>
  <c r="BE213" i="27"/>
  <c r="BE141" i="27"/>
  <c r="BE148" i="27"/>
  <c r="BE172" i="27"/>
  <c r="BE211" i="27"/>
  <c r="J98" i="27"/>
  <c r="F101" i="27"/>
  <c r="BE108" i="27"/>
  <c r="BE115" i="27"/>
  <c r="BE149" i="27"/>
  <c r="BE156" i="27"/>
  <c r="BE161" i="27"/>
  <c r="BE181" i="27"/>
  <c r="BE195" i="27"/>
  <c r="BE201" i="27"/>
  <c r="BE222" i="27"/>
  <c r="BE230" i="27"/>
  <c r="BE233" i="27"/>
  <c r="BE240" i="27"/>
  <c r="BE106" i="27"/>
  <c r="BE114" i="27"/>
  <c r="BE130" i="27"/>
  <c r="BE144" i="27"/>
  <c r="BE155" i="27"/>
  <c r="BE165" i="27"/>
  <c r="BE189" i="27"/>
  <c r="J107" i="26"/>
  <c r="J69" i="26"/>
  <c r="BE157" i="27"/>
  <c r="BE159" i="27"/>
  <c r="BE168" i="27"/>
  <c r="E52" i="27"/>
  <c r="BE112" i="27"/>
  <c r="BE116" i="27"/>
  <c r="BE145" i="27"/>
  <c r="BE146" i="27"/>
  <c r="BE163" i="27"/>
  <c r="BE171" i="27"/>
  <c r="BE174" i="27"/>
  <c r="BE176" i="27"/>
  <c r="BE208" i="27"/>
  <c r="BE110" i="27"/>
  <c r="BE118" i="27"/>
  <c r="BE121" i="27"/>
  <c r="BE124" i="27"/>
  <c r="BE127" i="27"/>
  <c r="BE135" i="27"/>
  <c r="BE198" i="27"/>
  <c r="BE224" i="27"/>
  <c r="BE133" i="27"/>
  <c r="BE138" i="27"/>
  <c r="BE153" i="27"/>
  <c r="BE185" i="27"/>
  <c r="BE204" i="27"/>
  <c r="BE209" i="27"/>
  <c r="BE219" i="27"/>
  <c r="F102" i="26"/>
  <c r="BE130" i="26"/>
  <c r="BE154" i="26"/>
  <c r="BE170" i="26"/>
  <c r="BE187" i="26"/>
  <c r="BE194" i="26"/>
  <c r="BE199" i="26"/>
  <c r="BE212" i="26"/>
  <c r="BE255" i="26"/>
  <c r="BE262" i="26"/>
  <c r="BE108" i="26"/>
  <c r="BE179" i="26"/>
  <c r="BE243" i="26"/>
  <c r="BE111" i="26"/>
  <c r="BE144" i="26"/>
  <c r="BE151" i="26"/>
  <c r="BE201" i="26"/>
  <c r="BE203" i="26"/>
  <c r="BE269" i="26"/>
  <c r="J99" i="26"/>
  <c r="BE115" i="26"/>
  <c r="BE125" i="26"/>
  <c r="BE134" i="26"/>
  <c r="BE136" i="26"/>
  <c r="BE140" i="26"/>
  <c r="BE146" i="26"/>
  <c r="BE149" i="26"/>
  <c r="BE158" i="26"/>
  <c r="BE182" i="26"/>
  <c r="BE186" i="26"/>
  <c r="BE209" i="26"/>
  <c r="BE232" i="26"/>
  <c r="BE258" i="26"/>
  <c r="BE259" i="26"/>
  <c r="BE260" i="26"/>
  <c r="BE270" i="26"/>
  <c r="BE286" i="26"/>
  <c r="BE165" i="26"/>
  <c r="BE171" i="26"/>
  <c r="BE175" i="26"/>
  <c r="BE191" i="26"/>
  <c r="BE200" i="26"/>
  <c r="BE222" i="26"/>
  <c r="BE237" i="26"/>
  <c r="BE275" i="26"/>
  <c r="BE169" i="26"/>
  <c r="BE245" i="26"/>
  <c r="BE268" i="26"/>
  <c r="BE274" i="26"/>
  <c r="BE282" i="26"/>
  <c r="J125" i="25"/>
  <c r="J74" i="25"/>
  <c r="E52" i="26"/>
  <c r="BE119" i="26"/>
  <c r="BE145" i="26"/>
  <c r="BE215" i="26"/>
  <c r="BE228" i="26"/>
  <c r="BE234" i="26"/>
  <c r="BE238" i="26"/>
  <c r="BE279" i="26"/>
  <c r="BE280" i="26"/>
  <c r="BE122" i="26"/>
  <c r="BE135" i="26"/>
  <c r="BE162" i="26"/>
  <c r="BE163" i="26"/>
  <c r="BE180" i="26"/>
  <c r="BE198" i="26"/>
  <c r="BE242" i="26"/>
  <c r="BE250" i="26"/>
  <c r="F95" i="25"/>
  <c r="BE121" i="25"/>
  <c r="BE123" i="25"/>
  <c r="BE137" i="25"/>
  <c r="BE140" i="25"/>
  <c r="E52" i="25"/>
  <c r="J92" i="25"/>
  <c r="BE104" i="25"/>
  <c r="BE130" i="25"/>
  <c r="J69" i="24"/>
  <c r="BE118" i="25"/>
  <c r="BE133" i="25"/>
  <c r="BE101" i="25"/>
  <c r="BE109" i="25"/>
  <c r="BE126" i="25"/>
  <c r="BE146" i="25"/>
  <c r="BE113" i="25"/>
  <c r="BE142" i="25"/>
  <c r="E52" i="24"/>
  <c r="BE138" i="24"/>
  <c r="BE168" i="24"/>
  <c r="J60" i="24"/>
  <c r="BE102" i="24"/>
  <c r="BE121" i="24"/>
  <c r="BE125" i="24"/>
  <c r="BE132" i="24"/>
  <c r="BE141" i="24"/>
  <c r="BE153" i="24"/>
  <c r="BE156" i="24"/>
  <c r="BE114" i="24"/>
  <c r="BE133" i="24"/>
  <c r="BE145" i="24"/>
  <c r="BE146" i="24"/>
  <c r="F63" i="24"/>
  <c r="BE144" i="24"/>
  <c r="BE108" i="24"/>
  <c r="BE157" i="24"/>
  <c r="BE158" i="24"/>
  <c r="BE142" i="24"/>
  <c r="BE143" i="24"/>
  <c r="BE135" i="24"/>
  <c r="BE136" i="24"/>
  <c r="BE148" i="24"/>
  <c r="BE163" i="24"/>
  <c r="J60" i="23"/>
  <c r="BE107" i="23"/>
  <c r="E52" i="23"/>
  <c r="BE97" i="23"/>
  <c r="BE99" i="23"/>
  <c r="BE102" i="23"/>
  <c r="BE105" i="23"/>
  <c r="F63" i="23"/>
  <c r="BE112" i="23"/>
  <c r="BE110" i="23"/>
  <c r="F63" i="22"/>
  <c r="BE114" i="22"/>
  <c r="BE116" i="22"/>
  <c r="E82" i="22"/>
  <c r="BE104" i="22"/>
  <c r="BE110" i="22"/>
  <c r="BE120" i="22"/>
  <c r="BK92" i="21"/>
  <c r="J92" i="21" s="1"/>
  <c r="J67" i="21" s="1"/>
  <c r="BE122" i="22"/>
  <c r="BE98" i="22"/>
  <c r="BE102" i="22"/>
  <c r="BE108" i="22"/>
  <c r="BE106" i="22"/>
  <c r="J60" i="22"/>
  <c r="BE112" i="22"/>
  <c r="BE118" i="22"/>
  <c r="E52" i="21"/>
  <c r="BE107" i="21"/>
  <c r="BE118" i="21"/>
  <c r="BE98" i="21"/>
  <c r="BE112" i="21"/>
  <c r="F63" i="21"/>
  <c r="BE95" i="21"/>
  <c r="BE101" i="21"/>
  <c r="BE94" i="21"/>
  <c r="BE104" i="21"/>
  <c r="J60" i="21"/>
  <c r="BE115" i="21"/>
  <c r="BE110" i="21"/>
  <c r="BE114" i="21"/>
  <c r="J95" i="19"/>
  <c r="J69" i="19"/>
  <c r="BE127" i="20"/>
  <c r="BE134" i="20"/>
  <c r="BE139" i="20"/>
  <c r="J60" i="20"/>
  <c r="BE109" i="20"/>
  <c r="BE112" i="20"/>
  <c r="BE122" i="20"/>
  <c r="BE98" i="20"/>
  <c r="BE100" i="20"/>
  <c r="BE115" i="20"/>
  <c r="BE125" i="20"/>
  <c r="BE129" i="20"/>
  <c r="BE131" i="20"/>
  <c r="BE140" i="20"/>
  <c r="F63" i="20"/>
  <c r="BE121" i="20"/>
  <c r="E52" i="20"/>
  <c r="BE106" i="20"/>
  <c r="BE124" i="20"/>
  <c r="BE141" i="20"/>
  <c r="BE137" i="20"/>
  <c r="BE103" i="20"/>
  <c r="BE118" i="20"/>
  <c r="BE104" i="19"/>
  <c r="E52" i="19"/>
  <c r="BE96" i="19"/>
  <c r="J95" i="18"/>
  <c r="J69" i="18" s="1"/>
  <c r="BE100" i="19"/>
  <c r="J87" i="19"/>
  <c r="BE106" i="19"/>
  <c r="F63" i="19"/>
  <c r="BE102" i="19"/>
  <c r="BE107" i="18"/>
  <c r="E52" i="18"/>
  <c r="BE96" i="18"/>
  <c r="F63" i="18"/>
  <c r="J87" i="18"/>
  <c r="BE118" i="18"/>
  <c r="BE129" i="18"/>
  <c r="BE103" i="17"/>
  <c r="BE101" i="17"/>
  <c r="E79" i="17"/>
  <c r="BE105" i="17"/>
  <c r="BE111" i="17"/>
  <c r="BK88" i="16"/>
  <c r="J88" i="16"/>
  <c r="J64" i="16" s="1"/>
  <c r="J87" i="17"/>
  <c r="BE107" i="17"/>
  <c r="BE96" i="17"/>
  <c r="BE113" i="17"/>
  <c r="F63" i="17"/>
  <c r="BE109" i="17"/>
  <c r="BK93" i="15"/>
  <c r="J93" i="15" s="1"/>
  <c r="J64" i="15"/>
  <c r="BE93" i="16"/>
  <c r="J56" i="16"/>
  <c r="BE99" i="16"/>
  <c r="F84" i="16"/>
  <c r="E50" i="16"/>
  <c r="BE90" i="16"/>
  <c r="BE98" i="16"/>
  <c r="BE105" i="16"/>
  <c r="BE96" i="16"/>
  <c r="BE100" i="16"/>
  <c r="BE102" i="16"/>
  <c r="BE103" i="16"/>
  <c r="BE104" i="16"/>
  <c r="BK90" i="14"/>
  <c r="J90" i="14" s="1"/>
  <c r="J63" i="14" s="1"/>
  <c r="BE119" i="15"/>
  <c r="BE122" i="15"/>
  <c r="BE125" i="15"/>
  <c r="BE128" i="15"/>
  <c r="BE140" i="15"/>
  <c r="BE142" i="15"/>
  <c r="BE164" i="15"/>
  <c r="BE166" i="15"/>
  <c r="F59" i="15"/>
  <c r="BE147" i="15"/>
  <c r="BE148" i="15"/>
  <c r="BE159" i="15"/>
  <c r="BE160" i="15"/>
  <c r="BE104" i="15"/>
  <c r="BE105" i="15"/>
  <c r="BE106" i="15"/>
  <c r="BE116" i="15"/>
  <c r="BE151" i="15"/>
  <c r="BE152" i="15"/>
  <c r="BE153" i="15"/>
  <c r="J56" i="15"/>
  <c r="BE95" i="15"/>
  <c r="BE98" i="15"/>
  <c r="BE157" i="15"/>
  <c r="BE131" i="15"/>
  <c r="BE135" i="15"/>
  <c r="BE141" i="15"/>
  <c r="BE163" i="15"/>
  <c r="BE101" i="15"/>
  <c r="BE139" i="15"/>
  <c r="BE144" i="15"/>
  <c r="BE156" i="15"/>
  <c r="E50" i="15"/>
  <c r="BE109" i="15"/>
  <c r="BE112" i="15"/>
  <c r="BE143" i="15"/>
  <c r="J84" i="14"/>
  <c r="BE129" i="14"/>
  <c r="BE145" i="14"/>
  <c r="BE150" i="14"/>
  <c r="BE161" i="14"/>
  <c r="BE170" i="14"/>
  <c r="BE172" i="14"/>
  <c r="BE185" i="14"/>
  <c r="BE187" i="14"/>
  <c r="BE189" i="14"/>
  <c r="BE190" i="14"/>
  <c r="BE105" i="14"/>
  <c r="BE107" i="14"/>
  <c r="BE111" i="14"/>
  <c r="BE113" i="14"/>
  <c r="BE117" i="14"/>
  <c r="BE120" i="14"/>
  <c r="BE157" i="14"/>
  <c r="BE174" i="14"/>
  <c r="BE176" i="14"/>
  <c r="BE95" i="14"/>
  <c r="BE101" i="14"/>
  <c r="BE116" i="14"/>
  <c r="BE133" i="14"/>
  <c r="BE136" i="14"/>
  <c r="BE162" i="14"/>
  <c r="BE93" i="14"/>
  <c r="BE119" i="14"/>
  <c r="BE124" i="14"/>
  <c r="BE135" i="14"/>
  <c r="BE140" i="14"/>
  <c r="BE148" i="14"/>
  <c r="BE156" i="14"/>
  <c r="BE160" i="14"/>
  <c r="BE168" i="14"/>
  <c r="BE191" i="14"/>
  <c r="E50" i="14"/>
  <c r="F59" i="14"/>
  <c r="BE92" i="14"/>
  <c r="BE96" i="14"/>
  <c r="BE103" i="14"/>
  <c r="BE109" i="14"/>
  <c r="BE126" i="14"/>
  <c r="BE138" i="14"/>
  <c r="BE146" i="14"/>
  <c r="BE164" i="14"/>
  <c r="BE166" i="14"/>
  <c r="BE181" i="14"/>
  <c r="BE183" i="14"/>
  <c r="BE94" i="14"/>
  <c r="BE99" i="14"/>
  <c r="BE115" i="14"/>
  <c r="BE121" i="14"/>
  <c r="BE122" i="14"/>
  <c r="BE139" i="14"/>
  <c r="BE142" i="14"/>
  <c r="BE144" i="14"/>
  <c r="BE158" i="14"/>
  <c r="BE178" i="14"/>
  <c r="BE180" i="14"/>
  <c r="BE186" i="14"/>
  <c r="BE188" i="14"/>
  <c r="BE97" i="14"/>
  <c r="BE128" i="14"/>
  <c r="BE131" i="14"/>
  <c r="BE134" i="14"/>
  <c r="BE137" i="14"/>
  <c r="BE141" i="14"/>
  <c r="BE152" i="14"/>
  <c r="BE154" i="14"/>
  <c r="J132" i="12"/>
  <c r="J68" i="12" s="1"/>
  <c r="E50" i="13"/>
  <c r="BE100" i="13"/>
  <c r="BE143" i="13"/>
  <c r="BE145" i="13"/>
  <c r="BE153" i="13"/>
  <c r="BE179" i="13"/>
  <c r="BE210" i="13"/>
  <c r="BE219" i="13"/>
  <c r="BE234" i="13"/>
  <c r="BE236" i="13"/>
  <c r="BE245" i="13"/>
  <c r="BE258" i="13"/>
  <c r="BE263" i="13"/>
  <c r="BE264" i="13"/>
  <c r="BK106" i="12"/>
  <c r="J106" i="12" s="1"/>
  <c r="J65" i="12"/>
  <c r="J87" i="13"/>
  <c r="BE101" i="13"/>
  <c r="BE119" i="13"/>
  <c r="BE131" i="13"/>
  <c r="BE141" i="13"/>
  <c r="BE162" i="13"/>
  <c r="BE165" i="13"/>
  <c r="BE173" i="13"/>
  <c r="BE201" i="13"/>
  <c r="BE212" i="13"/>
  <c r="BE221" i="13"/>
  <c r="BE227" i="13"/>
  <c r="BE228" i="13"/>
  <c r="BE240" i="13"/>
  <c r="BE246" i="13"/>
  <c r="BE251" i="13"/>
  <c r="BE257" i="13"/>
  <c r="F59" i="13"/>
  <c r="BE98" i="13"/>
  <c r="BE167" i="13"/>
  <c r="BE175" i="13"/>
  <c r="BE183" i="13"/>
  <c r="BE185" i="13"/>
  <c r="BE198" i="13"/>
  <c r="BE203" i="13"/>
  <c r="BE208" i="13"/>
  <c r="BE213" i="13"/>
  <c r="BE252" i="13"/>
  <c r="BE95" i="13"/>
  <c r="BE107" i="13"/>
  <c r="BE127" i="13"/>
  <c r="BE187" i="13"/>
  <c r="BE199" i="13"/>
  <c r="BE232" i="13"/>
  <c r="BE238" i="13"/>
  <c r="BE260" i="13"/>
  <c r="BE99" i="13"/>
  <c r="BE121" i="13"/>
  <c r="BE123" i="13"/>
  <c r="BE125" i="13"/>
  <c r="BE139" i="13"/>
  <c r="BE147" i="13"/>
  <c r="BE149" i="13"/>
  <c r="BE157" i="13"/>
  <c r="BE159" i="13"/>
  <c r="BE164" i="13"/>
  <c r="BE166" i="13"/>
  <c r="BE181" i="13"/>
  <c r="BE206" i="13"/>
  <c r="BE223" i="13"/>
  <c r="BE255" i="13"/>
  <c r="BE256" i="13"/>
  <c r="BE105" i="13"/>
  <c r="BE113" i="13"/>
  <c r="BE133" i="13"/>
  <c r="BE160" i="13"/>
  <c r="BE189" i="13"/>
  <c r="BE209" i="13"/>
  <c r="BE217" i="13"/>
  <c r="BE244" i="13"/>
  <c r="BE253" i="13"/>
  <c r="BE111" i="13"/>
  <c r="BE137" i="13"/>
  <c r="BE155" i="13"/>
  <c r="BE161" i="13"/>
  <c r="BE191" i="13"/>
  <c r="BE193" i="13"/>
  <c r="BE195" i="13"/>
  <c r="BE197" i="13"/>
  <c r="BE200" i="13"/>
  <c r="BE215" i="13"/>
  <c r="BE230" i="13"/>
  <c r="BE242" i="13"/>
  <c r="BE249" i="13"/>
  <c r="BE254" i="13"/>
  <c r="BE262" i="13"/>
  <c r="BE96" i="13"/>
  <c r="BE97" i="13"/>
  <c r="BE102" i="13"/>
  <c r="BE103" i="13"/>
  <c r="BE109" i="13"/>
  <c r="BE115" i="13"/>
  <c r="BE117" i="13"/>
  <c r="BE129" i="13"/>
  <c r="BE135" i="13"/>
  <c r="BE151" i="13"/>
  <c r="BE163" i="13"/>
  <c r="BE169" i="13"/>
  <c r="BE171" i="13"/>
  <c r="BE177" i="13"/>
  <c r="BE205" i="13"/>
  <c r="BE211" i="13"/>
  <c r="BE225" i="13"/>
  <c r="BE247" i="13"/>
  <c r="BE248" i="13"/>
  <c r="BE259" i="13"/>
  <c r="BE140" i="12"/>
  <c r="BE141" i="12"/>
  <c r="BE143" i="12"/>
  <c r="BE150" i="12"/>
  <c r="BE156" i="12"/>
  <c r="BE174" i="12"/>
  <c r="BE192" i="12"/>
  <c r="BE218" i="12"/>
  <c r="BE232" i="12"/>
  <c r="BE233" i="12"/>
  <c r="BE243" i="12"/>
  <c r="BE250" i="12"/>
  <c r="BE265" i="12"/>
  <c r="BE268" i="12"/>
  <c r="BE271" i="12"/>
  <c r="BE119" i="12"/>
  <c r="BE122" i="12"/>
  <c r="BE139" i="12"/>
  <c r="BE208" i="12"/>
  <c r="BE227" i="12"/>
  <c r="BE236" i="12"/>
  <c r="J98" i="11"/>
  <c r="J64" i="11" s="1"/>
  <c r="J90" i="12"/>
  <c r="BE159" i="12"/>
  <c r="BE177" i="12"/>
  <c r="BE180" i="12"/>
  <c r="BE186" i="12"/>
  <c r="BE188" i="12"/>
  <c r="BE191" i="12"/>
  <c r="BE219" i="12"/>
  <c r="BE220" i="12"/>
  <c r="BE222" i="12"/>
  <c r="BE225" i="12"/>
  <c r="BE251" i="12"/>
  <c r="BE256" i="12"/>
  <c r="BE257" i="12"/>
  <c r="F93" i="12"/>
  <c r="BE101" i="12"/>
  <c r="BE103" i="12"/>
  <c r="BE108" i="12"/>
  <c r="BE154" i="12"/>
  <c r="BE157" i="12"/>
  <c r="BE160" i="12"/>
  <c r="BE162" i="12"/>
  <c r="BE189" i="12"/>
  <c r="BE234" i="12"/>
  <c r="BE244" i="12"/>
  <c r="BE245" i="12"/>
  <c r="BE249" i="12"/>
  <c r="E50" i="12"/>
  <c r="BE114" i="12"/>
  <c r="BE115" i="12"/>
  <c r="BE118" i="12"/>
  <c r="BE128" i="12"/>
  <c r="BE133" i="12"/>
  <c r="BE158" i="12"/>
  <c r="BE163" i="12"/>
  <c r="BE183" i="12"/>
  <c r="BE185" i="12"/>
  <c r="BE195" i="12"/>
  <c r="BE207" i="12"/>
  <c r="BE211" i="12"/>
  <c r="BE216" i="12"/>
  <c r="BE229" i="12"/>
  <c r="BE237" i="12"/>
  <c r="BE239" i="12"/>
  <c r="BE241" i="12"/>
  <c r="BE242" i="12"/>
  <c r="BE266" i="12"/>
  <c r="BE111" i="12"/>
  <c r="BE136" i="12"/>
  <c r="BE152" i="12"/>
  <c r="BE164" i="12"/>
  <c r="BE184" i="12"/>
  <c r="BE187" i="12"/>
  <c r="BE204" i="12"/>
  <c r="BE214" i="12"/>
  <c r="BE221" i="12"/>
  <c r="BE235" i="12"/>
  <c r="BE258" i="12"/>
  <c r="BE260" i="12"/>
  <c r="BE261" i="12"/>
  <c r="BE100" i="12"/>
  <c r="BE104" i="12"/>
  <c r="BE125" i="12"/>
  <c r="BE142" i="12"/>
  <c r="BE166" i="12"/>
  <c r="BE168" i="12"/>
  <c r="BE209" i="12"/>
  <c r="BE210" i="12"/>
  <c r="BE212" i="12"/>
  <c r="BE224" i="12"/>
  <c r="BE230" i="12"/>
  <c r="BE231" i="12"/>
  <c r="BE238" i="12"/>
  <c r="BE240" i="12"/>
  <c r="BE246" i="12"/>
  <c r="BE252" i="12"/>
  <c r="BE255" i="12"/>
  <c r="BE263" i="12"/>
  <c r="BE98" i="12"/>
  <c r="BE161" i="12"/>
  <c r="BE165" i="12"/>
  <c r="BE190" i="12"/>
  <c r="BE198" i="12"/>
  <c r="BE213" i="12"/>
  <c r="BE262" i="12"/>
  <c r="E85" i="11"/>
  <c r="BE99" i="11"/>
  <c r="BE109" i="11"/>
  <c r="BE124" i="11"/>
  <c r="BE130" i="11"/>
  <c r="BE162" i="11"/>
  <c r="BE174" i="11"/>
  <c r="BE178" i="11"/>
  <c r="BE182" i="11"/>
  <c r="BE183" i="11"/>
  <c r="BE117" i="11"/>
  <c r="BE132" i="11"/>
  <c r="BE134" i="11"/>
  <c r="BE140" i="11"/>
  <c r="BE142" i="11"/>
  <c r="BE171" i="11"/>
  <c r="BE173" i="11"/>
  <c r="BE194" i="11"/>
  <c r="BE201" i="11"/>
  <c r="BE121" i="11"/>
  <c r="BE180" i="11"/>
  <c r="BE181" i="11"/>
  <c r="BE187" i="11"/>
  <c r="BE188" i="11"/>
  <c r="BE189" i="11"/>
  <c r="BE197" i="11"/>
  <c r="BE198" i="11"/>
  <c r="BE210" i="11"/>
  <c r="BE223" i="11"/>
  <c r="BE229" i="11"/>
  <c r="BE144" i="11"/>
  <c r="BE166" i="11"/>
  <c r="BE167" i="11"/>
  <c r="BE168" i="11"/>
  <c r="BE169" i="11"/>
  <c r="BE176" i="11"/>
  <c r="BE191" i="11"/>
  <c r="BE196" i="11"/>
  <c r="BE206" i="11"/>
  <c r="BE226" i="11"/>
  <c r="F94" i="11"/>
  <c r="BE111" i="11"/>
  <c r="BE112" i="11"/>
  <c r="BE113" i="11"/>
  <c r="BE123" i="11"/>
  <c r="BE128" i="11"/>
  <c r="BE152" i="11"/>
  <c r="BE165" i="11"/>
  <c r="BE170" i="11"/>
  <c r="BE177" i="11"/>
  <c r="BE192" i="11"/>
  <c r="BE202" i="11"/>
  <c r="BE205" i="11"/>
  <c r="BE211" i="11"/>
  <c r="BE217" i="11"/>
  <c r="BE221" i="11"/>
  <c r="BE222" i="11"/>
  <c r="BE224" i="11"/>
  <c r="BE230" i="11"/>
  <c r="BE103" i="11"/>
  <c r="BE107" i="11"/>
  <c r="BE115" i="11"/>
  <c r="BE145" i="11"/>
  <c r="BE147" i="11"/>
  <c r="BE150" i="11"/>
  <c r="BE160" i="11"/>
  <c r="BE193" i="11"/>
  <c r="BE195" i="11"/>
  <c r="BE199" i="11"/>
  <c r="BE203" i="11"/>
  <c r="BE204" i="11"/>
  <c r="BE216" i="11"/>
  <c r="BE218" i="11"/>
  <c r="BE219" i="11"/>
  <c r="BE220" i="11"/>
  <c r="BE225" i="11"/>
  <c r="BE228" i="11"/>
  <c r="BK86" i="10"/>
  <c r="J86" i="10"/>
  <c r="J56" i="11"/>
  <c r="BE136" i="11"/>
  <c r="BE154" i="11"/>
  <c r="BE159" i="11"/>
  <c r="BE184" i="11"/>
  <c r="BE185" i="11"/>
  <c r="BE186" i="11"/>
  <c r="BE208" i="11"/>
  <c r="BE213" i="11"/>
  <c r="BE215" i="11"/>
  <c r="BE227" i="11"/>
  <c r="BE101" i="11"/>
  <c r="BE105" i="11"/>
  <c r="BE119" i="11"/>
  <c r="BE126" i="11"/>
  <c r="BE137" i="11"/>
  <c r="BE138" i="11"/>
  <c r="BE157" i="11"/>
  <c r="BE207" i="11"/>
  <c r="BE209" i="11"/>
  <c r="F59" i="10"/>
  <c r="BK119" i="9"/>
  <c r="J119" i="9" s="1"/>
  <c r="J68" i="9" s="1"/>
  <c r="J56" i="10"/>
  <c r="BE89" i="10"/>
  <c r="E74" i="10"/>
  <c r="BE88" i="10"/>
  <c r="J56" i="9"/>
  <c r="F91" i="9"/>
  <c r="BE103" i="9"/>
  <c r="BE127" i="9"/>
  <c r="BE129" i="9"/>
  <c r="BE148" i="9"/>
  <c r="BE160" i="9"/>
  <c r="BE174" i="9"/>
  <c r="BE187" i="9"/>
  <c r="BE102" i="9"/>
  <c r="BE113" i="9"/>
  <c r="BE114" i="9"/>
  <c r="BE115" i="9"/>
  <c r="BE116" i="9"/>
  <c r="BE142" i="9"/>
  <c r="BE156" i="9"/>
  <c r="BE157" i="9"/>
  <c r="BE166" i="9"/>
  <c r="BE173" i="9"/>
  <c r="BE106" i="9"/>
  <c r="BE118" i="9"/>
  <c r="BE123" i="9"/>
  <c r="BE124" i="9"/>
  <c r="BE132" i="9"/>
  <c r="BE135" i="9"/>
  <c r="BE139" i="9"/>
  <c r="BE140" i="9"/>
  <c r="BE155" i="9"/>
  <c r="BE158" i="9"/>
  <c r="BE167" i="9"/>
  <c r="E50" i="9"/>
  <c r="BE101" i="9"/>
  <c r="BE111" i="9"/>
  <c r="BE112" i="9"/>
  <c r="BE121" i="9"/>
  <c r="BE150" i="9"/>
  <c r="BE180" i="9"/>
  <c r="BE185" i="9"/>
  <c r="J121" i="8"/>
  <c r="J65" i="8" s="1"/>
  <c r="BE97" i="9"/>
  <c r="BE108" i="9"/>
  <c r="BE141" i="9"/>
  <c r="BE144" i="9"/>
  <c r="BE168" i="9"/>
  <c r="BE125" i="9"/>
  <c r="BE130" i="9"/>
  <c r="BE154" i="9"/>
  <c r="BE164" i="9"/>
  <c r="BE165" i="9"/>
  <c r="BE171" i="9"/>
  <c r="BE175" i="9"/>
  <c r="BE178" i="9"/>
  <c r="BE179" i="9"/>
  <c r="BE184" i="9"/>
  <c r="BE186" i="9"/>
  <c r="BE96" i="9"/>
  <c r="BE109" i="9"/>
  <c r="BE126" i="9"/>
  <c r="BE128" i="9"/>
  <c r="BE133" i="9"/>
  <c r="BE137" i="9"/>
  <c r="BE143" i="9"/>
  <c r="BE153" i="9"/>
  <c r="BE159" i="9"/>
  <c r="BE163" i="9"/>
  <c r="BE176" i="9"/>
  <c r="BE99" i="9"/>
  <c r="BE100" i="9"/>
  <c r="BE105" i="9"/>
  <c r="BE110" i="9"/>
  <c r="BE117" i="9"/>
  <c r="BE122" i="9"/>
  <c r="BE131" i="9"/>
  <c r="BE146" i="9"/>
  <c r="BE152" i="9"/>
  <c r="BE161" i="9"/>
  <c r="BE162" i="9"/>
  <c r="BE169" i="9"/>
  <c r="BE172" i="9"/>
  <c r="BE177" i="9"/>
  <c r="BE181" i="9"/>
  <c r="BE182" i="9"/>
  <c r="F116" i="8"/>
  <c r="BE129" i="8"/>
  <c r="BE149" i="8"/>
  <c r="BE162" i="8"/>
  <c r="BE169" i="8"/>
  <c r="BE213" i="8"/>
  <c r="BE366" i="8"/>
  <c r="BE540" i="8"/>
  <c r="BE564" i="8"/>
  <c r="BE586" i="8"/>
  <c r="BE602" i="8"/>
  <c r="BE613" i="8"/>
  <c r="BE690" i="8"/>
  <c r="BE696" i="8"/>
  <c r="BE702" i="8"/>
  <c r="BE706" i="8"/>
  <c r="BE766" i="8"/>
  <c r="BE768" i="8"/>
  <c r="BE823" i="8"/>
  <c r="BE901" i="8"/>
  <c r="BE909" i="8"/>
  <c r="BE946" i="8"/>
  <c r="BE962" i="8"/>
  <c r="BE972" i="8"/>
  <c r="BE1062" i="8"/>
  <c r="BE1065" i="8"/>
  <c r="BE1069" i="8"/>
  <c r="BE1083" i="8"/>
  <c r="BE1113" i="8"/>
  <c r="BE1147" i="8"/>
  <c r="BE1148" i="8"/>
  <c r="BE1202" i="8"/>
  <c r="BE1206" i="8"/>
  <c r="BE1212" i="8"/>
  <c r="BE1218" i="8"/>
  <c r="BE1241" i="8"/>
  <c r="BE1244" i="8"/>
  <c r="BE1245" i="8"/>
  <c r="BE1285" i="8"/>
  <c r="BE1310" i="8"/>
  <c r="BE1341" i="8"/>
  <c r="BE1348" i="8"/>
  <c r="BE1351" i="8"/>
  <c r="BE1357" i="8"/>
  <c r="BE1380" i="8"/>
  <c r="BE1394" i="8"/>
  <c r="BE1402" i="8"/>
  <c r="BE1485" i="8"/>
  <c r="BE1553" i="8"/>
  <c r="BE1557" i="8"/>
  <c r="BE1602" i="8"/>
  <c r="BE1627" i="8"/>
  <c r="BE1639" i="8"/>
  <c r="BE1645" i="8"/>
  <c r="BE1676" i="8"/>
  <c r="BE1686" i="8"/>
  <c r="BE1689" i="8"/>
  <c r="BE1695" i="8"/>
  <c r="BE1698" i="8"/>
  <c r="BE1700" i="8"/>
  <c r="BE1707" i="8"/>
  <c r="BE1743" i="8"/>
  <c r="BE1755" i="8"/>
  <c r="BE1759" i="8"/>
  <c r="BE1760" i="8"/>
  <c r="BE1771" i="8"/>
  <c r="BE1772" i="8"/>
  <c r="BE1775" i="8"/>
  <c r="BE1778" i="8"/>
  <c r="BE1793" i="8"/>
  <c r="BE1803" i="8"/>
  <c r="BE1823" i="8"/>
  <c r="BE1826" i="8"/>
  <c r="BE1873" i="8"/>
  <c r="BE1887" i="8"/>
  <c r="BE1893" i="8"/>
  <c r="BE1899" i="8"/>
  <c r="BE1919" i="8"/>
  <c r="BE1958" i="8"/>
  <c r="BE1965" i="8"/>
  <c r="BE1994" i="8"/>
  <c r="BE1999" i="8"/>
  <c r="BE2006" i="8"/>
  <c r="BE2024" i="8"/>
  <c r="BE2041" i="8"/>
  <c r="BE2071" i="8"/>
  <c r="BE2096" i="8"/>
  <c r="BE2099" i="8"/>
  <c r="BE2101" i="8"/>
  <c r="BE2102" i="8"/>
  <c r="BE2106" i="8"/>
  <c r="BE2131" i="8"/>
  <c r="BE2134" i="8"/>
  <c r="BE2137" i="8"/>
  <c r="BE2140" i="8"/>
  <c r="BE2144" i="8"/>
  <c r="BE2147" i="8"/>
  <c r="BE2150" i="8"/>
  <c r="BE2152" i="8"/>
  <c r="BE2153" i="8"/>
  <c r="BE2154" i="8"/>
  <c r="BE2155" i="8"/>
  <c r="BE2161" i="8"/>
  <c r="BE2162" i="8"/>
  <c r="BE2171" i="8"/>
  <c r="BE2172" i="8"/>
  <c r="BE2173" i="8"/>
  <c r="BE2174" i="8"/>
  <c r="BE2175" i="8"/>
  <c r="BE2176" i="8"/>
  <c r="BE2177" i="8"/>
  <c r="BE2178" i="8"/>
  <c r="BE2179" i="8"/>
  <c r="BE2180" i="8"/>
  <c r="BE2182" i="8"/>
  <c r="BE2195" i="8"/>
  <c r="BE2208" i="8"/>
  <c r="BE2218" i="8"/>
  <c r="BE2227" i="8"/>
  <c r="BE2235" i="8"/>
  <c r="BE2238" i="8"/>
  <c r="BE2239" i="8"/>
  <c r="BE2243" i="8"/>
  <c r="BE2248" i="8"/>
  <c r="BE2252" i="8"/>
  <c r="BE2265" i="8"/>
  <c r="BE2279" i="8"/>
  <c r="BE2280" i="8"/>
  <c r="BE2281" i="8"/>
  <c r="BE2284" i="8"/>
  <c r="BE2293" i="8"/>
  <c r="BE2297" i="8"/>
  <c r="BE2300" i="8"/>
  <c r="BE2302" i="8"/>
  <c r="BE2303" i="8"/>
  <c r="J56" i="8"/>
  <c r="BE122" i="8"/>
  <c r="BE179" i="8"/>
  <c r="BE248" i="8"/>
  <c r="BE271" i="8"/>
  <c r="BE301" i="8"/>
  <c r="BE316" i="8"/>
  <c r="BE336" i="8"/>
  <c r="BE401" i="8"/>
  <c r="BE445" i="8"/>
  <c r="BE510" i="8"/>
  <c r="BE614" i="8"/>
  <c r="BE618" i="8"/>
  <c r="BE622" i="8"/>
  <c r="BE633" i="8"/>
  <c r="BE640" i="8"/>
  <c r="BE644" i="8"/>
  <c r="BE667" i="8"/>
  <c r="BE677" i="8"/>
  <c r="BE743" i="8"/>
  <c r="BE760" i="8"/>
  <c r="BE761" i="8"/>
  <c r="BE762" i="8"/>
  <c r="BE763" i="8"/>
  <c r="BE794" i="8"/>
  <c r="BE802" i="8"/>
  <c r="BE829" i="8"/>
  <c r="BE834" i="8"/>
  <c r="BE845" i="8"/>
  <c r="BE906" i="8"/>
  <c r="BE914" i="8"/>
  <c r="BE952" i="8"/>
  <c r="BE1019" i="8"/>
  <c r="BE1039" i="8"/>
  <c r="BE1046" i="8"/>
  <c r="BE1052" i="8"/>
  <c r="BE1055" i="8"/>
  <c r="BE1090" i="8"/>
  <c r="BE1094" i="8"/>
  <c r="BE1138" i="8"/>
  <c r="BE1157" i="8"/>
  <c r="BE1186" i="8"/>
  <c r="BE1263" i="8"/>
  <c r="BE1274" i="8"/>
  <c r="BE1288" i="8"/>
  <c r="BE1290" i="8"/>
  <c r="BE1313" i="8"/>
  <c r="BE1368" i="8"/>
  <c r="BE1370" i="8"/>
  <c r="BE1410" i="8"/>
  <c r="BE1423" i="8"/>
  <c r="BE1432" i="8"/>
  <c r="BE1456" i="8"/>
  <c r="BE1457" i="8"/>
  <c r="BE1470" i="8"/>
  <c r="BE1474" i="8"/>
  <c r="BE1501" i="8"/>
  <c r="BE1554" i="8"/>
  <c r="BE1566" i="8"/>
  <c r="BE1599" i="8"/>
  <c r="BE1624" i="8"/>
  <c r="BE1630" i="8"/>
  <c r="BE1658" i="8"/>
  <c r="BE1673" i="8"/>
  <c r="BE1679" i="8"/>
  <c r="BE1682" i="8"/>
  <c r="BE1710" i="8"/>
  <c r="BE1737" i="8"/>
  <c r="BE1758" i="8"/>
  <c r="BE1781" i="8"/>
  <c r="BE1804" i="8"/>
  <c r="BE1812" i="8"/>
  <c r="BE1819" i="8"/>
  <c r="BE1820" i="8"/>
  <c r="BE1832" i="8"/>
  <c r="BE1865" i="8"/>
  <c r="BE1866" i="8"/>
  <c r="BE1874" i="8"/>
  <c r="BE1876" i="8"/>
  <c r="BE1882" i="8"/>
  <c r="BE1884" i="8"/>
  <c r="BE1894" i="8"/>
  <c r="BE1901" i="8"/>
  <c r="BE1947" i="8"/>
  <c r="BE1955" i="8"/>
  <c r="BE1990" i="8"/>
  <c r="BE1996" i="8"/>
  <c r="BE2016" i="8"/>
  <c r="BE2020" i="8"/>
  <c r="BE2085" i="8"/>
  <c r="BE2105" i="8"/>
  <c r="E107" i="8"/>
  <c r="BE216" i="8"/>
  <c r="BE268" i="8"/>
  <c r="BE296" i="8"/>
  <c r="BE356" i="8"/>
  <c r="BE369" i="8"/>
  <c r="BE400" i="8"/>
  <c r="BE429" i="8"/>
  <c r="BE466" i="8"/>
  <c r="BE535" i="8"/>
  <c r="BE550" i="8"/>
  <c r="BE630" i="8"/>
  <c r="BE693" i="8"/>
  <c r="BE754" i="8"/>
  <c r="BE756" i="8"/>
  <c r="BE758" i="8"/>
  <c r="BE787" i="8"/>
  <c r="BE797" i="8"/>
  <c r="BE798" i="8"/>
  <c r="BE812" i="8"/>
  <c r="BE816" i="8"/>
  <c r="BE824" i="8"/>
  <c r="BE854" i="8"/>
  <c r="BE878" i="8"/>
  <c r="BE936" i="8"/>
  <c r="BE998" i="8"/>
  <c r="BE1026" i="8"/>
  <c r="BE1089" i="8"/>
  <c r="BE1100" i="8"/>
  <c r="BE1122" i="8"/>
  <c r="BE1126" i="8"/>
  <c r="BE1129" i="8"/>
  <c r="BE1133" i="8"/>
  <c r="BE1141" i="8"/>
  <c r="BE1154" i="8"/>
  <c r="BE1160" i="8"/>
  <c r="BE1164" i="8"/>
  <c r="BE1185" i="8"/>
  <c r="BE1193" i="8"/>
  <c r="BE1239" i="8"/>
  <c r="BE1247" i="8"/>
  <c r="BE1277" i="8"/>
  <c r="BE1319" i="8"/>
  <c r="BE1327" i="8"/>
  <c r="BE1338" i="8"/>
  <c r="BE1361" i="8"/>
  <c r="BE1426" i="8"/>
  <c r="BE1444" i="8"/>
  <c r="BE1462" i="8"/>
  <c r="BE1478" i="8"/>
  <c r="BE1515" i="8"/>
  <c r="BE1525" i="8"/>
  <c r="BE1570" i="8"/>
  <c r="BE1578" i="8"/>
  <c r="BE1612" i="8"/>
  <c r="BE1655" i="8"/>
  <c r="BE1669" i="8"/>
  <c r="BE1790" i="8"/>
  <c r="BE1834" i="8"/>
  <c r="BE1846" i="8"/>
  <c r="BE1853" i="8"/>
  <c r="BE1861" i="8"/>
  <c r="BE1863" i="8"/>
  <c r="BE1868" i="8"/>
  <c r="BE1885" i="8"/>
  <c r="BE1886" i="8"/>
  <c r="BE1889" i="8"/>
  <c r="BE1921" i="8"/>
  <c r="BE1926" i="8"/>
  <c r="BE1943" i="8"/>
  <c r="BE1946" i="8"/>
  <c r="BE1959" i="8"/>
  <c r="BE1997" i="8"/>
  <c r="BE2004" i="8"/>
  <c r="BE2010" i="8"/>
  <c r="BE2019" i="8"/>
  <c r="BE2023" i="8"/>
  <c r="BE2049" i="8"/>
  <c r="BE2060" i="8"/>
  <c r="BE2091" i="8"/>
  <c r="BE174" i="8"/>
  <c r="BE182" i="8"/>
  <c r="BE183" i="8"/>
  <c r="BE236" i="8"/>
  <c r="BE342" i="8"/>
  <c r="BE353" i="8"/>
  <c r="BE385" i="8"/>
  <c r="BE394" i="8"/>
  <c r="BE428" i="8"/>
  <c r="BE453" i="8"/>
  <c r="BE490" i="8"/>
  <c r="BE617" i="8"/>
  <c r="BE746" i="8"/>
  <c r="BE770" i="8"/>
  <c r="BE839" i="8"/>
  <c r="BE851" i="8"/>
  <c r="BE855" i="8"/>
  <c r="BE941" i="8"/>
  <c r="BE1007" i="8"/>
  <c r="BE1032" i="8"/>
  <c r="BE1041" i="8"/>
  <c r="BE1059" i="8"/>
  <c r="BE1072" i="8"/>
  <c r="BE1077" i="8"/>
  <c r="BE1084" i="8"/>
  <c r="BE1101" i="8"/>
  <c r="BE1102" i="8"/>
  <c r="BE1104" i="8"/>
  <c r="BE1203" i="8"/>
  <c r="BE1210" i="8"/>
  <c r="BE1238" i="8"/>
  <c r="BE1242" i="8"/>
  <c r="BE1246" i="8"/>
  <c r="BE1268" i="8"/>
  <c r="BE1282" i="8"/>
  <c r="BE1304" i="8"/>
  <c r="BE1307" i="8"/>
  <c r="BE1332" i="8"/>
  <c r="BE1354" i="8"/>
  <c r="BE1406" i="8"/>
  <c r="BE1429" i="8"/>
  <c r="BE1477" i="8"/>
  <c r="BE1488" i="8"/>
  <c r="BE1508" i="8"/>
  <c r="BE1521" i="8"/>
  <c r="BE1534" i="8"/>
  <c r="BE1563" i="8"/>
  <c r="BE1652" i="8"/>
  <c r="BE1842" i="8"/>
  <c r="BE1848" i="8"/>
  <c r="BE1849" i="8"/>
  <c r="BE1851" i="8"/>
  <c r="BE1864" i="8"/>
  <c r="BE1875" i="8"/>
  <c r="BE1878" i="8"/>
  <c r="BE1879" i="8"/>
  <c r="BE1880" i="8"/>
  <c r="BE1881" i="8"/>
  <c r="BE1883" i="8"/>
  <c r="BE1907" i="8"/>
  <c r="BE1924" i="8"/>
  <c r="BE1929" i="8"/>
  <c r="BE1944" i="8"/>
  <c r="BE1945" i="8"/>
  <c r="BE1948" i="8"/>
  <c r="BE1952" i="8"/>
  <c r="BE1976" i="8"/>
  <c r="BE1985" i="8"/>
  <c r="BE2002" i="8"/>
  <c r="BE2026" i="8"/>
  <c r="BE2038" i="8"/>
  <c r="BE2044" i="8"/>
  <c r="BE2076" i="8"/>
  <c r="BE138" i="8"/>
  <c r="BE154" i="8"/>
  <c r="BE193" i="8"/>
  <c r="BE199" i="8"/>
  <c r="BE223" i="8"/>
  <c r="BE230" i="8"/>
  <c r="BE253" i="8"/>
  <c r="BE277" i="8"/>
  <c r="BE290" i="8"/>
  <c r="BE319" i="8"/>
  <c r="BE328" i="8"/>
  <c r="BE440" i="8"/>
  <c r="BE525" i="8"/>
  <c r="BE545" i="8"/>
  <c r="BE561" i="8"/>
  <c r="BE576" i="8"/>
  <c r="BE623" i="8"/>
  <c r="BE627" i="8"/>
  <c r="BE641" i="8"/>
  <c r="BE664" i="8"/>
  <c r="BE733" i="8"/>
  <c r="BE755" i="8"/>
  <c r="BE775" i="8"/>
  <c r="BE836" i="8"/>
  <c r="BE842" i="8"/>
  <c r="BE957" i="8"/>
  <c r="BE989" i="8"/>
  <c r="BE1003" i="8"/>
  <c r="BE1013" i="8"/>
  <c r="BE1197" i="8"/>
  <c r="BE1228" i="8"/>
  <c r="BE1236" i="8"/>
  <c r="BE1249" i="8"/>
  <c r="BE1271" i="8"/>
  <c r="BE1280" i="8"/>
  <c r="BE1297" i="8"/>
  <c r="BE1399" i="8"/>
  <c r="BE1482" i="8"/>
  <c r="BE1545" i="8"/>
  <c r="BE1561" i="8"/>
  <c r="BE1615" i="8"/>
  <c r="BE1633" i="8"/>
  <c r="BE1642" i="8"/>
  <c r="BE1713" i="8"/>
  <c r="BE1720" i="8"/>
  <c r="BE1731" i="8"/>
  <c r="BE1763" i="8"/>
  <c r="BE1815" i="8"/>
  <c r="BE1816" i="8"/>
  <c r="BE1829" i="8"/>
  <c r="BE1843" i="8"/>
  <c r="BE1856" i="8"/>
  <c r="BE1877" i="8"/>
  <c r="BE1892" i="8"/>
  <c r="BE1896" i="8"/>
  <c r="BE1900" i="8"/>
  <c r="BE1915" i="8"/>
  <c r="BE1930" i="8"/>
  <c r="BE1949" i="8"/>
  <c r="BE1966" i="8"/>
  <c r="BE1967" i="8"/>
  <c r="BE1968" i="8"/>
  <c r="BE1973" i="8"/>
  <c r="BE1980" i="8"/>
  <c r="BE1986" i="8"/>
  <c r="BE1992" i="8"/>
  <c r="BE2001" i="8"/>
  <c r="BE2059" i="8"/>
  <c r="BE2074" i="8"/>
  <c r="BE2103" i="8"/>
  <c r="BE188" i="8"/>
  <c r="BE207" i="8"/>
  <c r="BE259" i="8"/>
  <c r="BE414" i="8"/>
  <c r="BE497" i="8"/>
  <c r="BE505" i="8"/>
  <c r="BE515" i="8"/>
  <c r="BE575" i="8"/>
  <c r="BE591" i="8"/>
  <c r="BE737" i="8"/>
  <c r="BE757" i="8"/>
  <c r="BE826" i="8"/>
  <c r="BE832" i="8"/>
  <c r="BE859" i="8"/>
  <c r="BE867" i="8"/>
  <c r="BE925" i="8"/>
  <c r="BE1010" i="8"/>
  <c r="BE1040" i="8"/>
  <c r="BE1049" i="8"/>
  <c r="BE1119" i="8"/>
  <c r="BE1140" i="8"/>
  <c r="BE1161" i="8"/>
  <c r="BE1167" i="8"/>
  <c r="BE1176" i="8"/>
  <c r="BE1182" i="8"/>
  <c r="BE1192" i="8"/>
  <c r="BE1204" i="8"/>
  <c r="BE1205" i="8"/>
  <c r="BE1220" i="8"/>
  <c r="BE1243" i="8"/>
  <c r="BE1248" i="8"/>
  <c r="BE1316" i="8"/>
  <c r="BE1342" i="8"/>
  <c r="BE1365" i="8"/>
  <c r="BE1491" i="8"/>
  <c r="BE1495" i="8"/>
  <c r="BE1582" i="8"/>
  <c r="BE1593" i="8"/>
  <c r="BE1636" i="8"/>
  <c r="BE1648" i="8"/>
  <c r="BE1664" i="8"/>
  <c r="BE1704" i="8"/>
  <c r="BE1717" i="8"/>
  <c r="BE1784" i="8"/>
  <c r="BE1796" i="8"/>
  <c r="BE1811" i="8"/>
  <c r="BE1837" i="8"/>
  <c r="BE1845" i="8"/>
  <c r="BE1858" i="8"/>
  <c r="BE1859" i="8"/>
  <c r="BE1860" i="8"/>
  <c r="BE1867" i="8"/>
  <c r="BE1871" i="8"/>
  <c r="BE1891" i="8"/>
  <c r="BE1895" i="8"/>
  <c r="BE1927" i="8"/>
  <c r="BE1942" i="8"/>
  <c r="BE1962" i="8"/>
  <c r="BE2013" i="8"/>
  <c r="BE2035" i="8"/>
  <c r="BE2042" i="8"/>
  <c r="BE2088" i="8"/>
  <c r="BE2095" i="8"/>
  <c r="BE2110" i="8"/>
  <c r="BE137" i="8"/>
  <c r="BE225" i="8"/>
  <c r="BE260" i="8"/>
  <c r="BE348" i="8"/>
  <c r="BE370" i="8"/>
  <c r="BE427" i="8"/>
  <c r="BE460" i="8"/>
  <c r="BE475" i="8"/>
  <c r="BE610" i="8"/>
  <c r="BE719" i="8"/>
  <c r="BE751" i="8"/>
  <c r="BE772" i="8"/>
  <c r="BE782" i="8"/>
  <c r="BE799" i="8"/>
  <c r="BE803" i="8"/>
  <c r="BE808" i="8"/>
  <c r="BE825" i="8"/>
  <c r="BE838" i="8"/>
  <c r="BE848" i="8"/>
  <c r="BE861" i="8"/>
  <c r="BE891" i="8"/>
  <c r="BE920" i="8"/>
  <c r="BE930" i="8"/>
  <c r="BE975" i="8"/>
  <c r="BE1006" i="8"/>
  <c r="BE1029" i="8"/>
  <c r="BE1035" i="8"/>
  <c r="BE1110" i="8"/>
  <c r="BE1116" i="8"/>
  <c r="BE1136" i="8"/>
  <c r="BE1173" i="8"/>
  <c r="BE1179" i="8"/>
  <c r="BE1200" i="8"/>
  <c r="BE1207" i="8"/>
  <c r="BE1226" i="8"/>
  <c r="BE1257" i="8"/>
  <c r="BE1265" i="8"/>
  <c r="BE1417" i="8"/>
  <c r="BE1420" i="8"/>
  <c r="BE1441" i="8"/>
  <c r="BE1449" i="8"/>
  <c r="BE1481" i="8"/>
  <c r="BE1518" i="8"/>
  <c r="BE1539" i="8"/>
  <c r="BE1605" i="8"/>
  <c r="BE1618" i="8"/>
  <c r="BE1683" i="8"/>
  <c r="BE1721" i="8"/>
  <c r="BE1748" i="8"/>
  <c r="BE1754" i="8"/>
  <c r="BE1757" i="8"/>
  <c r="BE1787" i="8"/>
  <c r="BE1807" i="8"/>
  <c r="BE1840" i="8"/>
  <c r="BE1841" i="8"/>
  <c r="BE1844" i="8"/>
  <c r="BE1855" i="8"/>
  <c r="BE1862" i="8"/>
  <c r="BE1897" i="8"/>
  <c r="BE1898" i="8"/>
  <c r="BE1911" i="8"/>
  <c r="BE1923" i="8"/>
  <c r="BE1925" i="8"/>
  <c r="BE1969" i="8"/>
  <c r="BE1977" i="8"/>
  <c r="BE1988" i="8"/>
  <c r="BE2034" i="8"/>
  <c r="BE2037" i="8"/>
  <c r="BE2043" i="8"/>
  <c r="BE2082" i="8"/>
  <c r="BE2094" i="8"/>
  <c r="BE2111" i="8"/>
  <c r="BE2124" i="8"/>
  <c r="BE126" i="8"/>
  <c r="BE134" i="8"/>
  <c r="BE196" i="8"/>
  <c r="BE202" i="8"/>
  <c r="BE283" i="8"/>
  <c r="BE325" i="8"/>
  <c r="BE402" i="8"/>
  <c r="BE422" i="8"/>
  <c r="BE483" i="8"/>
  <c r="BE520" i="8"/>
  <c r="BE530" i="8"/>
  <c r="BE581" i="8"/>
  <c r="BE671" i="8"/>
  <c r="BE684" i="8"/>
  <c r="BE699" i="8"/>
  <c r="BE759" i="8"/>
  <c r="BE786" i="8"/>
  <c r="BE860" i="8"/>
  <c r="BE1043" i="8"/>
  <c r="BE1045" i="8"/>
  <c r="BE1097" i="8"/>
  <c r="BE1139" i="8"/>
  <c r="BE1144" i="8"/>
  <c r="BE1170" i="8"/>
  <c r="BE1209" i="8"/>
  <c r="BE1240" i="8"/>
  <c r="BE1292" i="8"/>
  <c r="BE1300" i="8"/>
  <c r="BE1324" i="8"/>
  <c r="BE1335" i="8"/>
  <c r="BE1343" i="8"/>
  <c r="BE1358" i="8"/>
  <c r="BE1384" i="8"/>
  <c r="BE1390" i="8"/>
  <c r="BE1437" i="8"/>
  <c r="BE1467" i="8"/>
  <c r="BE1473" i="8"/>
  <c r="BE1498" i="8"/>
  <c r="BE1512" i="8"/>
  <c r="BE1573" i="8"/>
  <c r="BE1609" i="8"/>
  <c r="BE1621" i="8"/>
  <c r="BE1649" i="8"/>
  <c r="BE1692" i="8"/>
  <c r="BE1726" i="8"/>
  <c r="BE1756" i="8"/>
  <c r="BE1799" i="8"/>
  <c r="BE1847" i="8"/>
  <c r="BE1850" i="8"/>
  <c r="BE1857" i="8"/>
  <c r="BE1869" i="8"/>
  <c r="BE1872" i="8"/>
  <c r="BE1903" i="8"/>
  <c r="BE1904" i="8"/>
  <c r="BE1922" i="8"/>
  <c r="BE1928" i="8"/>
  <c r="BE1970" i="8"/>
  <c r="BE2048" i="8"/>
  <c r="BE2067" i="8"/>
  <c r="BE2079" i="8"/>
  <c r="BE2104" i="8"/>
  <c r="J79" i="7"/>
  <c r="BE92" i="7"/>
  <c r="BK90" i="6"/>
  <c r="J90" i="6" s="1"/>
  <c r="E73" i="7"/>
  <c r="BE94" i="7"/>
  <c r="F82" i="7"/>
  <c r="BE86" i="7"/>
  <c r="BE88" i="7"/>
  <c r="BE90" i="7"/>
  <c r="J84" i="6"/>
  <c r="BE95" i="6"/>
  <c r="BE96" i="6"/>
  <c r="BE101" i="6"/>
  <c r="BE110" i="6"/>
  <c r="BE112" i="6"/>
  <c r="F59" i="6"/>
  <c r="BE98" i="6"/>
  <c r="BE99" i="6"/>
  <c r="BE102" i="6"/>
  <c r="BE111" i="6"/>
  <c r="BE133" i="6"/>
  <c r="BE134" i="6"/>
  <c r="BK92" i="5"/>
  <c r="J92" i="5"/>
  <c r="J63" i="5" s="1"/>
  <c r="E50" i="6"/>
  <c r="BE105" i="6"/>
  <c r="BE114" i="6"/>
  <c r="BE115" i="6"/>
  <c r="BE118" i="6"/>
  <c r="BE125" i="6"/>
  <c r="BE126" i="6"/>
  <c r="BE127" i="6"/>
  <c r="BE92" i="6"/>
  <c r="BE107" i="6"/>
  <c r="BE108" i="6"/>
  <c r="BE132" i="6"/>
  <c r="BE100" i="6"/>
  <c r="BE117" i="6"/>
  <c r="BE122" i="6"/>
  <c r="BE124" i="6"/>
  <c r="BE135" i="6"/>
  <c r="BE103" i="6"/>
  <c r="BE119" i="6"/>
  <c r="BE137" i="6"/>
  <c r="BE93" i="6"/>
  <c r="BE94" i="6"/>
  <c r="BE104" i="6"/>
  <c r="BE113" i="6"/>
  <c r="BE116" i="6"/>
  <c r="BE121" i="6"/>
  <c r="BE129" i="6"/>
  <c r="BE131" i="6"/>
  <c r="BE136" i="6"/>
  <c r="F59" i="5"/>
  <c r="BE107" i="5"/>
  <c r="BE125" i="5"/>
  <c r="BE131" i="5"/>
  <c r="BE135" i="5"/>
  <c r="BE137" i="5"/>
  <c r="BE138" i="5"/>
  <c r="BE149" i="5"/>
  <c r="BE156" i="5"/>
  <c r="BE180" i="5"/>
  <c r="BE94" i="5"/>
  <c r="BE100" i="5"/>
  <c r="BE101" i="5"/>
  <c r="BE102" i="5"/>
  <c r="BE103" i="5"/>
  <c r="BE110" i="5"/>
  <c r="BE111" i="5"/>
  <c r="BE115" i="5"/>
  <c r="BE119" i="5"/>
  <c r="BE124" i="5"/>
  <c r="BE127" i="5"/>
  <c r="BE128" i="5"/>
  <c r="BE129" i="5"/>
  <c r="BE150" i="5"/>
  <c r="J113" i="4"/>
  <c r="J68" i="4"/>
  <c r="J56" i="5"/>
  <c r="BE97" i="5"/>
  <c r="BE98" i="5"/>
  <c r="BE104" i="5"/>
  <c r="BE106" i="5"/>
  <c r="BE118" i="5"/>
  <c r="BE134" i="5"/>
  <c r="BE142" i="5"/>
  <c r="BE161" i="5"/>
  <c r="BE169" i="5"/>
  <c r="BE170" i="5"/>
  <c r="BE175" i="5"/>
  <c r="BE99" i="5"/>
  <c r="BE105" i="5"/>
  <c r="BE144" i="5"/>
  <c r="BE145" i="5"/>
  <c r="BE151" i="5"/>
  <c r="BE155" i="5"/>
  <c r="BE162" i="5"/>
  <c r="BE164" i="5"/>
  <c r="E80" i="5"/>
  <c r="BE95" i="5"/>
  <c r="BE108" i="5"/>
  <c r="BE109" i="5"/>
  <c r="BE117" i="5"/>
  <c r="BE122" i="5"/>
  <c r="BE139" i="5"/>
  <c r="BE140" i="5"/>
  <c r="BE148" i="5"/>
  <c r="BE158" i="5"/>
  <c r="BE159" i="5"/>
  <c r="BE165" i="5"/>
  <c r="BE166" i="5"/>
  <c r="BE176" i="5"/>
  <c r="BE181" i="5"/>
  <c r="BE112" i="5"/>
  <c r="BE114" i="5"/>
  <c r="BE116" i="5"/>
  <c r="BE121" i="5"/>
  <c r="BE136" i="5"/>
  <c r="BE143" i="5"/>
  <c r="BE147" i="5"/>
  <c r="BE160" i="5"/>
  <c r="BE171" i="5"/>
  <c r="BE172" i="5"/>
  <c r="BE174" i="5"/>
  <c r="BE183" i="5"/>
  <c r="BE184" i="5"/>
  <c r="BE126" i="5"/>
  <c r="BE130" i="5"/>
  <c r="BE132" i="5"/>
  <c r="BE146" i="5"/>
  <c r="BE152" i="5"/>
  <c r="BE154" i="5"/>
  <c r="BE167" i="5"/>
  <c r="BE178" i="5"/>
  <c r="BE179" i="5"/>
  <c r="BE113" i="5"/>
  <c r="BE123" i="5"/>
  <c r="BE141" i="5"/>
  <c r="BE153" i="5"/>
  <c r="BE163" i="5"/>
  <c r="BE177" i="5"/>
  <c r="BE101" i="4"/>
  <c r="BE121" i="4"/>
  <c r="BE123" i="4"/>
  <c r="BE132" i="4"/>
  <c r="BE139" i="4"/>
  <c r="E50" i="4"/>
  <c r="F92" i="4"/>
  <c r="BE115" i="4"/>
  <c r="BE126" i="4"/>
  <c r="BE133" i="4"/>
  <c r="BE100" i="4"/>
  <c r="BE104" i="4"/>
  <c r="BE112" i="4"/>
  <c r="BE124" i="4"/>
  <c r="BE134" i="4"/>
  <c r="BE136" i="4"/>
  <c r="BE140" i="4"/>
  <c r="BE142" i="4"/>
  <c r="J56" i="4"/>
  <c r="BE105" i="4"/>
  <c r="BE109" i="4"/>
  <c r="BE111" i="4"/>
  <c r="BE119" i="4"/>
  <c r="BE122" i="4"/>
  <c r="BE127" i="4"/>
  <c r="BE99" i="4"/>
  <c r="BE107" i="4"/>
  <c r="BE108" i="4"/>
  <c r="BE110" i="4"/>
  <c r="BE118" i="4"/>
  <c r="BE120" i="4"/>
  <c r="BE125" i="4"/>
  <c r="BE129" i="4"/>
  <c r="BE138" i="4"/>
  <c r="BE98" i="4"/>
  <c r="BE102" i="4"/>
  <c r="BE114" i="4"/>
  <c r="BE116" i="4"/>
  <c r="BE128" i="4"/>
  <c r="BE131" i="4"/>
  <c r="BE135" i="4"/>
  <c r="BE145" i="4"/>
  <c r="BE146" i="4"/>
  <c r="J334" i="2"/>
  <c r="J71" i="2"/>
  <c r="J56" i="3"/>
  <c r="F59" i="3"/>
  <c r="BE88" i="3"/>
  <c r="E50" i="3"/>
  <c r="BD57" i="1"/>
  <c r="BE225" i="2"/>
  <c r="BE228" i="2"/>
  <c r="BE288" i="2"/>
  <c r="BE299" i="2"/>
  <c r="BE335" i="2"/>
  <c r="BE363" i="2"/>
  <c r="BE364" i="2"/>
  <c r="BE369" i="2"/>
  <c r="BE372" i="2"/>
  <c r="BE380" i="2"/>
  <c r="BE440" i="2"/>
  <c r="BE447" i="2"/>
  <c r="BE463" i="2"/>
  <c r="BE471" i="2"/>
  <c r="BE509" i="2"/>
  <c r="BE543" i="2"/>
  <c r="BE575" i="2"/>
  <c r="BE601" i="2"/>
  <c r="BE628" i="2"/>
  <c r="BE647" i="2"/>
  <c r="BE115" i="2"/>
  <c r="BE207" i="2"/>
  <c r="BE213" i="2"/>
  <c r="BE232" i="2"/>
  <c r="BE306" i="2"/>
  <c r="BE367" i="2"/>
  <c r="BE399" i="2"/>
  <c r="BE419" i="2"/>
  <c r="BE422" i="2"/>
  <c r="BE425" i="2"/>
  <c r="BE443" i="2"/>
  <c r="BE466" i="2"/>
  <c r="BE467" i="2"/>
  <c r="BE505" i="2"/>
  <c r="BE557" i="2"/>
  <c r="BE565" i="2"/>
  <c r="BE580" i="2"/>
  <c r="BE584" i="2"/>
  <c r="BE585" i="2"/>
  <c r="BE586" i="2"/>
  <c r="BE636" i="2"/>
  <c r="BE121" i="2"/>
  <c r="BE124" i="2"/>
  <c r="BE128" i="2"/>
  <c r="BE172" i="2"/>
  <c r="BE252" i="2"/>
  <c r="BE293" i="2"/>
  <c r="BE330" i="2"/>
  <c r="BE370" i="2"/>
  <c r="BE403" i="2"/>
  <c r="BE432" i="2"/>
  <c r="BE436" i="2"/>
  <c r="BE437" i="2"/>
  <c r="BE446" i="2"/>
  <c r="BE453" i="2"/>
  <c r="BE454" i="2"/>
  <c r="BE464" i="2"/>
  <c r="BE469" i="2"/>
  <c r="BE484" i="2"/>
  <c r="BE517" i="2"/>
  <c r="BE518" i="2"/>
  <c r="BE520" i="2"/>
  <c r="BE541" i="2"/>
  <c r="BE551" i="2"/>
  <c r="BE563" i="2"/>
  <c r="BE564" i="2"/>
  <c r="BE583" i="2"/>
  <c r="BE588" i="2"/>
  <c r="BE593" i="2"/>
  <c r="BE617" i="2"/>
  <c r="BE632" i="2"/>
  <c r="BE641" i="2"/>
  <c r="BE255" i="2"/>
  <c r="BE273" i="2"/>
  <c r="BE298" i="2"/>
  <c r="BE303" i="2"/>
  <c r="BE319" i="2"/>
  <c r="BE322" i="2"/>
  <c r="BE359" i="2"/>
  <c r="BE365" i="2"/>
  <c r="BE444" i="2"/>
  <c r="BE449" i="2"/>
  <c r="BE452" i="2"/>
  <c r="BE458" i="2"/>
  <c r="BE459" i="2"/>
  <c r="BE489" i="2"/>
  <c r="BE600" i="2"/>
  <c r="BE607" i="2"/>
  <c r="BE109" i="2"/>
  <c r="BE116" i="2"/>
  <c r="BE132" i="2"/>
  <c r="BE147" i="2"/>
  <c r="BE169" i="2"/>
  <c r="BE187" i="2"/>
  <c r="BE216" i="2"/>
  <c r="BE219" i="2"/>
  <c r="BE246" i="2"/>
  <c r="BE280" i="2"/>
  <c r="BE285" i="2"/>
  <c r="BE302" i="2"/>
  <c r="BE309" i="2"/>
  <c r="BE313" i="2"/>
  <c r="BE326" i="2"/>
  <c r="BE340" i="2"/>
  <c r="BE348" i="2"/>
  <c r="BE361" i="2"/>
  <c r="BE373" i="2"/>
  <c r="BE388" i="2"/>
  <c r="BE396" i="2"/>
  <c r="BE429" i="2"/>
  <c r="BE445" i="2"/>
  <c r="BE456" i="2"/>
  <c r="BE460" i="2"/>
  <c r="BE461" i="2"/>
  <c r="BE462" i="2"/>
  <c r="BE465" i="2"/>
  <c r="BE474" i="2"/>
  <c r="BE502" i="2"/>
  <c r="BE524" i="2"/>
  <c r="BE606" i="2"/>
  <c r="E50" i="2"/>
  <c r="J56" i="2"/>
  <c r="F103" i="2"/>
  <c r="BE123" i="2"/>
  <c r="BE150" i="2"/>
  <c r="BE222" i="2"/>
  <c r="BE226" i="2"/>
  <c r="BE227" i="2"/>
  <c r="BE229" i="2"/>
  <c r="BE234" i="2"/>
  <c r="BE259" i="2"/>
  <c r="BE267" i="2"/>
  <c r="BE332" i="2"/>
  <c r="BE338" i="2"/>
  <c r="BE339" i="2"/>
  <c r="BE366" i="2"/>
  <c r="BE385" i="2"/>
  <c r="BE406" i="2"/>
  <c r="BE416" i="2"/>
  <c r="BE448" i="2"/>
  <c r="BE450" i="2"/>
  <c r="BE451" i="2"/>
  <c r="BE472" i="2"/>
  <c r="BE512" i="2"/>
  <c r="BE529" i="2"/>
  <c r="BE545" i="2"/>
  <c r="BE548" i="2"/>
  <c r="BE554" i="2"/>
  <c r="BE560" i="2"/>
  <c r="BE596" i="2"/>
  <c r="BE120" i="2"/>
  <c r="BE144" i="2"/>
  <c r="BE160" i="2"/>
  <c r="BE179" i="2"/>
  <c r="BE210" i="2"/>
  <c r="BE230" i="2"/>
  <c r="BE231" i="2"/>
  <c r="BE327" i="2"/>
  <c r="BE328" i="2"/>
  <c r="BE354" i="2"/>
  <c r="BE362" i="2"/>
  <c r="BE368" i="2"/>
  <c r="BE378" i="2"/>
  <c r="BE391" i="2"/>
  <c r="BE412" i="2"/>
  <c r="BE430" i="2"/>
  <c r="BE479" i="2"/>
  <c r="BE528" i="2"/>
  <c r="BE590" i="2"/>
  <c r="BE112" i="2"/>
  <c r="BE122" i="2"/>
  <c r="BE136" i="2"/>
  <c r="BE157" i="2"/>
  <c r="BE182" i="2"/>
  <c r="BE196" i="2"/>
  <c r="BE238" i="2"/>
  <c r="BE241" i="2"/>
  <c r="BE262" i="2"/>
  <c r="BE276" i="2"/>
  <c r="BE277" i="2"/>
  <c r="BE295" i="2"/>
  <c r="BE351" i="2"/>
  <c r="BE360" i="2"/>
  <c r="BE389" i="2"/>
  <c r="BE409" i="2"/>
  <c r="BE485" i="2"/>
  <c r="BE486" i="2"/>
  <c r="BE499" i="2"/>
  <c r="BE530" i="2"/>
  <c r="BE542" i="2"/>
  <c r="BE544" i="2"/>
  <c r="BE561" i="2"/>
  <c r="BE568" i="2"/>
  <c r="BE587" i="2"/>
  <c r="F37" i="31"/>
  <c r="BB93" i="1" s="1"/>
  <c r="F36" i="6"/>
  <c r="BA60" i="1" s="1"/>
  <c r="F38" i="7"/>
  <c r="BC61" i="1"/>
  <c r="F41" i="28"/>
  <c r="BD89" i="1" s="1"/>
  <c r="BD88" i="1" s="1"/>
  <c r="F36" i="9"/>
  <c r="BA63" i="1"/>
  <c r="F39" i="12"/>
  <c r="BD66" i="1"/>
  <c r="J36" i="15"/>
  <c r="AW69" i="1" s="1"/>
  <c r="J38" i="20"/>
  <c r="AW77" i="1"/>
  <c r="F38" i="27"/>
  <c r="BA87" i="1" s="1"/>
  <c r="BA86" i="1" s="1"/>
  <c r="AW86" i="1" s="1"/>
  <c r="F39" i="37"/>
  <c r="BD101" i="1" s="1"/>
  <c r="BD100" i="1" s="1"/>
  <c r="F38" i="11"/>
  <c r="BC65" i="1" s="1"/>
  <c r="F37" i="15"/>
  <c r="BB69" i="1" s="1"/>
  <c r="J38" i="17"/>
  <c r="AW73" i="1"/>
  <c r="F39" i="18"/>
  <c r="BB74" i="1" s="1"/>
  <c r="F39" i="21"/>
  <c r="BB78" i="1" s="1"/>
  <c r="J38" i="23"/>
  <c r="AW81" i="1" s="1"/>
  <c r="F39" i="25"/>
  <c r="BB83" i="1"/>
  <c r="F40" i="27"/>
  <c r="BC87" i="1" s="1"/>
  <c r="BC86" i="1" s="1"/>
  <c r="AY86" i="1" s="1"/>
  <c r="J36" i="36"/>
  <c r="AW99" i="1"/>
  <c r="J36" i="4"/>
  <c r="AW58" i="1" s="1"/>
  <c r="F38" i="6"/>
  <c r="BC60" i="1" s="1"/>
  <c r="F37" i="8"/>
  <c r="BB62" i="1" s="1"/>
  <c r="F38" i="8"/>
  <c r="BC62" i="1"/>
  <c r="J35" i="3"/>
  <c r="AV57" i="1" s="1"/>
  <c r="AT57" i="1"/>
  <c r="F37" i="5"/>
  <c r="BB59" i="1"/>
  <c r="J36" i="2"/>
  <c r="AW56" i="1"/>
  <c r="J38" i="18"/>
  <c r="AW74" i="1" s="1"/>
  <c r="F38" i="23"/>
  <c r="BA81" i="1" s="1"/>
  <c r="F41" i="26"/>
  <c r="BD85" i="1" s="1"/>
  <c r="BD84" i="1" s="1"/>
  <c r="F36" i="11"/>
  <c r="BA65" i="1" s="1"/>
  <c r="F39" i="15"/>
  <c r="BD69" i="1"/>
  <c r="J38" i="19"/>
  <c r="AW75" i="1"/>
  <c r="F38" i="20"/>
  <c r="BA77" i="1" s="1"/>
  <c r="F39" i="22"/>
  <c r="BB80" i="1"/>
  <c r="F40" i="26"/>
  <c r="BC85" i="1"/>
  <c r="BC84" i="1" s="1"/>
  <c r="AY84" i="1"/>
  <c r="F38" i="28"/>
  <c r="BA89" i="1"/>
  <c r="BA88" i="1" s="1"/>
  <c r="AW88" i="1" s="1"/>
  <c r="F35" i="35"/>
  <c r="AZ98" i="1" s="1"/>
  <c r="F38" i="37"/>
  <c r="BC101" i="1" s="1"/>
  <c r="BC100" i="1" s="1"/>
  <c r="AY100" i="1" s="1"/>
  <c r="F39" i="6"/>
  <c r="BD60" i="1" s="1"/>
  <c r="F39" i="28"/>
  <c r="BB89" i="1" s="1"/>
  <c r="BB88" i="1" s="1"/>
  <c r="AX88" i="1" s="1"/>
  <c r="F36" i="34"/>
  <c r="BA97" i="1" s="1"/>
  <c r="J36" i="35"/>
  <c r="AW98" i="1" s="1"/>
  <c r="F37" i="37"/>
  <c r="BB101" i="1" s="1"/>
  <c r="BB100" i="1" s="1"/>
  <c r="AX100" i="1" s="1"/>
  <c r="J36" i="10"/>
  <c r="AW64" i="1"/>
  <c r="F38" i="12"/>
  <c r="BC66" i="1"/>
  <c r="F39" i="14"/>
  <c r="BD68" i="1" s="1"/>
  <c r="F37" i="16"/>
  <c r="BB70" i="1"/>
  <c r="F40" i="18"/>
  <c r="BC74" i="1"/>
  <c r="J38" i="21"/>
  <c r="AW78" i="1"/>
  <c r="F38" i="22"/>
  <c r="BA80" i="1" s="1"/>
  <c r="F38" i="24"/>
  <c r="BA82" i="1"/>
  <c r="F41" i="25"/>
  <c r="BD83" i="1"/>
  <c r="F36" i="31"/>
  <c r="BA93" i="1"/>
  <c r="F37" i="4"/>
  <c r="BB58" i="1" s="1"/>
  <c r="F37" i="6"/>
  <c r="BB60" i="1"/>
  <c r="F37" i="29"/>
  <c r="BB91" i="1" s="1"/>
  <c r="F36" i="4"/>
  <c r="BA58" i="1"/>
  <c r="J36" i="6"/>
  <c r="AW60" i="1" s="1"/>
  <c r="F37" i="7"/>
  <c r="BB61" i="1"/>
  <c r="J36" i="29"/>
  <c r="AW91" i="1" s="1"/>
  <c r="F39" i="9"/>
  <c r="BD63" i="1"/>
  <c r="J36" i="13"/>
  <c r="AW67" i="1" s="1"/>
  <c r="F36" i="15"/>
  <c r="BA69" i="1"/>
  <c r="F39" i="19"/>
  <c r="BB75" i="1"/>
  <c r="F41" i="22"/>
  <c r="BD80" i="1"/>
  <c r="F40" i="25"/>
  <c r="BC83" i="1" s="1"/>
  <c r="F38" i="29"/>
  <c r="BC91" i="1"/>
  <c r="F36" i="37"/>
  <c r="BA101" i="1" s="1"/>
  <c r="BA100" i="1" s="1"/>
  <c r="AW100" i="1" s="1"/>
  <c r="F38" i="9"/>
  <c r="BC63" i="1" s="1"/>
  <c r="F38" i="14"/>
  <c r="BC68" i="1"/>
  <c r="F39" i="16"/>
  <c r="BD70" i="1"/>
  <c r="F38" i="18"/>
  <c r="BA74" i="1"/>
  <c r="F40" i="19"/>
  <c r="BC75" i="1" s="1"/>
  <c r="J38" i="22"/>
  <c r="AW80" i="1"/>
  <c r="F41" i="27"/>
  <c r="BD87" i="1" s="1"/>
  <c r="BD86" i="1" s="1"/>
  <c r="F39" i="33"/>
  <c r="BD95" i="1" s="1"/>
  <c r="AS71" i="1"/>
  <c r="J36" i="5"/>
  <c r="AW59" i="1"/>
  <c r="J36" i="33"/>
  <c r="AW95" i="1" s="1"/>
  <c r="F38" i="36"/>
  <c r="BC99" i="1" s="1"/>
  <c r="BC96" i="1" s="1"/>
  <c r="J36" i="9"/>
  <c r="AW63" i="1"/>
  <c r="F39" i="10"/>
  <c r="BD64" i="1"/>
  <c r="F37" i="11"/>
  <c r="BB65" i="1"/>
  <c r="F39" i="13"/>
  <c r="BD67" i="1" s="1"/>
  <c r="F38" i="15"/>
  <c r="BC69" i="1"/>
  <c r="F41" i="19"/>
  <c r="BD75" i="1"/>
  <c r="F40" i="22"/>
  <c r="BC80" i="1" s="1"/>
  <c r="F38" i="25"/>
  <c r="BA83" i="1" s="1"/>
  <c r="J38" i="26"/>
  <c r="AW85" i="1" s="1"/>
  <c r="J36" i="30"/>
  <c r="AW92" i="1" s="1"/>
  <c r="F36" i="3"/>
  <c r="BA57" i="1"/>
  <c r="F36" i="5"/>
  <c r="BA59" i="1" s="1"/>
  <c r="F39" i="5"/>
  <c r="BD59" i="1"/>
  <c r="F36" i="32"/>
  <c r="BA94" i="1"/>
  <c r="F39" i="4"/>
  <c r="BD58" i="1" s="1"/>
  <c r="F36" i="7"/>
  <c r="BA61" i="1" s="1"/>
  <c r="J36" i="8"/>
  <c r="AW62" i="1" s="1"/>
  <c r="F38" i="2"/>
  <c r="BC56" i="1" s="1"/>
  <c r="F41" i="18"/>
  <c r="BD74" i="1"/>
  <c r="F40" i="23"/>
  <c r="BC81" i="1" s="1"/>
  <c r="F38" i="26"/>
  <c r="BA85" i="1" s="1"/>
  <c r="BA84" i="1" s="1"/>
  <c r="AW84" i="1" s="1"/>
  <c r="J36" i="12"/>
  <c r="AW66" i="1"/>
  <c r="F37" i="13"/>
  <c r="BB67" i="1" s="1"/>
  <c r="F40" i="24"/>
  <c r="BC82" i="1"/>
  <c r="F37" i="30"/>
  <c r="BB92" i="1" s="1"/>
  <c r="F36" i="2"/>
  <c r="BA56" i="1" s="1"/>
  <c r="F36" i="29"/>
  <c r="BA91" i="1" s="1"/>
  <c r="J36" i="31"/>
  <c r="AW93" i="1" s="1"/>
  <c r="F36" i="33"/>
  <c r="BA95" i="1" s="1"/>
  <c r="F39" i="36"/>
  <c r="BD99" i="1"/>
  <c r="BD96" i="1" s="1"/>
  <c r="F38" i="5"/>
  <c r="BC59" i="1"/>
  <c r="F38" i="31"/>
  <c r="BC93" i="1" s="1"/>
  <c r="F35" i="34"/>
  <c r="AZ97" i="1" s="1"/>
  <c r="J36" i="37"/>
  <c r="AW101" i="1" s="1"/>
  <c r="F38" i="10"/>
  <c r="BC64" i="1"/>
  <c r="F37" i="10"/>
  <c r="BB64" i="1"/>
  <c r="F36" i="10"/>
  <c r="BA64" i="1" s="1"/>
  <c r="J36" i="11"/>
  <c r="AW65" i="1" s="1"/>
  <c r="F37" i="12"/>
  <c r="BB66" i="1"/>
  <c r="F36" i="13"/>
  <c r="BA67" i="1"/>
  <c r="F37" i="14"/>
  <c r="BB68" i="1" s="1"/>
  <c r="F41" i="17"/>
  <c r="BD73" i="1" s="1"/>
  <c r="F39" i="20"/>
  <c r="BB77" i="1"/>
  <c r="F41" i="23"/>
  <c r="BD81" i="1"/>
  <c r="J38" i="27"/>
  <c r="AW87" i="1" s="1"/>
  <c r="F38" i="30"/>
  <c r="BC92" i="1" s="1"/>
  <c r="J36" i="32"/>
  <c r="AW94" i="1"/>
  <c r="F40" i="28"/>
  <c r="BC89" i="1" s="1"/>
  <c r="BC88" i="1" s="1"/>
  <c r="AY88" i="1" s="1"/>
  <c r="F39" i="32"/>
  <c r="BD94" i="1" s="1"/>
  <c r="F39" i="11"/>
  <c r="BD65" i="1"/>
  <c r="J36" i="14"/>
  <c r="AW68" i="1"/>
  <c r="F38" i="16"/>
  <c r="BC70" i="1" s="1"/>
  <c r="F39" i="17"/>
  <c r="BB73" i="1" s="1"/>
  <c r="F41" i="21"/>
  <c r="BD78" i="1"/>
  <c r="J38" i="24"/>
  <c r="AW82" i="1"/>
  <c r="F38" i="33"/>
  <c r="BC95" i="1"/>
  <c r="F37" i="36"/>
  <c r="BB99" i="1"/>
  <c r="BB96" i="1" s="1"/>
  <c r="F37" i="9"/>
  <c r="BB63" i="1" s="1"/>
  <c r="F38" i="13"/>
  <c r="BC67" i="1"/>
  <c r="F40" i="20"/>
  <c r="BC77" i="1"/>
  <c r="J38" i="25"/>
  <c r="AW83" i="1" s="1"/>
  <c r="F36" i="30"/>
  <c r="BA92" i="1" s="1"/>
  <c r="F37" i="32"/>
  <c r="BB94" i="1"/>
  <c r="F38" i="4"/>
  <c r="BC58" i="1"/>
  <c r="J36" i="7"/>
  <c r="AW61" i="1" s="1"/>
  <c r="J38" i="28"/>
  <c r="AW89" i="1" s="1"/>
  <c r="F39" i="29"/>
  <c r="BD91" i="1"/>
  <c r="F37" i="2"/>
  <c r="BB56" i="1"/>
  <c r="J36" i="16"/>
  <c r="AW70" i="1"/>
  <c r="F40" i="17"/>
  <c r="BC73" i="1" s="1"/>
  <c r="F38" i="19"/>
  <c r="BA75" i="1"/>
  <c r="F41" i="20"/>
  <c r="BD77" i="1"/>
  <c r="F39" i="23"/>
  <c r="BB81" i="1"/>
  <c r="F39" i="26"/>
  <c r="BB85" i="1" s="1"/>
  <c r="BB84" i="1" s="1"/>
  <c r="AX84" i="1" s="1"/>
  <c r="F39" i="7"/>
  <c r="BD61" i="1"/>
  <c r="J32" i="6"/>
  <c r="F36" i="8"/>
  <c r="BA62" i="1"/>
  <c r="F39" i="27"/>
  <c r="BB87" i="1" s="1"/>
  <c r="BB86" i="1" s="1"/>
  <c r="AX86" i="1" s="1"/>
  <c r="F38" i="32"/>
  <c r="BC94" i="1"/>
  <c r="J32" i="10"/>
  <c r="F36" i="12"/>
  <c r="BA66" i="1" s="1"/>
  <c r="F36" i="14"/>
  <c r="BA68" i="1"/>
  <c r="F36" i="16"/>
  <c r="BA70" i="1"/>
  <c r="F38" i="17"/>
  <c r="BA73" i="1"/>
  <c r="F38" i="21"/>
  <c r="BA78" i="1" s="1"/>
  <c r="F41" i="24"/>
  <c r="BD82" i="1"/>
  <c r="F39" i="31"/>
  <c r="BD93" i="1" s="1"/>
  <c r="F37" i="33"/>
  <c r="BB95" i="1"/>
  <c r="F36" i="36"/>
  <c r="BA99" i="1" s="1"/>
  <c r="F39" i="2"/>
  <c r="BD56" i="1"/>
  <c r="F40" i="21"/>
  <c r="BC78" i="1"/>
  <c r="F39" i="24"/>
  <c r="BB82" i="1" s="1"/>
  <c r="F39" i="30"/>
  <c r="BD92" i="1" s="1"/>
  <c r="F39" i="8"/>
  <c r="BD62" i="1"/>
  <c r="J154" i="29" l="1"/>
  <c r="J71" i="29" s="1"/>
  <c r="BK99" i="29"/>
  <c r="BK98" i="29" s="1"/>
  <c r="J98" i="29" s="1"/>
  <c r="J63" i="29" s="1"/>
  <c r="J87" i="31"/>
  <c r="J64" i="31" s="1"/>
  <c r="BK86" i="31"/>
  <c r="J86" i="31" s="1"/>
  <c r="J32" i="31" s="1"/>
  <c r="AG93" i="1" s="1"/>
  <c r="J63" i="7"/>
  <c r="BK209" i="32"/>
  <c r="J209" i="32" s="1"/>
  <c r="J69" i="32" s="1"/>
  <c r="J101" i="22"/>
  <c r="J70" i="22" s="1"/>
  <c r="BK100" i="22"/>
  <c r="J100" i="22" s="1"/>
  <c r="J69" i="22" s="1"/>
  <c r="P96" i="20"/>
  <c r="AU77" i="1" s="1"/>
  <c r="J130" i="20"/>
  <c r="J71" i="20" s="1"/>
  <c r="BK96" i="20"/>
  <c r="J96" i="20" s="1"/>
  <c r="J34" i="20" s="1"/>
  <c r="BK170" i="29"/>
  <c r="J170" i="29" s="1"/>
  <c r="J75" i="29" s="1"/>
  <c r="J171" i="29"/>
  <c r="J76" i="29" s="1"/>
  <c r="BK89" i="33"/>
  <c r="J90" i="33"/>
  <c r="J65" i="33" s="1"/>
  <c r="J94" i="19"/>
  <c r="J68" i="19" s="1"/>
  <c r="BK93" i="19"/>
  <c r="J93" i="19" s="1"/>
  <c r="J67" i="19" s="1"/>
  <c r="J89" i="36"/>
  <c r="J64" i="36" s="1"/>
  <c r="BK88" i="36"/>
  <c r="J88" i="36" s="1"/>
  <c r="J32" i="36" s="1"/>
  <c r="AG99" i="1" s="1"/>
  <c r="AN99" i="1" s="1"/>
  <c r="J94" i="13"/>
  <c r="J64" i="13" s="1"/>
  <c r="BK93" i="13"/>
  <c r="J93" i="13" s="1"/>
  <c r="J63" i="13" s="1"/>
  <c r="R99" i="29"/>
  <c r="R98" i="29" s="1"/>
  <c r="BK1047" i="8"/>
  <c r="J1047" i="8" s="1"/>
  <c r="J74" i="8" s="1"/>
  <c r="P98" i="25"/>
  <c r="AU83" i="1" s="1"/>
  <c r="P95" i="23"/>
  <c r="AU81" i="1" s="1"/>
  <c r="BK99" i="25"/>
  <c r="BK98" i="25" s="1"/>
  <c r="J98" i="25" s="1"/>
  <c r="J67" i="25" s="1"/>
  <c r="BK87" i="34"/>
  <c r="J87" i="34" s="1"/>
  <c r="J32" i="34" s="1"/>
  <c r="J162" i="27"/>
  <c r="J77" i="27" s="1"/>
  <c r="BK94" i="17"/>
  <c r="R95" i="23"/>
  <c r="BK106" i="26"/>
  <c r="BK152" i="26"/>
  <c r="J152" i="26"/>
  <c r="J73" i="26" s="1"/>
  <c r="P333" i="2"/>
  <c r="R93" i="13"/>
  <c r="P100" i="24"/>
  <c r="R97" i="11"/>
  <c r="P92" i="5"/>
  <c r="AU59" i="1"/>
  <c r="P93" i="37"/>
  <c r="P92" i="37" s="1"/>
  <c r="AU101" i="1" s="1"/>
  <c r="AU100" i="1" s="1"/>
  <c r="P100" i="22"/>
  <c r="P96" i="22" s="1"/>
  <c r="AU80" i="1" s="1"/>
  <c r="P1047" i="8"/>
  <c r="R90" i="6"/>
  <c r="R90" i="14"/>
  <c r="T99" i="25"/>
  <c r="T98" i="25"/>
  <c r="R120" i="8"/>
  <c r="P93" i="13"/>
  <c r="AU67" i="1"/>
  <c r="P150" i="27"/>
  <c r="P104" i="27"/>
  <c r="AU87" i="1"/>
  <c r="P152" i="26"/>
  <c r="P105" i="26" s="1"/>
  <c r="AU85" i="1" s="1"/>
  <c r="AU84" i="1" s="1"/>
  <c r="P94" i="9"/>
  <c r="AU63" i="1"/>
  <c r="T119" i="9"/>
  <c r="T94" i="9"/>
  <c r="P209" i="32"/>
  <c r="P94" i="32"/>
  <c r="AU94" i="1"/>
  <c r="P111" i="28"/>
  <c r="P97" i="28"/>
  <c r="AU89" i="1" s="1"/>
  <c r="AU88" i="1" s="1"/>
  <c r="T100" i="24"/>
  <c r="T90" i="14"/>
  <c r="R333" i="2"/>
  <c r="T150" i="27"/>
  <c r="R100" i="22"/>
  <c r="R96" i="22" s="1"/>
  <c r="P120" i="8"/>
  <c r="P119" i="8"/>
  <c r="AU62" i="1" s="1"/>
  <c r="R152" i="26"/>
  <c r="R105" i="26" s="1"/>
  <c r="T1047" i="8"/>
  <c r="BK107" i="2"/>
  <c r="R209" i="32"/>
  <c r="T99" i="29"/>
  <c r="T98" i="29"/>
  <c r="T100" i="22"/>
  <c r="T96" i="22"/>
  <c r="BK97" i="11"/>
  <c r="J97" i="11"/>
  <c r="J63" i="11"/>
  <c r="T90" i="6"/>
  <c r="T96" i="20"/>
  <c r="R95" i="32"/>
  <c r="R94" i="32" s="1"/>
  <c r="BK333" i="2"/>
  <c r="J333" i="2" s="1"/>
  <c r="J70" i="2" s="1"/>
  <c r="T152" i="26"/>
  <c r="T89" i="33"/>
  <c r="T88" i="33"/>
  <c r="BK95" i="32"/>
  <c r="J95" i="32" s="1"/>
  <c r="J64" i="32" s="1"/>
  <c r="T120" i="8"/>
  <c r="T119" i="8"/>
  <c r="P96" i="4"/>
  <c r="P95" i="4" s="1"/>
  <c r="AU58" i="1" s="1"/>
  <c r="T333" i="2"/>
  <c r="T95" i="32"/>
  <c r="T94" i="32"/>
  <c r="T97" i="11"/>
  <c r="P88" i="36"/>
  <c r="AU99" i="1"/>
  <c r="P99" i="29"/>
  <c r="P98" i="29"/>
  <c r="AU91" i="1"/>
  <c r="R139" i="24"/>
  <c r="R96" i="12"/>
  <c r="P106" i="26"/>
  <c r="T93" i="15"/>
  <c r="T92" i="15"/>
  <c r="P107" i="2"/>
  <c r="P106" i="2" s="1"/>
  <c r="AU56" i="1" s="1"/>
  <c r="R96" i="4"/>
  <c r="R95" i="4"/>
  <c r="R89" i="33"/>
  <c r="R88" i="33" s="1"/>
  <c r="R96" i="20"/>
  <c r="T104" i="27"/>
  <c r="BK100" i="24"/>
  <c r="T111" i="28"/>
  <c r="T97" i="28" s="1"/>
  <c r="BK120" i="8"/>
  <c r="J120" i="8"/>
  <c r="J64" i="8" s="1"/>
  <c r="T92" i="5"/>
  <c r="T131" i="12"/>
  <c r="T96" i="12" s="1"/>
  <c r="R1047" i="8"/>
  <c r="P93" i="15"/>
  <c r="P92" i="15"/>
  <c r="AU69" i="1"/>
  <c r="R100" i="24"/>
  <c r="R99" i="24"/>
  <c r="T93" i="37"/>
  <c r="T92" i="37" s="1"/>
  <c r="R119" i="9"/>
  <c r="R94" i="9" s="1"/>
  <c r="P96" i="12"/>
  <c r="AU66" i="1"/>
  <c r="P89" i="33"/>
  <c r="P88" i="33"/>
  <c r="AU95" i="1"/>
  <c r="T107" i="2"/>
  <c r="T139" i="24"/>
  <c r="T93" i="13"/>
  <c r="R150" i="27"/>
  <c r="R104" i="27"/>
  <c r="BK96" i="4"/>
  <c r="BK95" i="4"/>
  <c r="J95" i="4"/>
  <c r="J32" i="4" s="1"/>
  <c r="AG58" i="1" s="1"/>
  <c r="R93" i="37"/>
  <c r="R92" i="37"/>
  <c r="P139" i="24"/>
  <c r="T106" i="26"/>
  <c r="T105" i="26"/>
  <c r="R107" i="2"/>
  <c r="AG61" i="1"/>
  <c r="BK88" i="30"/>
  <c r="J88" i="30" s="1"/>
  <c r="J64" i="30" s="1"/>
  <c r="BK95" i="23"/>
  <c r="J95" i="23"/>
  <c r="BK86" i="3"/>
  <c r="J86" i="3" s="1"/>
  <c r="J63" i="3" s="1"/>
  <c r="BK139" i="24"/>
  <c r="J139" i="24"/>
  <c r="J73" i="24"/>
  <c r="BK111" i="28"/>
  <c r="J111" i="28"/>
  <c r="J69" i="28"/>
  <c r="BK88" i="35"/>
  <c r="J88" i="35"/>
  <c r="J64" i="35" s="1"/>
  <c r="J63" i="36"/>
  <c r="AG97" i="1"/>
  <c r="J63" i="34"/>
  <c r="BK104" i="27"/>
  <c r="J104" i="27"/>
  <c r="J67" i="27" s="1"/>
  <c r="BK96" i="22"/>
  <c r="J96" i="22"/>
  <c r="J67" i="22"/>
  <c r="AG77" i="1"/>
  <c r="J67" i="20"/>
  <c r="BK87" i="16"/>
  <c r="J87" i="16"/>
  <c r="BK92" i="15"/>
  <c r="J92" i="15"/>
  <c r="J63" i="15"/>
  <c r="BK96" i="12"/>
  <c r="J96" i="12"/>
  <c r="AG64" i="1"/>
  <c r="J63" i="10"/>
  <c r="BK94" i="9"/>
  <c r="J94" i="9" s="1"/>
  <c r="J63" i="9" s="1"/>
  <c r="BK119" i="8"/>
  <c r="J119" i="8" s="1"/>
  <c r="J63" i="8" s="1"/>
  <c r="AG60" i="1"/>
  <c r="J63" i="6"/>
  <c r="AU86" i="1"/>
  <c r="J35" i="14"/>
  <c r="AV68" i="1" s="1"/>
  <c r="AT68" i="1" s="1"/>
  <c r="J35" i="5"/>
  <c r="AV59" i="1"/>
  <c r="AT59" i="1" s="1"/>
  <c r="F35" i="5"/>
  <c r="AZ59" i="1"/>
  <c r="BA55" i="1"/>
  <c r="J37" i="25"/>
  <c r="AV83" i="1"/>
  <c r="AT83" i="1" s="1"/>
  <c r="BB55" i="1"/>
  <c r="J37" i="23"/>
  <c r="AV81" i="1"/>
  <c r="AT81" i="1"/>
  <c r="F37" i="27"/>
  <c r="AZ87" i="1" s="1"/>
  <c r="AZ86" i="1" s="1"/>
  <c r="AV86" i="1" s="1"/>
  <c r="AT86" i="1" s="1"/>
  <c r="J32" i="14"/>
  <c r="AG68" i="1"/>
  <c r="BB72" i="1"/>
  <c r="J37" i="22"/>
  <c r="AV80" i="1" s="1"/>
  <c r="AT80" i="1" s="1"/>
  <c r="F37" i="26"/>
  <c r="AZ85" i="1" s="1"/>
  <c r="AZ84" i="1" s="1"/>
  <c r="AV84" i="1" s="1"/>
  <c r="AT84" i="1" s="1"/>
  <c r="F35" i="6"/>
  <c r="AZ60" i="1" s="1"/>
  <c r="F35" i="3"/>
  <c r="AZ57" i="1" s="1"/>
  <c r="J35" i="4"/>
  <c r="AV58" i="1" s="1"/>
  <c r="AT58" i="1" s="1"/>
  <c r="BA90" i="1"/>
  <c r="AW90" i="1" s="1"/>
  <c r="F35" i="36"/>
  <c r="AZ99" i="1"/>
  <c r="AZ96" i="1" s="1"/>
  <c r="AV96" i="1" s="1"/>
  <c r="J34" i="23"/>
  <c r="AG81" i="1"/>
  <c r="J35" i="11"/>
  <c r="AV65" i="1" s="1"/>
  <c r="AT65" i="1" s="1"/>
  <c r="J37" i="18"/>
  <c r="AV74" i="1" s="1"/>
  <c r="AT74" i="1" s="1"/>
  <c r="J37" i="27"/>
  <c r="AV87" i="1"/>
  <c r="AT87" i="1"/>
  <c r="F37" i="17"/>
  <c r="AZ73" i="1"/>
  <c r="J34" i="21"/>
  <c r="AG78" i="1" s="1"/>
  <c r="BC79" i="1"/>
  <c r="AY79" i="1"/>
  <c r="J35" i="35"/>
  <c r="AV98" i="1" s="1"/>
  <c r="AT98" i="1" s="1"/>
  <c r="J32" i="5"/>
  <c r="AG59" i="1"/>
  <c r="J35" i="12"/>
  <c r="AV66" i="1"/>
  <c r="AT66" i="1"/>
  <c r="BD72" i="1"/>
  <c r="F37" i="24"/>
  <c r="AZ82" i="1"/>
  <c r="AU76" i="1"/>
  <c r="J35" i="8"/>
  <c r="AV62" i="1" s="1"/>
  <c r="AT62" i="1" s="1"/>
  <c r="AU72" i="1"/>
  <c r="J37" i="19"/>
  <c r="AV75" i="1" s="1"/>
  <c r="AT75" i="1" s="1"/>
  <c r="J37" i="28"/>
  <c r="AV89" i="1" s="1"/>
  <c r="AT89" i="1" s="1"/>
  <c r="F35" i="8"/>
  <c r="AZ62" i="1" s="1"/>
  <c r="F35" i="12"/>
  <c r="AZ66" i="1"/>
  <c r="F37" i="22"/>
  <c r="AZ80" i="1"/>
  <c r="BB90" i="1"/>
  <c r="AX90" i="1"/>
  <c r="AS54" i="1"/>
  <c r="F35" i="11"/>
  <c r="AZ65" i="1" s="1"/>
  <c r="BB76" i="1"/>
  <c r="AX76" i="1" s="1"/>
  <c r="F37" i="23"/>
  <c r="AZ81" i="1"/>
  <c r="J35" i="2"/>
  <c r="AV56" i="1"/>
  <c r="AT56" i="1" s="1"/>
  <c r="BA96" i="1"/>
  <c r="AW96" i="1"/>
  <c r="J37" i="20"/>
  <c r="AV77" i="1"/>
  <c r="AT77" i="1"/>
  <c r="AN77" i="1"/>
  <c r="BC90" i="1"/>
  <c r="AY90" i="1" s="1"/>
  <c r="BD55" i="1"/>
  <c r="F37" i="25"/>
  <c r="AZ83" i="1" s="1"/>
  <c r="AU96" i="1"/>
  <c r="J35" i="10"/>
  <c r="AV64" i="1" s="1"/>
  <c r="AT64" i="1" s="1"/>
  <c r="AN64" i="1" s="1"/>
  <c r="J35" i="16"/>
  <c r="AV70" i="1"/>
  <c r="AT70" i="1" s="1"/>
  <c r="J37" i="21"/>
  <c r="AV78" i="1"/>
  <c r="AT78" i="1" s="1"/>
  <c r="F35" i="15"/>
  <c r="AZ69" i="1"/>
  <c r="AY96" i="1"/>
  <c r="F35" i="2"/>
  <c r="AZ56" i="1" s="1"/>
  <c r="F35" i="7"/>
  <c r="AZ61" i="1"/>
  <c r="J37" i="24"/>
  <c r="AV82" i="1"/>
  <c r="AT82" i="1"/>
  <c r="F35" i="4"/>
  <c r="AZ58" i="1" s="1"/>
  <c r="F35" i="10"/>
  <c r="AZ64" i="1"/>
  <c r="F35" i="16"/>
  <c r="AZ70" i="1"/>
  <c r="BD76" i="1"/>
  <c r="J37" i="26"/>
  <c r="AV85" i="1"/>
  <c r="AT85" i="1" s="1"/>
  <c r="F37" i="19"/>
  <c r="AZ75" i="1"/>
  <c r="BA76" i="1"/>
  <c r="AW76" i="1"/>
  <c r="BB79" i="1"/>
  <c r="AX79" i="1"/>
  <c r="J35" i="30"/>
  <c r="AV92" i="1" s="1"/>
  <c r="AT92" i="1" s="1"/>
  <c r="J35" i="34"/>
  <c r="AV97" i="1" s="1"/>
  <c r="AT97" i="1" s="1"/>
  <c r="AN97" i="1" s="1"/>
  <c r="J34" i="19"/>
  <c r="AG75" i="1" s="1"/>
  <c r="BC76" i="1"/>
  <c r="AY76" i="1"/>
  <c r="BD79" i="1"/>
  <c r="J35" i="31"/>
  <c r="AV93" i="1" s="1"/>
  <c r="AT93" i="1" s="1"/>
  <c r="AX96" i="1"/>
  <c r="J35" i="7"/>
  <c r="AV61" i="1"/>
  <c r="AT61" i="1"/>
  <c r="AN61" i="1"/>
  <c r="J34" i="18"/>
  <c r="AG74" i="1" s="1"/>
  <c r="BA72" i="1"/>
  <c r="AW72" i="1" s="1"/>
  <c r="F37" i="28"/>
  <c r="AZ89" i="1" s="1"/>
  <c r="AZ88" i="1" s="1"/>
  <c r="AV88" i="1" s="1"/>
  <c r="AT88" i="1" s="1"/>
  <c r="J35" i="6"/>
  <c r="AV60" i="1"/>
  <c r="AT60" i="1" s="1"/>
  <c r="AN60" i="1" s="1"/>
  <c r="J32" i="13"/>
  <c r="AG67" i="1"/>
  <c r="J32" i="16"/>
  <c r="AG70" i="1" s="1"/>
  <c r="J37" i="17"/>
  <c r="AV73" i="1"/>
  <c r="AT73" i="1" s="1"/>
  <c r="J35" i="29"/>
  <c r="AV91" i="1"/>
  <c r="AT91" i="1"/>
  <c r="F35" i="13"/>
  <c r="AZ67" i="1" s="1"/>
  <c r="F35" i="30"/>
  <c r="AZ92" i="1" s="1"/>
  <c r="BC72" i="1"/>
  <c r="AY72" i="1"/>
  <c r="F37" i="21"/>
  <c r="AZ78" i="1"/>
  <c r="J34" i="25"/>
  <c r="AG83" i="1" s="1"/>
  <c r="F35" i="33"/>
  <c r="AZ95" i="1" s="1"/>
  <c r="J35" i="15"/>
  <c r="AV69" i="1"/>
  <c r="AT69" i="1" s="1"/>
  <c r="BA79" i="1"/>
  <c r="AW79" i="1"/>
  <c r="J35" i="33"/>
  <c r="AV95" i="1"/>
  <c r="AT95" i="1"/>
  <c r="F35" i="9"/>
  <c r="AZ63" i="1" s="1"/>
  <c r="BC55" i="1"/>
  <c r="F35" i="29"/>
  <c r="AZ91" i="1" s="1"/>
  <c r="J35" i="9"/>
  <c r="AV63" i="1"/>
  <c r="AT63" i="1"/>
  <c r="F37" i="18"/>
  <c r="AZ74" i="1" s="1"/>
  <c r="F35" i="31"/>
  <c r="AZ93" i="1" s="1"/>
  <c r="BD90" i="1"/>
  <c r="J35" i="36"/>
  <c r="AV99" i="1"/>
  <c r="AT99" i="1"/>
  <c r="J32" i="12"/>
  <c r="AG66" i="1"/>
  <c r="J35" i="13"/>
  <c r="AV67" i="1"/>
  <c r="AT67" i="1"/>
  <c r="J35" i="32"/>
  <c r="AV94" i="1"/>
  <c r="AT94" i="1" s="1"/>
  <c r="F35" i="14"/>
  <c r="AZ68" i="1"/>
  <c r="F37" i="20"/>
  <c r="AZ77" i="1"/>
  <c r="F35" i="32"/>
  <c r="AZ94" i="1"/>
  <c r="J99" i="29" l="1"/>
  <c r="J64" i="29" s="1"/>
  <c r="AN93" i="1"/>
  <c r="AG76" i="1"/>
  <c r="J99" i="25"/>
  <c r="J68" i="25" s="1"/>
  <c r="J63" i="31"/>
  <c r="J89" i="33"/>
  <c r="J64" i="33" s="1"/>
  <c r="BK88" i="33"/>
  <c r="J88" i="33" s="1"/>
  <c r="BK93" i="17"/>
  <c r="J93" i="17" s="1"/>
  <c r="J94" i="17"/>
  <c r="J68" i="17" s="1"/>
  <c r="T106" i="2"/>
  <c r="BK106" i="2"/>
  <c r="J106" i="2"/>
  <c r="J63" i="2"/>
  <c r="BK99" i="24"/>
  <c r="J99" i="24" s="1"/>
  <c r="J67" i="24" s="1"/>
  <c r="R106" i="2"/>
  <c r="R119" i="8"/>
  <c r="T99" i="24"/>
  <c r="P99" i="24"/>
  <c r="AU82" i="1"/>
  <c r="AU79" i="1" s="1"/>
  <c r="BK105" i="26"/>
  <c r="J105" i="26" s="1"/>
  <c r="J34" i="26" s="1"/>
  <c r="AG85" i="1" s="1"/>
  <c r="AG84" i="1" s="1"/>
  <c r="J67" i="23"/>
  <c r="J96" i="4"/>
  <c r="J64" i="4"/>
  <c r="BK87" i="35"/>
  <c r="J87" i="35"/>
  <c r="J63" i="35"/>
  <c r="J106" i="26"/>
  <c r="J68" i="26"/>
  <c r="BK94" i="32"/>
  <c r="J94" i="32"/>
  <c r="J63" i="32"/>
  <c r="BK87" i="30"/>
  <c r="J87" i="30" s="1"/>
  <c r="J32" i="30" s="1"/>
  <c r="AG92" i="1" s="1"/>
  <c r="J107" i="2"/>
  <c r="J64" i="2"/>
  <c r="J100" i="24"/>
  <c r="J68" i="24"/>
  <c r="BK97" i="28"/>
  <c r="J97" i="28"/>
  <c r="J67" i="28" s="1"/>
  <c r="J63" i="4"/>
  <c r="J41" i="36"/>
  <c r="J41" i="34"/>
  <c r="J41" i="31"/>
  <c r="AN83" i="1"/>
  <c r="J43" i="25"/>
  <c r="J43" i="23"/>
  <c r="AN78" i="1"/>
  <c r="J43" i="21"/>
  <c r="AN75" i="1"/>
  <c r="J43" i="20"/>
  <c r="AN74" i="1"/>
  <c r="J43" i="19"/>
  <c r="J43" i="18"/>
  <c r="AN70" i="1"/>
  <c r="J63" i="16"/>
  <c r="J41" i="16"/>
  <c r="AN68" i="1"/>
  <c r="AN67" i="1"/>
  <c r="J41" i="14"/>
  <c r="AN66" i="1"/>
  <c r="J63" i="12"/>
  <c r="J41" i="13"/>
  <c r="J41" i="12"/>
  <c r="J41" i="10"/>
  <c r="J41" i="7"/>
  <c r="AN59" i="1"/>
  <c r="J41" i="6"/>
  <c r="J41" i="5"/>
  <c r="J41" i="4"/>
  <c r="AN58" i="1"/>
  <c r="AN81" i="1"/>
  <c r="AT96" i="1"/>
  <c r="AZ90" i="1"/>
  <c r="AV90" i="1" s="1"/>
  <c r="AT90" i="1" s="1"/>
  <c r="J32" i="15"/>
  <c r="AG69" i="1"/>
  <c r="AN69" i="1"/>
  <c r="J34" i="27"/>
  <c r="AG87" i="1"/>
  <c r="AG86" i="1"/>
  <c r="AN86" i="1" s="1"/>
  <c r="BC71" i="1"/>
  <c r="AY71" i="1" s="1"/>
  <c r="BB71" i="1"/>
  <c r="AX71" i="1" s="1"/>
  <c r="AX55" i="1"/>
  <c r="J32" i="11"/>
  <c r="AG65" i="1"/>
  <c r="J34" i="22"/>
  <c r="AG80" i="1"/>
  <c r="AU90" i="1"/>
  <c r="AU55" i="1"/>
  <c r="BD71" i="1"/>
  <c r="AX72" i="1"/>
  <c r="BA71" i="1"/>
  <c r="AW71" i="1"/>
  <c r="J32" i="9"/>
  <c r="AG63" i="1"/>
  <c r="AN63" i="1"/>
  <c r="AZ55" i="1"/>
  <c r="AV55" i="1"/>
  <c r="J32" i="8"/>
  <c r="AG62" i="1"/>
  <c r="AY55" i="1"/>
  <c r="AW55" i="1"/>
  <c r="AZ79" i="1"/>
  <c r="AV79" i="1"/>
  <c r="AT79" i="1" s="1"/>
  <c r="AZ76" i="1"/>
  <c r="AV76" i="1"/>
  <c r="AT76" i="1"/>
  <c r="AN76" i="1"/>
  <c r="J32" i="3"/>
  <c r="AG57" i="1"/>
  <c r="AN57" i="1"/>
  <c r="J32" i="29"/>
  <c r="AG91" i="1" s="1"/>
  <c r="AZ72" i="1"/>
  <c r="J67" i="17" l="1"/>
  <c r="J34" i="17"/>
  <c r="J32" i="33"/>
  <c r="J63" i="33"/>
  <c r="J43" i="26"/>
  <c r="J41" i="30"/>
  <c r="J41" i="11"/>
  <c r="J63" i="30"/>
  <c r="J67" i="26"/>
  <c r="J41" i="3"/>
  <c r="J41" i="29"/>
  <c r="AN91" i="1"/>
  <c r="J43" i="27"/>
  <c r="AN87" i="1"/>
  <c r="J43" i="22"/>
  <c r="AN80" i="1"/>
  <c r="J41" i="15"/>
  <c r="J41" i="9"/>
  <c r="J41" i="8"/>
  <c r="AN62" i="1"/>
  <c r="AN65" i="1"/>
  <c r="AN85" i="1"/>
  <c r="AN92" i="1"/>
  <c r="AN84" i="1"/>
  <c r="BD54" i="1"/>
  <c r="W33" i="1" s="1"/>
  <c r="BC54" i="1"/>
  <c r="W32" i="1" s="1"/>
  <c r="J32" i="32"/>
  <c r="AG94" i="1"/>
  <c r="AN94" i="1" s="1"/>
  <c r="J34" i="24"/>
  <c r="AG82" i="1" s="1"/>
  <c r="AG79" i="1" s="1"/>
  <c r="AU71" i="1"/>
  <c r="AT55" i="1"/>
  <c r="BB54" i="1"/>
  <c r="W31" i="1" s="1"/>
  <c r="AV72" i="1"/>
  <c r="AT72" i="1"/>
  <c r="J34" i="28"/>
  <c r="AG89" i="1" s="1"/>
  <c r="AG88" i="1" s="1"/>
  <c r="AN88" i="1" s="1"/>
  <c r="J32" i="35"/>
  <c r="AG98" i="1" s="1"/>
  <c r="AG96" i="1" s="1"/>
  <c r="AN96" i="1" s="1"/>
  <c r="J32" i="2"/>
  <c r="AG56" i="1" s="1"/>
  <c r="AG55" i="1" s="1"/>
  <c r="AZ71" i="1"/>
  <c r="AV71" i="1" s="1"/>
  <c r="AT71" i="1" s="1"/>
  <c r="BA54" i="1"/>
  <c r="AW54" i="1" s="1"/>
  <c r="AK30" i="1" s="1"/>
  <c r="I120" i="37" l="1"/>
  <c r="J120" i="37" s="1"/>
  <c r="BE120" i="37" s="1"/>
  <c r="I117" i="37"/>
  <c r="I108" i="37"/>
  <c r="BK108" i="37" s="1"/>
  <c r="BK107" i="37" s="1"/>
  <c r="I113" i="37"/>
  <c r="J113" i="37" s="1"/>
  <c r="BE113" i="37" s="1"/>
  <c r="AG95" i="1"/>
  <c r="AN95" i="1" s="1"/>
  <c r="J41" i="33"/>
  <c r="AG73" i="1"/>
  <c r="J43" i="17"/>
  <c r="AN79" i="1"/>
  <c r="J41" i="35"/>
  <c r="J41" i="2"/>
  <c r="J43" i="28"/>
  <c r="J43" i="24"/>
  <c r="J41" i="32"/>
  <c r="AN55" i="1"/>
  <c r="AN82" i="1"/>
  <c r="AN89" i="1"/>
  <c r="AN56" i="1"/>
  <c r="AN98" i="1"/>
  <c r="AU54" i="1"/>
  <c r="AG90" i="1"/>
  <c r="AN90" i="1" s="1"/>
  <c r="W30" i="1"/>
  <c r="AY54" i="1"/>
  <c r="AX54" i="1"/>
  <c r="BK120" i="37" l="1"/>
  <c r="BK119" i="37" s="1"/>
  <c r="J119" i="37" s="1"/>
  <c r="J69" i="37" s="1"/>
  <c r="BK117" i="37"/>
  <c r="BK116" i="37" s="1"/>
  <c r="J116" i="37" s="1"/>
  <c r="J68" i="37" s="1"/>
  <c r="J117" i="37"/>
  <c r="BE117" i="37" s="1"/>
  <c r="J108" i="37"/>
  <c r="BE108" i="37" s="1"/>
  <c r="BK113" i="37"/>
  <c r="BK110" i="37" s="1"/>
  <c r="J110" i="37" s="1"/>
  <c r="J67" i="37" s="1"/>
  <c r="J107" i="37"/>
  <c r="J66" i="37" s="1"/>
  <c r="AN73" i="1"/>
  <c r="AG72" i="1"/>
  <c r="J35" i="37" l="1"/>
  <c r="AV101" i="1" s="1"/>
  <c r="AT101" i="1" s="1"/>
  <c r="F35" i="37"/>
  <c r="AZ101" i="1" s="1"/>
  <c r="AZ100" i="1" s="1"/>
  <c r="AV100" i="1" s="1"/>
  <c r="AT100" i="1" s="1"/>
  <c r="BK93" i="37"/>
  <c r="BK92" i="37" s="1"/>
  <c r="J92" i="37" s="1"/>
  <c r="AN72" i="1"/>
  <c r="AG71" i="1"/>
  <c r="J93" i="37" l="1"/>
  <c r="J64" i="37" s="1"/>
  <c r="AZ54" i="1"/>
  <c r="AV54" i="1" s="1"/>
  <c r="J32" i="37"/>
  <c r="J63" i="37"/>
  <c r="AN71" i="1"/>
  <c r="W29" i="1" l="1"/>
  <c r="AG101" i="1"/>
  <c r="J41" i="37"/>
  <c r="AK29" i="1"/>
  <c r="AT54" i="1"/>
  <c r="AN101" i="1" l="1"/>
  <c r="AG100" i="1"/>
  <c r="AN100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<sst xmlns="http://schemas.openxmlformats.org/spreadsheetml/2006/main" count="55898" uniqueCount="7439">
  <si>
    <t>Export Komplet</t>
  </si>
  <si>
    <t>VZ</t>
  </si>
  <si>
    <t>2.0</t>
  </si>
  <si>
    <t>ZAMOK</t>
  </si>
  <si>
    <t>False</t>
  </si>
  <si>
    <t>{c9621d55-7216-4c07-8f04-af8c88e384dc}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</si>
  <si>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</si>
  <si>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</si>
  <si>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</si>
  <si>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</si>
  <si>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</si>
  <si>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</si>
  <si>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</si>
  <si>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</si>
  <si>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</t>
  </si>
  <si>
    <t>Stavba:</t>
  </si>
  <si>
    <t>JAK  - Smluvní rozpočet VZ.13.2022</t>
  </si>
  <si>
    <t>KSO:</t>
  </si>
  <si>
    <t/>
  </si>
  <si>
    <t>CC-CZ:</t>
  </si>
  <si>
    <t>Místo:</t>
  </si>
  <si>
    <t>U Dělnického cvičiště 1100/1, Praha 6</t>
  </si>
  <si>
    <t>Datum:</t>
  </si>
  <si>
    <t>12. 8. 2022</t>
  </si>
  <si>
    <t>Zadavatel:</t>
  </si>
  <si>
    <t>IČ:</t>
  </si>
  <si>
    <t>MČ Praha 6, odbor školství</t>
  </si>
  <si>
    <t>DIČ:</t>
  </si>
  <si>
    <t>Uchazeč:</t>
  </si>
  <si>
    <t>Vyplň údaj</t>
  </si>
  <si>
    <t>Projektant:</t>
  </si>
  <si>
    <t>D - PLUS PROJEKTOVÁ A INŽENÝRSKÁ a.s.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</si>
  <si>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</si>
  <si>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</si>
  <si>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</si>
  <si>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</si>
  <si>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</si>
  <si>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</si>
  <si>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</si>
  <si>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</si>
  <si>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</si>
  <si>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</si>
  <si>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</si>
  <si>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</si>
  <si>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</si>
  <si>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</si>
  <si>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</si>
  <si>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</si>
  <si>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</si>
  <si>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</si>
  <si>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</si>
  <si>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</si>
  <si>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</si>
  <si>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</si>
  <si>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</si>
  <si>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</si>
  <si>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</si>
  <si>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</si>
  <si>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</si>
  <si>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</si>
  <si>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</si>
  <si>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</si>
  <si>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</si>
  <si>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</si>
  <si>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</si>
  <si>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</si>
  <si>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</si>
  <si>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</si>
  <si>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</si>
  <si>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</si>
  <si>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</si>
  <si>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</si>
  <si>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</si>
  <si>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</si>
  <si>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08a</t>
  </si>
  <si>
    <t>JAK 2022 - SO 01 + SO 02</t>
  </si>
  <si>
    <t>STA</t>
  </si>
  <si>
    <t>1</t>
  </si>
  <si>
    <t>{83b4fb5d-3eec-42ce-a026-448352f6c312}</t>
  </si>
  <si>
    <t>2</t>
  </si>
  <si>
    <t>/</t>
  </si>
  <si>
    <t>SO 01</t>
  </si>
  <si>
    <t>Jídelna</t>
  </si>
  <si>
    <t>Soupis</t>
  </si>
  <si>
    <t>{fff4d105-9b01-45f0-80ea-2aee314ad25a}</t>
  </si>
  <si>
    <t>SO 01.4.3.</t>
  </si>
  <si>
    <t>VZT a chlazení</t>
  </si>
  <si>
    <t>{943710a8-92d0-44b3-879b-c9d8021b291e}</t>
  </si>
  <si>
    <t>SO 01.4.5.</t>
  </si>
  <si>
    <t>ZTI</t>
  </si>
  <si>
    <t>{0d447e5c-a2ae-433e-bdb9-2a10abece33c}</t>
  </si>
  <si>
    <t>SO 01.4.7.</t>
  </si>
  <si>
    <t>Silnoproud</t>
  </si>
  <si>
    <t>{0fbd1c91-5b6c-43b3-b60a-0372ea51880d}</t>
  </si>
  <si>
    <t>SO 01.4.8.</t>
  </si>
  <si>
    <t>Slaboproud</t>
  </si>
  <si>
    <t>{3931c876-ecce-4ffa-b367-82c9d56958af}</t>
  </si>
  <si>
    <t>SO 01.4.9</t>
  </si>
  <si>
    <t>Gastro</t>
  </si>
  <si>
    <t>{e55ddf8c-582e-4a26-907b-2fdc5297c5d4}</t>
  </si>
  <si>
    <t>SO 02</t>
  </si>
  <si>
    <t>Půdní vestavba</t>
  </si>
  <si>
    <t>{cbd93518-e017-4c04-8f20-823fef5ae666}</t>
  </si>
  <si>
    <t>SO 02.4.1</t>
  </si>
  <si>
    <t>ÚT</t>
  </si>
  <si>
    <t>{96a5c47d-1951-43c8-b53e-a8fb58883b90}</t>
  </si>
  <si>
    <t>SO 02.4.3.</t>
  </si>
  <si>
    <t>{a573ed17-fd8f-4eb5-9c5d-20d78d0c35db}</t>
  </si>
  <si>
    <t>SO 02.4.4.</t>
  </si>
  <si>
    <t>MaR</t>
  </si>
  <si>
    <t>{827a5ccb-2bc9-4e0e-b824-90f040713827}</t>
  </si>
  <si>
    <t>SO 02.4.56</t>
  </si>
  <si>
    <t>{2fa6cbdf-2d28-4d5b-b560-262aba99731b}</t>
  </si>
  <si>
    <t>SO 02.4.7.</t>
  </si>
  <si>
    <t>{30850c63-af8c-4713-83d9-74a3ecdb7db6}</t>
  </si>
  <si>
    <t>SO 02.4.8.</t>
  </si>
  <si>
    <t>{e1f05356-b555-484a-a6ae-2c9ccb9012fc}</t>
  </si>
  <si>
    <t>SO 03</t>
  </si>
  <si>
    <t>Komunikace a zpev...</t>
  </si>
  <si>
    <t>{c26d2e00-08b4-497d-98db-7f24ea0cc7f8}</t>
  </si>
  <si>
    <t>SO 05</t>
  </si>
  <si>
    <t>Přeložka horkovodu</t>
  </si>
  <si>
    <t>{a2864692-a6ab-4bc2-be74-1d32dc7e0933}</t>
  </si>
  <si>
    <t>08b</t>
  </si>
  <si>
    <t>JAK 2022 - Změny</t>
  </si>
  <si>
    <t>{3c447156-5f84-4c99-9e4f-6d8b9540cc55}</t>
  </si>
  <si>
    <t>11</t>
  </si>
  <si>
    <t>Změna č.1</t>
  </si>
  <si>
    <t>{1d1cf089-fb5a-4625-8168-8f68a8440537}</t>
  </si>
  <si>
    <t>01</t>
  </si>
  <si>
    <t>Doplnění svorníků v nižším krovu</t>
  </si>
  <si>
    <t>3</t>
  </si>
  <si>
    <t>{4b366947-3e84-4d63-9553-05f01b972051}</t>
  </si>
  <si>
    <t>02</t>
  </si>
  <si>
    <t>Oprava nátěrů ocelové konstrukce</t>
  </si>
  <si>
    <t>{290bb52a-89da-4c77-b68c-1e0c6593497b}</t>
  </si>
  <si>
    <t>03</t>
  </si>
  <si>
    <t>Doplnění svorníků na vyšším krovu</t>
  </si>
  <si>
    <t>{bb803bba-cd23-4d6c-ad9b-60f268dbf859}</t>
  </si>
  <si>
    <t>12</t>
  </si>
  <si>
    <t>Změna č.3</t>
  </si>
  <si>
    <t>{32700070-488b-4a8a-a973-f5c4d00a21df}</t>
  </si>
  <si>
    <t>Silnoproud 3.NP</t>
  </si>
  <si>
    <t>{5e585220-48f9-4f01-bfdb-2f0c54d95b1b}</t>
  </si>
  <si>
    <t>Slaboproud 3.NP</t>
  </si>
  <si>
    <t>{27e32d4c-4d2d-4bbf-b21e-b807d0fc7e71}</t>
  </si>
  <si>
    <t>13</t>
  </si>
  <si>
    <t>Změna č.4</t>
  </si>
  <si>
    <t>{28d8ea14-0bbb-4e33-b346-9d673a65eb4d}</t>
  </si>
  <si>
    <t>D1.4.5 - ZTI - pračka</t>
  </si>
  <si>
    <t>{0ebcb1ad-3b5b-49f2-b801-e4bf88c03269}</t>
  </si>
  <si>
    <t>D.1.4.7 - Elektro silnoproud</t>
  </si>
  <si>
    <t>{e8235efd-0927-46b7-a662-a3576f6985c4}</t>
  </si>
  <si>
    <t>Změny ve varně a zázemí kuchyně</t>
  </si>
  <si>
    <t>{2ff46dbf-3cfe-49be-b011-308e65c78168}</t>
  </si>
  <si>
    <t>04</t>
  </si>
  <si>
    <t>Příčka ve varně</t>
  </si>
  <si>
    <t>{83d0bf95-3dd3-43a1-99f7-64949c802db5}</t>
  </si>
  <si>
    <t>14</t>
  </si>
  <si>
    <t>Změna č.5</t>
  </si>
  <si>
    <t>{518ff1e2-4961-45f0-be77-f2db7b78ee22}</t>
  </si>
  <si>
    <t>Doplnění obkladů v jídelně</t>
  </si>
  <si>
    <t>{78a4db5a-d3d0-4af6-89ad-1ab50668ee66}</t>
  </si>
  <si>
    <t>Změna č.6</t>
  </si>
  <si>
    <t>{9dd751e3-16c3-4025-80b5-9b4ac9fc0360}</t>
  </si>
  <si>
    <t>Změna využití na 2 kanceláře m.č. 1.02A a 1.02B - učebna</t>
  </si>
  <si>
    <t>{6a72a316-3a18-4b4f-b4ae-7e38702a02d9}</t>
  </si>
  <si>
    <t>16</t>
  </si>
  <si>
    <t>Změna č.7</t>
  </si>
  <si>
    <t>{cac9c08b-64c9-423b-973e-defc12ab5db4}</t>
  </si>
  <si>
    <t>Doplnění UT ve 3.NP - ředitelně</t>
  </si>
  <si>
    <t>{cf634313-7838-46dc-932c-204897d7e428}</t>
  </si>
  <si>
    <t>08c</t>
  </si>
  <si>
    <t>JAK - Opravy a úklid  po původním zhotoviteli</t>
  </si>
  <si>
    <t>{4ae99a20-15b0-48d8-a097-d81c96a8032a}</t>
  </si>
  <si>
    <t>Obnovení oplocení u vjezdu</t>
  </si>
  <si>
    <t>{7cc4fd03-5acd-4665-a644-1a6cc12bb169}</t>
  </si>
  <si>
    <t>Úprava znečištěných konstrukcí</t>
  </si>
  <si>
    <t>{010e257c-c3c7-42bb-8280-83b501a48389}</t>
  </si>
  <si>
    <t>Opravy - obecné</t>
  </si>
  <si>
    <t>{bd8321ac-ba6c-4674-8890-603d0c4e6c3e}</t>
  </si>
  <si>
    <t>Oprava omítek a podlah ve 3.NP a 4.NP způsobených původním zhotovitelem</t>
  </si>
  <si>
    <t>{0730418f-61df-46d4-bfdd-1caafc08ab5f}</t>
  </si>
  <si>
    <t>05</t>
  </si>
  <si>
    <t>Zbroušení podlahy ve 3.NP vč. vyfrézování drážky pro táhlo</t>
  </si>
  <si>
    <t>{2a57782d-6c4b-4935-8d86-f4cf9e191017}</t>
  </si>
  <si>
    <t>08d</t>
  </si>
  <si>
    <t>JAK - doplnění položek</t>
  </si>
  <si>
    <t>{3043dd8c-d8ae-4888-91d1-a8b2f75cf87f}</t>
  </si>
  <si>
    <t>{5ad20974-0170-4e72-88ae-1d150abe669c}</t>
  </si>
  <si>
    <t>Zkoušky</t>
  </si>
  <si>
    <t>{7799c411-f983-48c0-8778-2e16ef57d1af}</t>
  </si>
  <si>
    <t>Inženýrská činnost - doplnění</t>
  </si>
  <si>
    <t>{d7294216-eba1-49c7-96a3-be6154b94c43}</t>
  </si>
  <si>
    <t>08e</t>
  </si>
  <si>
    <t>JAK - VRN</t>
  </si>
  <si>
    <t>{f0c81aea-664f-46ad-ab23-1ca642b23816}</t>
  </si>
  <si>
    <t>VRN</t>
  </si>
  <si>
    <t>{089a78c5-542b-4f7c-a58c-d999eef857c0}</t>
  </si>
  <si>
    <t>KRYCÍ LIST SOUPISU PRACÍ</t>
  </si>
  <si>
    <t>Objekt:</t>
  </si>
  <si>
    <t>08a - JAK 2022 - SO 01 + SO 02</t>
  </si>
  <si>
    <t>Soupis:</t>
  </si>
  <si>
    <t>SO 01 - Jídelna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</si>
  <si>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</si>
  <si>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</si>
  <si>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</si>
  <si>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</si>
  <si>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</si>
  <si>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</si>
  <si>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</si>
  <si>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</si>
  <si>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</si>
  <si>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</si>
  <si>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</si>
  <si>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</si>
  <si>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</si>
  <si>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</si>
  <si>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</si>
  <si>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</si>
  <si>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</si>
  <si>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</si>
  <si>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</si>
  <si>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</si>
  <si>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</si>
  <si>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</si>
  <si>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</si>
  <si>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</si>
  <si>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</si>
  <si>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</si>
  <si>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</si>
  <si>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</si>
  <si>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</si>
  <si>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</si>
  <si>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</si>
  <si>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</si>
  <si>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</si>
  <si>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</si>
  <si>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</si>
  <si>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</si>
  <si>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</si>
  <si>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</si>
  <si>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</si>
  <si>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</si>
  <si>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</si>
  <si>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</si>
  <si>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</si>
  <si>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317168055</t>
  </si>
  <si>
    <t>Překlady keramické vysoké osazené do maltového lože, šířky překladu 70 mm výšky 238 mm, délky 2000 mm</t>
  </si>
  <si>
    <t>kus</t>
  </si>
  <si>
    <t>4</t>
  </si>
  <si>
    <t>291863003</t>
  </si>
  <si>
    <t>VV</t>
  </si>
  <si>
    <t>8*4</t>
  </si>
  <si>
    <t>Součet</t>
  </si>
  <si>
    <t>317234410</t>
  </si>
  <si>
    <t>Zazdívka po bouracích pracech cihlami pálenými na maltu cementovou</t>
  </si>
  <si>
    <t>m3</t>
  </si>
  <si>
    <t>1163012616</t>
  </si>
  <si>
    <t>1,3*2,8*0,6"jídelna</t>
  </si>
  <si>
    <t>317941121</t>
  </si>
  <si>
    <t>Osazování ocelových válcovaných nosníků na zdivu I nebo IE nebo U nebo UE nebo L do č. 12 nebo výšky do 120 mm</t>
  </si>
  <si>
    <t>t</t>
  </si>
  <si>
    <t>-555801220</t>
  </si>
  <si>
    <t>M</t>
  </si>
  <si>
    <t>13010714</t>
  </si>
  <si>
    <t>ocel profilová IPN 120 jakost 11 375</t>
  </si>
  <si>
    <t>8</t>
  </si>
  <si>
    <t>-403843151</t>
  </si>
  <si>
    <t>0,025"2x I 120 dl. 1125 ...............24,975 kg</t>
  </si>
  <si>
    <t>0,1698 "1.PP</t>
  </si>
  <si>
    <t>5</t>
  </si>
  <si>
    <t>317941123</t>
  </si>
  <si>
    <t>Osazování ocelových válcovaných nosníků na zdivu I nebo IE nebo U nebo UE nebo L č. 14 až 22 nebo výšky do 220 mm</t>
  </si>
  <si>
    <t>-1451641060</t>
  </si>
  <si>
    <t>6</t>
  </si>
  <si>
    <t>13010716</t>
  </si>
  <si>
    <t>ocel profilová IPN 140 jakost 11 375</t>
  </si>
  <si>
    <t>-1984316812</t>
  </si>
  <si>
    <t>7</t>
  </si>
  <si>
    <t>13010720</t>
  </si>
  <si>
    <t>ocel profilová IPN 180 jakost 11 375</t>
  </si>
  <si>
    <t>1439839910</t>
  </si>
  <si>
    <t>13010722</t>
  </si>
  <si>
    <t>ocel profilová IPN 200 jakost 11 375</t>
  </si>
  <si>
    <t>1030904392</t>
  </si>
  <si>
    <t>9</t>
  </si>
  <si>
    <t>342244111</t>
  </si>
  <si>
    <t>Příčky jednoduché z cihel děrovaných klasických spojených na pero a drážku na maltu M5, pevnost cihel do P15, tl. příčky 115 mm</t>
  </si>
  <si>
    <t>m2</t>
  </si>
  <si>
    <t>1597554401</t>
  </si>
  <si>
    <t>0,75*3,4+0,7*2,3+1,3*3,4</t>
  </si>
  <si>
    <t>6,5*3,6-(1,6)</t>
  </si>
  <si>
    <t>10</t>
  </si>
  <si>
    <t>342244121</t>
  </si>
  <si>
    <t>Příčky jednoduché z cihel děrovaných klasických spojených na pero a drážku na maltu M5, pevnost cihel do P15, tl. příčky 140 mm</t>
  </si>
  <si>
    <t>1282601994</t>
  </si>
  <si>
    <t>0,71*3,1+1,6*3,4+1,15*3,4+4,25*3,2+1,65*3,4+1,5*3,4</t>
  </si>
  <si>
    <t>-0,9*2*2</t>
  </si>
  <si>
    <t>346244361</t>
  </si>
  <si>
    <t>Zazdívka rýh, potrubí, nik (výklenků) nebo kapes z pálených cihel na maltu tl. 65 mm</t>
  </si>
  <si>
    <t>240581473</t>
  </si>
  <si>
    <t>"Nika pro VZT potrubí - m.č. 1.22 - interiér" 7,5*0,3</t>
  </si>
  <si>
    <t>"Vyvedení VZT nad střechu - prostup" 1,0*0,3</t>
  </si>
  <si>
    <t>346481111</t>
  </si>
  <si>
    <t>Zaplentování rýh, potrubí, válcovaných nosníků, výklenků nebo nik jakéhokoliv tvaru, na maltu ve stěnách nebo před stěnami rabicovým pletivem</t>
  </si>
  <si>
    <t>1220369343</t>
  </si>
  <si>
    <t>3,2*(0,5+0,6+0,5)</t>
  </si>
  <si>
    <t>2,1*(0,5+0,6+0,5)</t>
  </si>
  <si>
    <t>3,6*(0,5+0,4+0,5)</t>
  </si>
  <si>
    <t>2,9*(0,5+0,6+0,5)</t>
  </si>
  <si>
    <t>1,5*(0,5+0,2+0,5)</t>
  </si>
  <si>
    <t>Úpravy povrchů, podlahy a osazování výplní</t>
  </si>
  <si>
    <t>611325422</t>
  </si>
  <si>
    <t>Oprava vápenocementové omítky vnitřních ploch štukové dvouvrstvé, tloušťky do 20 mm a tloušťky štuku do 3 mm stropů, v rozsahu opravované plochy přes 10 do 30%</t>
  </si>
  <si>
    <t>-473831773</t>
  </si>
  <si>
    <t>16,0+5,1+73,4+3,1+5,4+15,2+12,2+13,0+9,9+10,1+11,2+9,4+1,0+2,4+3,9+6,2</t>
  </si>
  <si>
    <t>612325422</t>
  </si>
  <si>
    <t>Oprava vápenocementové omítky vnitřních ploch štukové dvouvrstvé, tloušťky do 20 mm a tloušťky štuku do 3 mm stěn, v rozsahu opravované plochy přes 10 do 30%</t>
  </si>
  <si>
    <t>1812537576</t>
  </si>
  <si>
    <t>(20,3+9,6+8,2+5,2+14,1+47,2+7,6+9,3+16,4+14,8+20,6+13,9+13,2+18,4+16,25+4,1+6,6+8,0+62,1+42,9+3,5+49,2+11,0)*4,1</t>
  </si>
  <si>
    <t>612131100</t>
  </si>
  <si>
    <t>Podkladní a spojovací vrstva vnitřních omítaných ploch vápenný postřik nanášený ručně celoplošně stěn</t>
  </si>
  <si>
    <t>15355734</t>
  </si>
  <si>
    <t>"Nika pro rozvaděč - m.č. 1.30" (1,6+0,3*2)*4,1</t>
  </si>
  <si>
    <t>"Pod obklady"</t>
  </si>
  <si>
    <t>"Kuchyň" (8,1+16,1+20,6+18,3+13,2+16,3+47,2+25,5+7,6+4,1)*2,1</t>
  </si>
  <si>
    <t>"M.č. 1.23-1.24" (8,2+5,3)*2,1</t>
  </si>
  <si>
    <t>"Jídelna" (2,6+2,9+1,2)*1,4</t>
  </si>
  <si>
    <t>319201321</t>
  </si>
  <si>
    <t>Vyrovnání nerovného povrchu vnitřního i vnějšího zdiva bez odsekání vadných cihel, maltou (s dodáním hmot) tl. do 30 mm</t>
  </si>
  <si>
    <t>-44040846</t>
  </si>
  <si>
    <t>"M.č. 1.25c - vyrovnání stěny za kuch. linkou" 1,7*2,0</t>
  </si>
  <si>
    <t>17</t>
  </si>
  <si>
    <t>612311141</t>
  </si>
  <si>
    <t>Omítka vápenná vnitřních ploch nanášená ručně dvouvrstvá štuková, tloušťky jádrové omítky do 10 mm a tloušťky štuku do 3 mm svislých konstrukcí stěn</t>
  </si>
  <si>
    <t>1747151244</t>
  </si>
  <si>
    <t>(30,38+27,161)*2</t>
  </si>
  <si>
    <t>"Plentování noníků"</t>
  </si>
  <si>
    <t>18</t>
  </si>
  <si>
    <t>612311191</t>
  </si>
  <si>
    <t>Omítka vápenná vnitřních ploch nanášená ručně Příplatek k cenám za každých dalších i započatých 5 mm tloušťky jádrové omítky přes 10 mm stěn</t>
  </si>
  <si>
    <t>1314646071</t>
  </si>
  <si>
    <t>(8,58+27,161)*2*2</t>
  </si>
  <si>
    <t>19</t>
  </si>
  <si>
    <t>612321121</t>
  </si>
  <si>
    <t>Omítka vápenocementová vnitřních ploch nanášená ručně jednovrstvá, tloušťky do 10 mm hladká svislých konstrukcí stěn</t>
  </si>
  <si>
    <t>1926077787</t>
  </si>
  <si>
    <t>20</t>
  </si>
  <si>
    <t>612325122</t>
  </si>
  <si>
    <t>Vápenocementová omítka rýh štuková ve stěnách, šířky rýhy přes 150 do 300 mm</t>
  </si>
  <si>
    <t>1740852283</t>
  </si>
  <si>
    <t>"Nika pro  VZT potrubí" 7,5*0,5</t>
  </si>
  <si>
    <t>612325225</t>
  </si>
  <si>
    <t>Vápenocementová omítka jednotlivých malých ploch štuková na stěnách, plochy jednotlivě přes 1,0 do 4 m2</t>
  </si>
  <si>
    <t>450551142</t>
  </si>
  <si>
    <t>"Nika pro rozvaděč - m.č. 1.30 - ostění" 2</t>
  </si>
  <si>
    <t>"Ostění po bourání otvorů" 5*2</t>
  </si>
  <si>
    <t>"Opravy u bourání příček" 2*2</t>
  </si>
  <si>
    <t>22</t>
  </si>
  <si>
    <t>619996137</t>
  </si>
  <si>
    <t>Ochrana stavebních konstrukcí a samostatných prvků včetně pozdějšího odstranění obedněním z OSB desek samostatných konstrukcí a prvků</t>
  </si>
  <si>
    <t>1549297429</t>
  </si>
  <si>
    <t>"Zakrytí rozvodů a vybavení"</t>
  </si>
  <si>
    <t>"Dřevěný obklad" (15,0+4,1+3,1+4,6+3,6+1,7*2+1,3)*1,4</t>
  </si>
  <si>
    <t>"Umyvadla" 2*1,0*0,6</t>
  </si>
  <si>
    <t>"Keramický obklad" 1,8*2,0</t>
  </si>
  <si>
    <t>"VZT rozvody" (107,2+10,1+9,3+12,4+4,0)*1,5</t>
  </si>
  <si>
    <t>"Radiátory" 1,5*1,0*21</t>
  </si>
  <si>
    <t>"Nerez lišty" 1,8*1,0*2</t>
  </si>
  <si>
    <t>23</t>
  </si>
  <si>
    <t>619996145</t>
  </si>
  <si>
    <t>Ochrana stavebních konstrukcí a samostatných prvků včetně pozdějšího odstranění obalením geotextilií samostatných konstrukcí a prvků</t>
  </si>
  <si>
    <t>-764536472</t>
  </si>
  <si>
    <t>Provedeno</t>
  </si>
  <si>
    <t>-9,5</t>
  </si>
  <si>
    <t>24</t>
  </si>
  <si>
    <t>622143005</t>
  </si>
  <si>
    <t>Montáž omítkových profilů plastových, pozinkovaných nebo dřevěných upevněných vtlačením do podkladní vrstvy nebo přibitím omítníků</t>
  </si>
  <si>
    <t>m</t>
  </si>
  <si>
    <t>1864133380</t>
  </si>
  <si>
    <t>"Nika pro rozvaděč - m.č. 1.30 - ostění" 1,9*2</t>
  </si>
  <si>
    <t>25</t>
  </si>
  <si>
    <t>55343023</t>
  </si>
  <si>
    <t>profil rohový Pz s kulatou hlavou pro vnitřní omítky tl 15mm</t>
  </si>
  <si>
    <t>2118005765</t>
  </si>
  <si>
    <t>3,8*1,05 "Přepočtené koeficientem množství</t>
  </si>
  <si>
    <t>26</t>
  </si>
  <si>
    <t>622325209</t>
  </si>
  <si>
    <t>Oprava vápenocementové omítky vnějších ploch stupně členitosti 1 štukové stěn, v rozsahu opravované plochy přes 80 do 100%</t>
  </si>
  <si>
    <t>831790264</t>
  </si>
  <si>
    <t>"Vyvedení VZT nad střechu - oprava okolí" 0,8*1,0</t>
  </si>
  <si>
    <t>27</t>
  </si>
  <si>
    <t>622525104</t>
  </si>
  <si>
    <t>Omítka tenkovrstvá jednotlivých malých ploch silikátová, akrylátová, silikonová nebo silikonsilikátová stěn, plochy jednotlivě přes 0,5 do 1,0 m2</t>
  </si>
  <si>
    <t>352503261</t>
  </si>
  <si>
    <t>"Vyvedení VZT nad střechu - oprava okolí" 1,0</t>
  </si>
  <si>
    <t>28</t>
  </si>
  <si>
    <t>631311214</t>
  </si>
  <si>
    <t>Mazanina z betonu prostého se zvýšenými nároky na prostředí tl. přes 50 do 80 mm tř. C 25/30</t>
  </si>
  <si>
    <t>-319898206</t>
  </si>
  <si>
    <t>(223,7-182,4+146-16-5,1)*0,08</t>
  </si>
  <si>
    <t>29</t>
  </si>
  <si>
    <t>631362021</t>
  </si>
  <si>
    <t>Výztuž mazanin ze svařovaných sítí z drátů typu KARI</t>
  </si>
  <si>
    <t>2043830385</t>
  </si>
  <si>
    <t>13,296*0,03</t>
  </si>
  <si>
    <t>30</t>
  </si>
  <si>
    <t>642942611</t>
  </si>
  <si>
    <t>Osazování zárubní nebo rámů kovových dveřních lisovaných nebo z úhelníků bez dveřních křídel na montážní pěnu, plochy otvoru do 2,5 m2</t>
  </si>
  <si>
    <t>1065372520</t>
  </si>
  <si>
    <t>31</t>
  </si>
  <si>
    <t>55331431</t>
  </si>
  <si>
    <t>zárubeň jednokřídlá ocelová pro dodatečnou montáž rozměru 700/1970, 2100mm</t>
  </si>
  <si>
    <t>86823098</t>
  </si>
  <si>
    <t>32</t>
  </si>
  <si>
    <t>55331432</t>
  </si>
  <si>
    <t>zárubeň jednokřídlá ocelová pro dodatečnou montáž tl stěny 75-100mm rozměru 800/1970, 2100mm</t>
  </si>
  <si>
    <t>-1859971320</t>
  </si>
  <si>
    <t>33</t>
  </si>
  <si>
    <t>55331437</t>
  </si>
  <si>
    <t>zárubeň jednokřídlá ocelová pro dodatečnou montáž tl stěny 110-150mm rozměru 800/1970, 2100mm</t>
  </si>
  <si>
    <t>-535636829</t>
  </si>
  <si>
    <t>34</t>
  </si>
  <si>
    <t>55331433</t>
  </si>
  <si>
    <t>zárubeň jednokřídlá ocelová pro dodatečnou montáž tl stěny 75-100mm rozměru 900/1970, 2100mm</t>
  </si>
  <si>
    <t>-1734535603</t>
  </si>
  <si>
    <t>35</t>
  </si>
  <si>
    <t>55331438</t>
  </si>
  <si>
    <t>zárubeň jednokřídlá ocelová pro dodatečnou montáž tl stěny 110-150mm rozměru 900/1970, 2100mm</t>
  </si>
  <si>
    <t>-2031770487</t>
  </si>
  <si>
    <t>36</t>
  </si>
  <si>
    <t>642945111</t>
  </si>
  <si>
    <t>Osazování ocelových zárubní protipožárních nebo protiplynových dveří do vynechaného otvoru, s obetonováním, dveří jednokřídlových do 2,5 m2</t>
  </si>
  <si>
    <t>1841543755</t>
  </si>
  <si>
    <t>37</t>
  </si>
  <si>
    <t>55331562</t>
  </si>
  <si>
    <t>zárubeň jednokřídlá ocelová pro zdění s protipožární úpravou tl stěny 110-150mm rozměru 800/1970, 2100mm</t>
  </si>
  <si>
    <t>1845884144</t>
  </si>
  <si>
    <t>Ostatní konstrukce a práce, bourání</t>
  </si>
  <si>
    <t>38</t>
  </si>
  <si>
    <t>949101111</t>
  </si>
  <si>
    <t>Lešení pomocné pracovní pro objekty pozemních staveb pro zatížení do 150 kg/m2, o výšce lešeňové podlahy do 1,9 m</t>
  </si>
  <si>
    <t>1102694054</t>
  </si>
  <si>
    <t>P</t>
  </si>
  <si>
    <t>Poznámka k položce:_x000D_
Poznámka k položce: Montáž podhledů, opravy omítek, rozvody Gastro provoz + jídelna</t>
  </si>
  <si>
    <t>"1.NP" 4,2+4,0+1,6+11,3+16,0+5,1+73,4+3,1+5,4+15,2+12,2+13,0+9,9+10,1+11,2+9,4+1,0+2,4+3,9+182,4+0,8+86,5+6,2</t>
  </si>
  <si>
    <t>39</t>
  </si>
  <si>
    <t>949101112</t>
  </si>
  <si>
    <t>Lešení pomocné pracovní pro objekty pozemních staveb pro zatížení do 150 kg/m2, o výšce lešeňové podlahy přes 1,9 do 3,5 m</t>
  </si>
  <si>
    <t>345028142</t>
  </si>
  <si>
    <t>"M.č. 1.22-1.25" 21,1</t>
  </si>
  <si>
    <t>40</t>
  </si>
  <si>
    <t>949321O27</t>
  </si>
  <si>
    <t>Rohový ochranný profil nerez 50x50 mm (ozn. O27)</t>
  </si>
  <si>
    <t>186957602</t>
  </si>
  <si>
    <t>Poznámka k položce:_x000D_
Poznámka k položce: Včetně kotvení</t>
  </si>
  <si>
    <t>"Délka 2100 - O27A" 2,1*32</t>
  </si>
  <si>
    <t>"Délka 1400 - O27B" 1,4*16</t>
  </si>
  <si>
    <t>41</t>
  </si>
  <si>
    <t>949321O28</t>
  </si>
  <si>
    <t>Sítě proti hmyzu do oken (ozn. O28)</t>
  </si>
  <si>
    <t>1112686176</t>
  </si>
  <si>
    <t>Poznámka k položce:_x000D_
Poznámka k položce: Provedení dle výpisu ostatních prvků</t>
  </si>
  <si>
    <t>OZN. 028</t>
  </si>
  <si>
    <t>1,5*2,7*5</t>
  </si>
  <si>
    <t>1,0*2,7*5</t>
  </si>
  <si>
    <t>42</t>
  </si>
  <si>
    <t>952901107</t>
  </si>
  <si>
    <t>Čištění budov při provádění oprav a udržovacích prací oken dvojitých nebo zdvojených omytím, plochy do přes 1,5 do 2,5 m2</t>
  </si>
  <si>
    <t>-788433473</t>
  </si>
  <si>
    <t>1,5*2,7*8+1,0*2,7*5+1,5*3,8*1+1,5*2,7*5+2,0*2,7*4</t>
  </si>
  <si>
    <t>43</t>
  </si>
  <si>
    <t>952901111</t>
  </si>
  <si>
    <t>Vyčištění budov nebo objektů před předáním do užívání budov bytové nebo občanské výstavby, světlé výšky podlaží do 4 m</t>
  </si>
  <si>
    <t>-1433223252</t>
  </si>
  <si>
    <t>"1.PP" 16,17+23,94</t>
  </si>
  <si>
    <t>"1.NP" 18,80+4,20+4,00+1,60+11,30+26,10+5,10+73,40+3,10+5,40+15,20+12,20+13,00+9,90+10,10+11,20+9,40+1,00+2,40+3,90+182,40+0,80+86,50+6,20</t>
  </si>
  <si>
    <t>44</t>
  </si>
  <si>
    <t>725980123</t>
  </si>
  <si>
    <t>Dvířka 30/30</t>
  </si>
  <si>
    <t>1296580950</t>
  </si>
  <si>
    <t>Ozn. 023</t>
  </si>
  <si>
    <t>45</t>
  </si>
  <si>
    <t>962031132</t>
  </si>
  <si>
    <t>Bourání příček z cihel, tvárnic nebo příčkovek z cihel pálených, plných nebo dutých na maltu vápennou nebo vápenocementovou, tl. do 100 mm</t>
  </si>
  <si>
    <t>922428645</t>
  </si>
  <si>
    <t>2,7*2,8+0,8*2,02+4,25*4,1+0,77*2</t>
  </si>
  <si>
    <t>-2*0,8</t>
  </si>
  <si>
    <t>6,5*3,6 "strojovna VZT</t>
  </si>
  <si>
    <t>46</t>
  </si>
  <si>
    <t>962031133</t>
  </si>
  <si>
    <t>Bourání příček z cihel, tvárnic nebo příčkovek z cihel pálených, plných nebo dutých na maltu vápennou nebo vápenocementovou, tl. do 150 mm</t>
  </si>
  <si>
    <t>-253534169</t>
  </si>
  <si>
    <t>1,9*2,8+2,51*4,1+1,3*4,1+1,19*4,1</t>
  </si>
  <si>
    <t>-0,7*2</t>
  </si>
  <si>
    <t>-10,291</t>
  </si>
  <si>
    <t>47</t>
  </si>
  <si>
    <t>962032241</t>
  </si>
  <si>
    <t>Bourání zdiva nadzákladového z cihel nebo tvárnic z cihel pálených nebo vápenopískových, na maltu, objemu přes 1 m3</t>
  </si>
  <si>
    <t>-401997400</t>
  </si>
  <si>
    <t>1,35*2,8*0,6+6,8*3,8*0,3+0,5*2,8*0,6+1,6*4,1*0,2+3,1*4,5*0,2</t>
  </si>
  <si>
    <t>48</t>
  </si>
  <si>
    <t>96307495R</t>
  </si>
  <si>
    <t>Vybourání schodiště ocelového vč. likvidace odpadu</t>
  </si>
  <si>
    <t>kpl</t>
  </si>
  <si>
    <t>-690239216</t>
  </si>
  <si>
    <t>49</t>
  </si>
  <si>
    <t>964011211</t>
  </si>
  <si>
    <t>Vybourání/odřezání stávajících překladů uložených ve zdivu, délky do 3 m</t>
  </si>
  <si>
    <t>1961591769</t>
  </si>
  <si>
    <t>2,4*0,6*0,5</t>
  </si>
  <si>
    <t>50</t>
  </si>
  <si>
    <t>965042141</t>
  </si>
  <si>
    <t>Bourání mazanin betonových tl. do 100 mm, plochy přes 4 m2</t>
  </si>
  <si>
    <t>-8269767</t>
  </si>
  <si>
    <t>(223,7+146-16-5,1)*0,1</t>
  </si>
  <si>
    <t>-11,99</t>
  </si>
  <si>
    <t>51</t>
  </si>
  <si>
    <t>968062456</t>
  </si>
  <si>
    <t>Vybourání dřevěných rámů oken s křídly, dveřních zárubní, vrat, stěn, ostění nebo obkladů dveřních zárubní, plochy přes 2 m2</t>
  </si>
  <si>
    <t>-1672046889</t>
  </si>
  <si>
    <t>"B2 - vstupní dveře dvojité s nadsvětlíkem" 1,5*3,7*2</t>
  </si>
  <si>
    <t>52</t>
  </si>
  <si>
    <t>968072245</t>
  </si>
  <si>
    <t>Vybourání dveřních zárubní, vrat, stěn, ostění nebo obkladů okenních rámů s křídly jednoduchých, plochy do 2 m2 (B2)</t>
  </si>
  <si>
    <t>952878913</t>
  </si>
  <si>
    <t>"Dveře 1.NP" (1+0,8+0,8+0,8+0,8+0,8+0,9+0,7+0,7+1,4+0,8+1,2)*1,97</t>
  </si>
  <si>
    <t>-6,304</t>
  </si>
  <si>
    <t>53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</si>
  <si>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</si>
  <si>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</si>
  <si>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-1803586344</t>
  </si>
  <si>
    <t>54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</si>
  <si>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</si>
  <si>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</si>
  <si>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-1481764687</t>
  </si>
  <si>
    <t>"Vyvedení VZT nad střechu - prostup" 1</t>
  </si>
  <si>
    <t>55</t>
  </si>
  <si>
    <t>971052240</t>
  </si>
  <si>
    <t>Vybourání a prorážení otvorů, prostupy, plochy do 0,25 m2, tl. do 300 mm</t>
  </si>
  <si>
    <t>-2086047232</t>
  </si>
  <si>
    <t>56</t>
  </si>
  <si>
    <t>973031151</t>
  </si>
  <si>
    <t>Vysekání výklenků nebo kapes ve zdivu z cihel na maltu vápennou nebo vápenocementovou výklenků, pohledové plochy přes 0,25 m2</t>
  </si>
  <si>
    <t>-683068891</t>
  </si>
  <si>
    <t>"Nika pro rozvaděč - m.č. 1.30" 1,6*0,3*4,1</t>
  </si>
  <si>
    <t>57</t>
  </si>
  <si>
    <t>973031345</t>
  </si>
  <si>
    <t>Vysekání výklenků nebo kapes ve zdivu z cihel na maltu vápennou nebo vápenocementovou kapes, plochy do 0,25 m2, hl. do 300 mm (trámky pro vestav. patro)</t>
  </si>
  <si>
    <t>-2034623748</t>
  </si>
  <si>
    <t>58</t>
  </si>
  <si>
    <t>974031387</t>
  </si>
  <si>
    <t>Vysekání rýh ve zdivu cihelném na maltu vápennou nebo vápenocementovou pro komínové nebo ventilační průduchy do hl. 300 mm a šířky do 300 mm</t>
  </si>
  <si>
    <t>-1696705519</t>
  </si>
  <si>
    <t>"Nika pro VZT potrubí - z m.č. 1.22" 6,5</t>
  </si>
  <si>
    <t>59</t>
  </si>
  <si>
    <t>974031487</t>
  </si>
  <si>
    <t>Vysekání rýh ve zdivu cihelném na maltu vápennou nebo vápenocementovou pro komínové nebo ventilační průduchy v prostoru přilehlém ke stropní konstrukci do hl. 300 mm a šířky do 300 mm</t>
  </si>
  <si>
    <t>-1675577989</t>
  </si>
  <si>
    <t>"Nika VZT - z m.č. 1.22" 1,0</t>
  </si>
  <si>
    <t>60</t>
  </si>
  <si>
    <t>974031664</t>
  </si>
  <si>
    <t>Vysekání rýh ve zdivu cihelném na maltu vápennou nebo vápenocementovou pro vtahování nosníků do zdí, před vybouráním otvoru do hl. 150 mm, při v. nosníku do 150 mm</t>
  </si>
  <si>
    <t>1051757466</t>
  </si>
  <si>
    <t>2*1,2</t>
  </si>
  <si>
    <t>9*1,8 "1.PP</t>
  </si>
  <si>
    <t>61</t>
  </si>
  <si>
    <t>974031666</t>
  </si>
  <si>
    <t>Vysekání rýh ve zdivu cihelném na maltu vápennou nebo vápenocementovou pro vtahování nosníků do zdí, před vybouráním otvoru do hl. 150 mm, při v. nosníku do 250 mm</t>
  </si>
  <si>
    <t>611794665</t>
  </si>
  <si>
    <t>"I140" 4*1,9</t>
  </si>
  <si>
    <t>"I180" 6*2,7</t>
  </si>
  <si>
    <t>"I200" 2*3,4</t>
  </si>
  <si>
    <t>"I200" 6*3,0</t>
  </si>
  <si>
    <t>62</t>
  </si>
  <si>
    <t>978011141</t>
  </si>
  <si>
    <t>Otlučení vápenných nebo vápenocementových omítek vnitřních ploch stropů, v rozsahu přes 10 do 30 %</t>
  </si>
  <si>
    <t>-68918644</t>
  </si>
  <si>
    <t>63</t>
  </si>
  <si>
    <t>978013141</t>
  </si>
  <si>
    <t>Otlučení vápenných nebo vápenocementových omítek vnitřních ploch stěn s vyškrabáním spar, s očištěním zdiva, v rozsahu přes 10 do 30 %</t>
  </si>
  <si>
    <t>-1415628283</t>
  </si>
  <si>
    <t>997</t>
  </si>
  <si>
    <t>Přesun sutě</t>
  </si>
  <si>
    <t>64</t>
  </si>
  <si>
    <t>997013152</t>
  </si>
  <si>
    <t>Vnitrostaveništní doprava suti a vybouraných hmot vodorovně do 50 m svisle s omezením mechanizace pro budovy a haly výšky přes 6 do 9 m</t>
  </si>
  <si>
    <t>1220237731</t>
  </si>
  <si>
    <t>65</t>
  </si>
  <si>
    <t>997013511</t>
  </si>
  <si>
    <t>Odvoz suti a vybouraných hmot z meziskládky na skládku s naložením a se složením, na vzdálenost do 1 km</t>
  </si>
  <si>
    <t>-1906518273</t>
  </si>
  <si>
    <t>66</t>
  </si>
  <si>
    <t>997013509</t>
  </si>
  <si>
    <t>Odvoz suti a vybouraných hmot na skládku nebo meziskládku se složením, na vzdálenost Příplatek k ceně za každý další i započatý 1 km přes 1 km (10 km)</t>
  </si>
  <si>
    <t>-1534126879</t>
  </si>
  <si>
    <t>157,459*9 "Přepočtené koeficientem množství</t>
  </si>
  <si>
    <t>67</t>
  </si>
  <si>
    <t>997013631</t>
  </si>
  <si>
    <t>Poplatek za uložení stavebního odpadu na skládce (skládkovné) směsného stavebního a demoličního zatříděného do Katalogu odpadů pod kódem 17 09 04</t>
  </si>
  <si>
    <t>1432788992</t>
  </si>
  <si>
    <t>998</t>
  </si>
  <si>
    <t>Přesun hmot</t>
  </si>
  <si>
    <t>68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</si>
  <si>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</si>
  <si>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</si>
  <si>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-119842980</t>
  </si>
  <si>
    <t>PSV</t>
  </si>
  <si>
    <t>Práce a dodávky PSV</t>
  </si>
  <si>
    <t>721</t>
  </si>
  <si>
    <t>Zdravotechnika - vnitřní kanalizace</t>
  </si>
  <si>
    <t>69</t>
  </si>
  <si>
    <t>721210813</t>
  </si>
  <si>
    <t>Demontáž kanalizačního příslušenství vpustí podlahových z kyselinovzdorné kameniny DN 100</t>
  </si>
  <si>
    <t>442008222</t>
  </si>
  <si>
    <t>"Stávající vpusť - m.č. 1.32, 1.33, 1.34" 1+1+1</t>
  </si>
  <si>
    <t>70</t>
  </si>
  <si>
    <t>721210818</t>
  </si>
  <si>
    <t>Demontáž kanalizačního příslušenství vpustí vanových DN 100</t>
  </si>
  <si>
    <t>-619045076</t>
  </si>
  <si>
    <t>71</t>
  </si>
  <si>
    <t>721210R01</t>
  </si>
  <si>
    <t>Demontáž nerezových vpustí DN 100 včetně likvidace</t>
  </si>
  <si>
    <t>-1207154785</t>
  </si>
  <si>
    <t>72</t>
  </si>
  <si>
    <t>721211422</t>
  </si>
  <si>
    <t>Montáž podlahové vpusti se svislým odtokem</t>
  </si>
  <si>
    <t>234110935</t>
  </si>
  <si>
    <t>"Dodávka gastro - pouze montáž"</t>
  </si>
  <si>
    <t>"Rozměr 350x350" 3</t>
  </si>
  <si>
    <t>"Rozměr 400x600" 1</t>
  </si>
  <si>
    <t>"Rozměr 800x600" 1</t>
  </si>
  <si>
    <t>"Rozměr 800x500" 1</t>
  </si>
  <si>
    <t>"Rozměr 1200x450" 1</t>
  </si>
  <si>
    <t>73</t>
  </si>
  <si>
    <t>721211913</t>
  </si>
  <si>
    <t>Podlahové vpusti montáž podlahových vpustí ostatních typů DN 110</t>
  </si>
  <si>
    <t>-37874702</t>
  </si>
  <si>
    <t>"Vpusť O-29" 3</t>
  </si>
  <si>
    <t>74</t>
  </si>
  <si>
    <t>551617R01</t>
  </si>
  <si>
    <t>vpusť podlahová nerezová teleskopické nastavení DN 100 s protiskluzným roštem 200x200 mm</t>
  </si>
  <si>
    <t>1323190553</t>
  </si>
  <si>
    <t>722</t>
  </si>
  <si>
    <t>Zdravotechnika - vnitřní vodovod</t>
  </si>
  <si>
    <t>75</t>
  </si>
  <si>
    <t>722130R01</t>
  </si>
  <si>
    <t>Demontáž vnitřních rozvodů</t>
  </si>
  <si>
    <t>1732180491</t>
  </si>
  <si>
    <t>"Vodovod - do DN 50" 28,0</t>
  </si>
  <si>
    <t>"Kanalizace - do DN 110" 24,0</t>
  </si>
  <si>
    <t>725</t>
  </si>
  <si>
    <t>Zdravotechnika - zařizovací předměty</t>
  </si>
  <si>
    <t>76</t>
  </si>
  <si>
    <t>725110811</t>
  </si>
  <si>
    <t>Demontáž klozetů splachovacích s nádrží nebo tlakovým splachovačem</t>
  </si>
  <si>
    <t>soubor</t>
  </si>
  <si>
    <t>1701027971</t>
  </si>
  <si>
    <t>77</t>
  </si>
  <si>
    <t>725210821</t>
  </si>
  <si>
    <t>Demontáž umyvadel bez výtokových armatur umyvadel</t>
  </si>
  <si>
    <t>-1739184243</t>
  </si>
  <si>
    <t>78</t>
  </si>
  <si>
    <t>725219102</t>
  </si>
  <si>
    <t>Umyvadla montáž umyvadel na šrouby</t>
  </si>
  <si>
    <t>-165641491</t>
  </si>
  <si>
    <t>79</t>
  </si>
  <si>
    <t>725220841</t>
  </si>
  <si>
    <t>Demontáž van ocelových rohových</t>
  </si>
  <si>
    <t>2044381830</t>
  </si>
  <si>
    <t>80</t>
  </si>
  <si>
    <t>725244O01</t>
  </si>
  <si>
    <t>Zástěny sprchové se skleněnou výplní, dveře posuvné jednodílné (dle ozn. O01)</t>
  </si>
  <si>
    <t>-424158887</t>
  </si>
  <si>
    <t>81</t>
  </si>
  <si>
    <t>725291O13</t>
  </si>
  <si>
    <t>Doplňky zařízení koupelen a záchodů zásobník papírových ručníků (ozn. O03)</t>
  </si>
  <si>
    <t>-724419755</t>
  </si>
  <si>
    <t>82</t>
  </si>
  <si>
    <t>725291O14</t>
  </si>
  <si>
    <t>Doplňky zařízení koupelen a záchodů zásobník toaletních papírů d=300 mm (dle ozn. O04)</t>
  </si>
  <si>
    <t>-627131607</t>
  </si>
  <si>
    <t>83</t>
  </si>
  <si>
    <t>725291O17</t>
  </si>
  <si>
    <t>Doplňky zařízení koupelen a záchodů dávkovač pěnového mýdla nástěnný (dle ozn. O05)</t>
  </si>
  <si>
    <t>-1963697405</t>
  </si>
  <si>
    <t>84</t>
  </si>
  <si>
    <t>725291O18</t>
  </si>
  <si>
    <t>Doplňky zařízení koupelen a záchodů WC štětka (dle ozn. O06)</t>
  </si>
  <si>
    <t>-402580662</t>
  </si>
  <si>
    <t>85</t>
  </si>
  <si>
    <t>725291O19</t>
  </si>
  <si>
    <t>Doplňky zařízení koupelen a záchodů koš na papírové ručníky (dle ozn. O07)</t>
  </si>
  <si>
    <t>2055945757</t>
  </si>
  <si>
    <t>86</t>
  </si>
  <si>
    <t>725291O20</t>
  </si>
  <si>
    <t>Doplňky zařízení koupelen a záchodů koš nášlapný (dle ozn. O08)</t>
  </si>
  <si>
    <t>-2074213285</t>
  </si>
  <si>
    <t>87</t>
  </si>
  <si>
    <t>998725102</t>
  </si>
  <si>
    <t>Přesun hmot pro zařizovací předměty stanovený z hmotnosti přesunovaného materiálu vodorovná dopravní vzdálenost do 50 m v objektech výšky přes 6 do 12 m</t>
  </si>
  <si>
    <t>-1103080951</t>
  </si>
  <si>
    <t>762</t>
  </si>
  <si>
    <t>Konstrukce tesařské</t>
  </si>
  <si>
    <t>88</t>
  </si>
  <si>
    <t>76221134R</t>
  </si>
  <si>
    <t>Montáž a dodávka schodiště dřevěného ve tvaru "U" vč. zábradlí se stupnicemi, podstupnicemi a podestami vč. povrchové úpravy (ozn. T02)</t>
  </si>
  <si>
    <t>184024395</t>
  </si>
  <si>
    <t>89</t>
  </si>
  <si>
    <t>762511264</t>
  </si>
  <si>
    <t>Podlahové konstrukce podkladové z dřevoštěpkových desek OSB jednovrstvých šroubovaných na pero a drážku nebroušených, tloušťky desky 18 mm</t>
  </si>
  <si>
    <t>2142752274</t>
  </si>
  <si>
    <t>Poznámka k položce:_x000D_
Poznámka k položce: M.č. 1.25 B+C</t>
  </si>
  <si>
    <t>2,9*7,25</t>
  </si>
  <si>
    <t>-(1,325*0,85+0,925*0,85+3,02*0,85) "schodiště</t>
  </si>
  <si>
    <t>90</t>
  </si>
  <si>
    <t>762511266</t>
  </si>
  <si>
    <t>Podlahové konstrukce podkladové z dřevoštěpkových desek OSB jednovrstvých šroubovaných na pero a drážku nebroušených, tloušťky desky 22 mm</t>
  </si>
  <si>
    <t>207260849</t>
  </si>
  <si>
    <t>91</t>
  </si>
  <si>
    <t>762824120</t>
  </si>
  <si>
    <t>Montáž stropních trámů z lepených hranolů s trámovými výměnami, průřezové plochy přes 144 do 288 cm2</t>
  </si>
  <si>
    <t>-1088876286</t>
  </si>
  <si>
    <t>5*3,2</t>
  </si>
  <si>
    <t>0,825+1,1+1,32+1,25+1,4</t>
  </si>
  <si>
    <t>2,42+2,64+2,64+1,34+1,5</t>
  </si>
  <si>
    <t>92</t>
  </si>
  <si>
    <t>61223266</t>
  </si>
  <si>
    <t>hranol konstrukční KVH lepený průřezu 140x160 nepohledový</t>
  </si>
  <si>
    <t>1033818470</t>
  </si>
  <si>
    <t>32,435*0,14*0,16</t>
  </si>
  <si>
    <t>93</t>
  </si>
  <si>
    <t>762895000</t>
  </si>
  <si>
    <t>Spojovací prostředky záklopu stropů, stropnic, podbíjení hřebíky, svory</t>
  </si>
  <si>
    <t>386210440</t>
  </si>
  <si>
    <t>94</t>
  </si>
  <si>
    <t>998762102</t>
  </si>
  <si>
    <t>Přesun hmot pro konstrukce tesařské stanovený z hmotnosti přesunovaného materiálu vodorovná dopravní vzdálenost do 50 m v objektech výšky přes 6 do 12 m</t>
  </si>
  <si>
    <t>1806892241</t>
  </si>
  <si>
    <t>763</t>
  </si>
  <si>
    <t>Konstrukce suché výstavby</t>
  </si>
  <si>
    <t>95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</si>
  <si>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</si>
  <si>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</si>
  <si>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1600903140</t>
  </si>
  <si>
    <t>"Skladba W10"</t>
  </si>
  <si>
    <t>2,85*2,2</t>
  </si>
  <si>
    <t>-0,8*2</t>
  </si>
  <si>
    <t>96</t>
  </si>
  <si>
    <t>763122413</t>
  </si>
  <si>
    <t>Stěna šachtová ze sádrokartonových desek s nosnou konstrukcí z ocelových profilů CW, UW dvojitě opláštěná deskami protipožárními DF tl. 2 x 12,5 mm bez izolace, EI 30, stěna tl. 100 mm, profil 75</t>
  </si>
  <si>
    <t>1252525459</t>
  </si>
  <si>
    <t>"Nika pro rozvaděč - m.č. 1.30 - zakrytí W18" 1,6*(4,1-1,9)</t>
  </si>
  <si>
    <t>97</t>
  </si>
  <si>
    <t>763131412</t>
  </si>
  <si>
    <t>Podhled ze sádrokartonových desek dvouvrstvá zavěšená spodní konstrukce z ocelových profilů CD, UD jednoduše opláštěná deskou standardní A, tl. 12,5 mm, s izolací (C01)</t>
  </si>
  <si>
    <t>-318725054</t>
  </si>
  <si>
    <t>4,2+5,4+11,3</t>
  </si>
  <si>
    <t>17,2+14,0+13,5 "okraje podhledu v m.č. 1.38</t>
  </si>
  <si>
    <t>98</t>
  </si>
  <si>
    <t>763131452</t>
  </si>
  <si>
    <t>Podhled ze sádrokartonových desek dvouvrstvá zavěšená spodní konstrukce z ocelových profilů CD, UD jednoduše opláštěná deskou impregnovanou H2, tl. 12,5 mm, s izolací (C03)</t>
  </si>
  <si>
    <t>-1707301131</t>
  </si>
  <si>
    <t>4+1,62</t>
  </si>
  <si>
    <t>99</t>
  </si>
  <si>
    <t>763131714</t>
  </si>
  <si>
    <t>Podhled ze sádrokartonových desek ostatní práce a konstrukce na podhledech ze sádrokartonových desek základní penetrační nátěr</t>
  </si>
  <si>
    <t>1126304830</t>
  </si>
  <si>
    <t>5,62+55,46</t>
  </si>
  <si>
    <t>100</t>
  </si>
  <si>
    <t>763131912</t>
  </si>
  <si>
    <t>Zhotovení otvorů v podhledech a podkrovích ze sádrokartonových desek pro prostupy (voda, elektro, topení, VZT), osvětlení, sprinklery, revizní klapky a dvířka včetně vyztužení profily, velikost přes 0,10 do 0,25 m2</t>
  </si>
  <si>
    <t>-788645719</t>
  </si>
  <si>
    <t>"Poklop O-35" 1</t>
  </si>
  <si>
    <t>101</t>
  </si>
  <si>
    <t>763135101</t>
  </si>
  <si>
    <t>Montáž sádrokartonového podhledu kazetového demontovatelného, velikosti kazet 600x600 mm včetně zavěšené nosné konstrukce viditelné</t>
  </si>
  <si>
    <t>-1051297501</t>
  </si>
  <si>
    <t>182,4 "jídelna 1.38</t>
  </si>
  <si>
    <t>-(17,2+14,0+13,5) "odečet okrajů z SDK</t>
  </si>
  <si>
    <t>102</t>
  </si>
  <si>
    <t>5903058R1</t>
  </si>
  <si>
    <t>podhled kazetový (dle ozn. C12) zvuková pohltivost do 1,00 třída a</t>
  </si>
  <si>
    <t>-1457719818</t>
  </si>
  <si>
    <t>137,7*0,525 "Přepočtené koeficientem množství</t>
  </si>
  <si>
    <t>103</t>
  </si>
  <si>
    <t>5903058R2</t>
  </si>
  <si>
    <t>podhled kazetový (dle ozn. C12) zvuková pohltivost do 0,20 třída e</t>
  </si>
  <si>
    <t>183853136</t>
  </si>
  <si>
    <t>104</t>
  </si>
  <si>
    <t>763164531</t>
  </si>
  <si>
    <t>Obklad konstrukcí sádrokartonovými deskami včetně ochranných úhelníků ve tvaru L rozvinuté šíře přes 0,4 do 0,8 m, opláštěný deskou standardní A, tl. 12,5 mm</t>
  </si>
  <si>
    <t>1285944200</t>
  </si>
  <si>
    <t>"M.č. 1.22, 1.24 - opláštění VZT" 1,2+1,6</t>
  </si>
  <si>
    <t>105</t>
  </si>
  <si>
    <t>763172353</t>
  </si>
  <si>
    <t>Montáž dvířek pro konstrukce ze sádrokartonových desek revizních jednoplášťových pro podhledy velikost (šxv) 400 x 400 mm</t>
  </si>
  <si>
    <t>-539742824</t>
  </si>
  <si>
    <t>Poznámka k položce:_x000D_
Poznámka k položce: Dle výpisu ostatních výrobků</t>
  </si>
  <si>
    <t>"Dvířka O-35" 1</t>
  </si>
  <si>
    <t>106</t>
  </si>
  <si>
    <t>59030712</t>
  </si>
  <si>
    <t>dvířka revizní jednokřídlá s automatickým zámkem 400x400mm</t>
  </si>
  <si>
    <t>581319197</t>
  </si>
  <si>
    <t>107</t>
  </si>
  <si>
    <t>998763101</t>
  </si>
  <si>
    <t>Přesun hmot pro dřevostavby stanovený z hmotnosti přesunovaného materiálu vodorovná dopravní vzdálenost do 50 m v objektech výšky přes 6 do 12 m</t>
  </si>
  <si>
    <t>950861176</t>
  </si>
  <si>
    <t>766</t>
  </si>
  <si>
    <t>Konstrukce truhlářské</t>
  </si>
  <si>
    <t>108</t>
  </si>
  <si>
    <t>766416211</t>
  </si>
  <si>
    <t>Montáž obložení stěn plochy přes 5 m2 panely obkladovými z měkkého dřeva, plochy do 0,60 m2</t>
  </si>
  <si>
    <t>163505346</t>
  </si>
  <si>
    <t>Poznámka k položce:_x000D_
Poznámka k položce: Provedení dle výpisu truhlářských výrobků - T03</t>
  </si>
  <si>
    <t>(3,6+2,1+2,2)*1,4 "doplnění dřevěných obkladů T03</t>
  </si>
  <si>
    <t>109</t>
  </si>
  <si>
    <t>61191181</t>
  </si>
  <si>
    <t>palubky obkladové smrk profil klasický 19x170mm jakost A/B</t>
  </si>
  <si>
    <t>1622375610</t>
  </si>
  <si>
    <t>110</t>
  </si>
  <si>
    <t>766417211</t>
  </si>
  <si>
    <t>Montáž obložení stěn rošt podkladový</t>
  </si>
  <si>
    <t>2122699726</t>
  </si>
  <si>
    <t>(3,6+2,1+2,2)*2 "doplnění dřevěných obkladů T03</t>
  </si>
  <si>
    <t>111</t>
  </si>
  <si>
    <t>60514112</t>
  </si>
  <si>
    <t>řezivo jehličnaté lať surová dl 4m</t>
  </si>
  <si>
    <t>-1299610548</t>
  </si>
  <si>
    <t>15,800*0,04*0,06</t>
  </si>
  <si>
    <t>112</t>
  </si>
  <si>
    <t>766622862</t>
  </si>
  <si>
    <t>Vyvěšení dveří, plochy otvoru přes 1,5 m2</t>
  </si>
  <si>
    <t>-787235987</t>
  </si>
  <si>
    <t>113</t>
  </si>
  <si>
    <t>766642163</t>
  </si>
  <si>
    <t>Montáž balkónových dveří dřevěných nebo plastových včetně rámu dvojitých do zdiva dvoukřídlových s nadsvětlíkem</t>
  </si>
  <si>
    <t>-1814105105</t>
  </si>
  <si>
    <t>114</t>
  </si>
  <si>
    <t>61173 OK-15</t>
  </si>
  <si>
    <t>dveře venkovní prosklené dvoukřídlé s bezpečnostním zámkem a nerozbitným sklem a nadsvětlíkem (ozn. OK-15)</t>
  </si>
  <si>
    <t>-1631160597</t>
  </si>
  <si>
    <t>115</t>
  </si>
  <si>
    <t>766660001</t>
  </si>
  <si>
    <t>Montáž dveřních křídel dřevěných nebo plastových otevíravých do ocelové zárubně povrchově upravených jednokřídlových, šířky do 800 mm</t>
  </si>
  <si>
    <t>-240553196</t>
  </si>
  <si>
    <t>116</t>
  </si>
  <si>
    <t>61161013</t>
  </si>
  <si>
    <t>dveře jednokřídlé dřevotřískové povrch lakovaný plné 700x1970-2100mm (ozn. D07; D08)</t>
  </si>
  <si>
    <t>1243187030</t>
  </si>
  <si>
    <t>117</t>
  </si>
  <si>
    <t>61161014</t>
  </si>
  <si>
    <t>dveře jednokřídlé dřevotřískové povrch lakovaný plné 800x1970-2100mm (ozn. D06; D09; D10)</t>
  </si>
  <si>
    <t>-1845218541</t>
  </si>
  <si>
    <t>118</t>
  </si>
  <si>
    <t>61161015</t>
  </si>
  <si>
    <t>dveře jednokřídlé dřevotřískové povrch lakovaný plné 900x1970-2100mm (ozn. D04; D05; D09A)</t>
  </si>
  <si>
    <t>-1875180544</t>
  </si>
  <si>
    <t>119</t>
  </si>
  <si>
    <t>766660021</t>
  </si>
  <si>
    <t>Montáž dveřních křídel dřevěných nebo plastových otevíravých do ocelové zárubně protipožárních jednokřídlových, šířky do 800 mm</t>
  </si>
  <si>
    <t>1914171630</t>
  </si>
  <si>
    <t>120</t>
  </si>
  <si>
    <t>61161028</t>
  </si>
  <si>
    <t>dveře jednokřídlé dřevotřískové protipožární EI (EW) 30 D3 povrch lakovaný plné 1000x1970-2100mm (ozn. D78)</t>
  </si>
  <si>
    <t>-2092384362</t>
  </si>
  <si>
    <t>121</t>
  </si>
  <si>
    <t>766660172</t>
  </si>
  <si>
    <t>Montáž dveřních křídel dřevěných nebo plastových otevíravých do obložkové zárubně povrchově upravených jednokřídlových, šířky přes 800 mm</t>
  </si>
  <si>
    <t>-1551446741</t>
  </si>
  <si>
    <t>122</t>
  </si>
  <si>
    <t>61165340</t>
  </si>
  <si>
    <t>dveře jednokřídlé kazetové zvuk. neprůzvučnost povrch lakovaný plné 900x1970-2100mm (ozn. D03)</t>
  </si>
  <si>
    <t>-1002075546</t>
  </si>
  <si>
    <t>123</t>
  </si>
  <si>
    <t>766660720</t>
  </si>
  <si>
    <t>Montáž dveřních doplňků větrací mřížky s vyříznutím otvoru</t>
  </si>
  <si>
    <t>1148417197</t>
  </si>
  <si>
    <t>Poznámka k položce:_x000D_
Poznámka k položce: 2 ks/ dveře</t>
  </si>
  <si>
    <t>124</t>
  </si>
  <si>
    <t>429721R01</t>
  </si>
  <si>
    <t>mřížka větrací do dveří oboustranná bílá 500x200 mm</t>
  </si>
  <si>
    <t>1172049819</t>
  </si>
  <si>
    <t>Poznámka k položce:_x000D_
Poznámka k položce: Materiál: elox. hliník</t>
  </si>
  <si>
    <t>125</t>
  </si>
  <si>
    <t>766660728</t>
  </si>
  <si>
    <t>Montáž dveřních doplňků dveřního kování interiérového zámku</t>
  </si>
  <si>
    <t>1213103256</t>
  </si>
  <si>
    <t>126</t>
  </si>
  <si>
    <t>54964110</t>
  </si>
  <si>
    <t>vložka zámková cylindrická oboustranná</t>
  </si>
  <si>
    <t>1623306799</t>
  </si>
  <si>
    <t>127</t>
  </si>
  <si>
    <t>766660729</t>
  </si>
  <si>
    <t>Montáž dveřních doplňků dveřního kování interiérového štítku s klikou</t>
  </si>
  <si>
    <t>-1562096649</t>
  </si>
  <si>
    <t>128</t>
  </si>
  <si>
    <t>54914620</t>
  </si>
  <si>
    <t>kování dveřní vrchní klika včetně rozet a montážního materiálu R PZ nerez PK</t>
  </si>
  <si>
    <t>250447234</t>
  </si>
  <si>
    <t>129</t>
  </si>
  <si>
    <t>766682111</t>
  </si>
  <si>
    <t>Montáž zárubní dřevěných, plastových nebo z lamina obložkových, pro dveře jednokřídlové, tloušťky stěny do 170 mm</t>
  </si>
  <si>
    <t>630048041</t>
  </si>
  <si>
    <t>130</t>
  </si>
  <si>
    <t>61181101</t>
  </si>
  <si>
    <t>zárubeň jednokřídlá obložková s dýhovaným povrchem tl stěny 60-150mm rozměru 600-1000/1970-2100mm</t>
  </si>
  <si>
    <t>-1633428922</t>
  </si>
  <si>
    <t>131</t>
  </si>
  <si>
    <t>76681111R</t>
  </si>
  <si>
    <t>Montáž a dodávka kuchyňské linky (specifikace dle ozn. T01)</t>
  </si>
  <si>
    <t>1321952001</t>
  </si>
  <si>
    <t>132</t>
  </si>
  <si>
    <t>766811O09</t>
  </si>
  <si>
    <t>Montáž a dodávka desky umělý kámen pro zapuštění umyvadla (T13)</t>
  </si>
  <si>
    <t>301693412</t>
  </si>
  <si>
    <t>133</t>
  </si>
  <si>
    <t>766811O21</t>
  </si>
  <si>
    <t>Montáž a dodávka sestava 6 šatních skříněk s lavičkou (specifikace dle ozn. O10)</t>
  </si>
  <si>
    <t>1441669075</t>
  </si>
  <si>
    <t>134</t>
  </si>
  <si>
    <t>998766102</t>
  </si>
  <si>
    <t>Přesun hmot pro konstrukce truhlářské stanovený z hmotnosti přesunovaného materiálu vodorovná dopravní vzdálenost do 50 m v objektech výšky přes 6 do 12 m</t>
  </si>
  <si>
    <t>1069146814</t>
  </si>
  <si>
    <t>767</t>
  </si>
  <si>
    <t>Konstrukce zámečnické</t>
  </si>
  <si>
    <t>135</t>
  </si>
  <si>
    <t>767416411</t>
  </si>
  <si>
    <t>Montáž lehkých obvodových plášťů doplňky skleněná markýza nad vstupy bodově uchycená O13</t>
  </si>
  <si>
    <t>1708612851</t>
  </si>
  <si>
    <t>Poznámka k položce:_x000D_
Poznámka k položce: Provedení dle výpisu ostatních prvků Materiál: sklo + nerez Včetně kotvení, kování, lišt</t>
  </si>
  <si>
    <t>136</t>
  </si>
  <si>
    <t>787317116</t>
  </si>
  <si>
    <t>Zasklívání střešních konstrukcí, střešních světlíků a zahradních skleníků deskami plochými plnými polykarbonátovým profilem plným bez UV ochrany s krycí lištou (markýza nad vstupem)</t>
  </si>
  <si>
    <t>-1370861284</t>
  </si>
  <si>
    <t>137</t>
  </si>
  <si>
    <t>998767102</t>
  </si>
  <si>
    <t>Přesun hmot pro zámečnické konstrukce stanovený z hmotnosti přesunovaného materiálu vodorovná dopravní vzdálenost do 50 m v objektech výšky přes 6 do 12 m</t>
  </si>
  <si>
    <t>1916127571</t>
  </si>
  <si>
    <t>771</t>
  </si>
  <si>
    <t>Podlahy z dlaždic</t>
  </si>
  <si>
    <t>138</t>
  </si>
  <si>
    <t>771111011</t>
  </si>
  <si>
    <t>Příprava podkladu před provedením dlažby vysátí podlah</t>
  </si>
  <si>
    <t>1107417068</t>
  </si>
  <si>
    <t>"P13" 4,0</t>
  </si>
  <si>
    <t>"P14" 4,2</t>
  </si>
  <si>
    <t>"P15" 5,1+73,4+5,4+15,2+12,2+13,0+9,9+10,1+11,2+9,4+2,4+3,9</t>
  </si>
  <si>
    <t>139</t>
  </si>
  <si>
    <t>771151022</t>
  </si>
  <si>
    <t>Příprava podkladu před provedením dlažby samonivelační stěrka min.pevnosti 30 MPa, tloušťky přes 3 do 5 mm</t>
  </si>
  <si>
    <t>-396274574</t>
  </si>
  <si>
    <t>140</t>
  </si>
  <si>
    <t>771471810</t>
  </si>
  <si>
    <t>Demontáž soklíků z dlaždic keramických kladených do malty rovných</t>
  </si>
  <si>
    <t>-2050146938</t>
  </si>
  <si>
    <t>141</t>
  </si>
  <si>
    <t>771474111</t>
  </si>
  <si>
    <t>Montáž soklů z dlaždic keramických lepených flexibilním lepidlem rovných, výšky do 65 mm</t>
  </si>
  <si>
    <t>205156925</t>
  </si>
  <si>
    <t>142</t>
  </si>
  <si>
    <t>59761276</t>
  </si>
  <si>
    <t>sokl-dlažba keramická typ stejný jako podlaha</t>
  </si>
  <si>
    <t>1350353153</t>
  </si>
  <si>
    <t>127,5*3,3 "Přepočtené koeficientem množství</t>
  </si>
  <si>
    <t>143</t>
  </si>
  <si>
    <t>771571810</t>
  </si>
  <si>
    <t>Demontáž podlah z dlaždic keramických kladených do malty</t>
  </si>
  <si>
    <t>-554733031</t>
  </si>
  <si>
    <t>73,44 "kuchyně</t>
  </si>
  <si>
    <t>12,28 "nádobí</t>
  </si>
  <si>
    <t>14,88 "výdej</t>
  </si>
  <si>
    <t>47,73 "jídelna I</t>
  </si>
  <si>
    <t>56,06 "jídelna II</t>
  </si>
  <si>
    <t>67,86 "ředitelna</t>
  </si>
  <si>
    <t>20,95 "chodba, umývárna, WC</t>
  </si>
  <si>
    <t>4,25*1,55 "část chodba k ZUŠ</t>
  </si>
  <si>
    <t>144</t>
  </si>
  <si>
    <t>771573119</t>
  </si>
  <si>
    <t>Montáž podlah z dlaždic keramických lepených standardním lepidlem hladkých přes 45 do 50 ks/m2</t>
  </si>
  <si>
    <t>-243108707</t>
  </si>
  <si>
    <t>5,1+73,4+5,4+15,2+12,2+13,0+9,9+10,1+11,2+9,4+2,4+3,9</t>
  </si>
  <si>
    <t>145</t>
  </si>
  <si>
    <t>597614R02</t>
  </si>
  <si>
    <t>dlažba keramická protiskluzná R12 tl.9 mm, 200x200mm, světle šedá, slinutá, neglazovaná</t>
  </si>
  <si>
    <t>-1605814252</t>
  </si>
  <si>
    <t>171,2*1,15 "Přepočtené koeficientem množství</t>
  </si>
  <si>
    <t>146</t>
  </si>
  <si>
    <t>771573121</t>
  </si>
  <si>
    <t>Montáž podlah z dlaždic keramických lepených standardním lepidlem hladkých přes 85 do 100 ks/m2</t>
  </si>
  <si>
    <t>-935488290</t>
  </si>
  <si>
    <t>147</t>
  </si>
  <si>
    <t>597614R01</t>
  </si>
  <si>
    <t>dlažba keramická protiskluzná R10/B tl.9 mm, 100x100 mm,světle šedá, slinutá, neglazovaná</t>
  </si>
  <si>
    <t>1818175357</t>
  </si>
  <si>
    <t>8,2*1,15 "Přepočtené koeficientem množství</t>
  </si>
  <si>
    <t>148</t>
  </si>
  <si>
    <t>771591112</t>
  </si>
  <si>
    <t>Izolace podlahy pod dlažbu nátěrem nebo stěrkou ve dvou vrstvách</t>
  </si>
  <si>
    <t>-2084976748</t>
  </si>
  <si>
    <t>179,4 "podlaha</t>
  </si>
  <si>
    <t>124*0,3"vytažení na stěny</t>
  </si>
  <si>
    <t>(1,0*2+1,6)*1,8"vytažení na stěny ve sprše</t>
  </si>
  <si>
    <t>149</t>
  </si>
  <si>
    <t>771592011</t>
  </si>
  <si>
    <t>Čištění vnitřních ploch po položení dlažby podlah nebo schodišť chemickými prostředky</t>
  </si>
  <si>
    <t>-273048580</t>
  </si>
  <si>
    <t>150</t>
  </si>
  <si>
    <t>998771102</t>
  </si>
  <si>
    <t>Přesun hmot pro podlahy z dlaždic stanovený z hmotnosti přesunovaného materiálu vodorovná dopravní vzdálenost do 50 m v objektech výšky přes 6 do 12 m</t>
  </si>
  <si>
    <t>1835319810</t>
  </si>
  <si>
    <t>775</t>
  </si>
  <si>
    <t>Podlahy skládané</t>
  </si>
  <si>
    <t>151</t>
  </si>
  <si>
    <t>775429121</t>
  </si>
  <si>
    <t>Montáž lišty přechodové (vyrovnávací) připevněné vruty</t>
  </si>
  <si>
    <t>542507993</t>
  </si>
  <si>
    <t>"Přechodová lišta O-34" 4,0</t>
  </si>
  <si>
    <t>152</t>
  </si>
  <si>
    <t>55343110</t>
  </si>
  <si>
    <t>profil přechodový Al narážecí 30mm stříbro</t>
  </si>
  <si>
    <t>1913711754</t>
  </si>
  <si>
    <t>4*1,08 "Přepočtené koeficientem množství</t>
  </si>
  <si>
    <t>776</t>
  </si>
  <si>
    <t>Podlahy povlakové</t>
  </si>
  <si>
    <t>153</t>
  </si>
  <si>
    <t>776111115</t>
  </si>
  <si>
    <t>Příprava podkladu broušení podlah stávajícího podkladu před litím stěrky</t>
  </si>
  <si>
    <t>-330734540</t>
  </si>
  <si>
    <t>154</t>
  </si>
  <si>
    <t>776141122</t>
  </si>
  <si>
    <t>Příprava podkladu vyrovnání samonivelační stěrkou podlah min.pevnosti 30 MPa, tloušťky do 5 mm</t>
  </si>
  <si>
    <t>-1653530249</t>
  </si>
  <si>
    <t>155</t>
  </si>
  <si>
    <t>776201812</t>
  </si>
  <si>
    <t>Demontáž povlakových podlahovin lepených ručně s podložkou</t>
  </si>
  <si>
    <t>-2031400317</t>
  </si>
  <si>
    <t>23,94 "strojovna VZT</t>
  </si>
  <si>
    <t xml:space="preserve">Součet </t>
  </si>
  <si>
    <t>"v těchto místnostech povlak. podlaha na vrstvě z dlažby</t>
  </si>
  <si>
    <t>195,59</t>
  </si>
  <si>
    <t>-103,79</t>
  </si>
  <si>
    <t>156</t>
  </si>
  <si>
    <t>776232111</t>
  </si>
  <si>
    <t>Montáž podlahovin z vinylu lepením lamel nebo čtverců 2-složkovým lepidlem (do vlhkých prostor)</t>
  </si>
  <si>
    <t>1164137276</t>
  </si>
  <si>
    <t>157</t>
  </si>
  <si>
    <t>28411019</t>
  </si>
  <si>
    <t>PVC vinyl tl 2,00mm - barevnost a specifikace viz. PD</t>
  </si>
  <si>
    <t>670042563</t>
  </si>
  <si>
    <t>158</t>
  </si>
  <si>
    <t>776410811</t>
  </si>
  <si>
    <t>Demontáž soklíků nebo lišt pryžových nebo plastových</t>
  </si>
  <si>
    <t>-2095830623</t>
  </si>
  <si>
    <t>159</t>
  </si>
  <si>
    <t>776421111</t>
  </si>
  <si>
    <t>Montáž lišt obvodových lepených</t>
  </si>
  <si>
    <t>-87186750</t>
  </si>
  <si>
    <t>160</t>
  </si>
  <si>
    <t>28411009</t>
  </si>
  <si>
    <t>lišta soklová PVC</t>
  </si>
  <si>
    <t>-1862895019</t>
  </si>
  <si>
    <t>121*1,02 "Přepočtené koeficientem množství</t>
  </si>
  <si>
    <t>161</t>
  </si>
  <si>
    <t>776421312</t>
  </si>
  <si>
    <t>Montáž lišt přechodových</t>
  </si>
  <si>
    <t>-791666513</t>
  </si>
  <si>
    <t>4 "viz. ozn O11</t>
  </si>
  <si>
    <t>162</t>
  </si>
  <si>
    <t>6141820R</t>
  </si>
  <si>
    <t>lišta podlahová přechodová úzká, přírodní hliník</t>
  </si>
  <si>
    <t>-858134329</t>
  </si>
  <si>
    <t>4*1,02 "Přepočtené koeficientem množství</t>
  </si>
  <si>
    <t>163</t>
  </si>
  <si>
    <t>776431111</t>
  </si>
  <si>
    <t>Montáž schodišťových hran kovových nebo plastových lepených</t>
  </si>
  <si>
    <t>1916906272</t>
  </si>
  <si>
    <t>"M.č. 1.25" 15*0,8</t>
  </si>
  <si>
    <t>164</t>
  </si>
  <si>
    <t>28342164</t>
  </si>
  <si>
    <t>hrana schodová, ÚZKÝ HLINÍKOVÝ PROFIL L</t>
  </si>
  <si>
    <t>781638591</t>
  </si>
  <si>
    <t>14,7058823529412*1,02 "Přepočtené koeficientem množství</t>
  </si>
  <si>
    <t>165</t>
  </si>
  <si>
    <t>776991121</t>
  </si>
  <si>
    <t>Ostatní práce údržba nových podlahovin po pokládce čištění základní</t>
  </si>
  <si>
    <t>1046306997</t>
  </si>
  <si>
    <t>166</t>
  </si>
  <si>
    <t>998776102</t>
  </si>
  <si>
    <t>Přesun hmot pro podlahy povlakové stanovený z hmotnosti přesunovaného materiálu vodorovná dopravní vzdálenost do 50 m v objektech výšky přes 6 do 12 m</t>
  </si>
  <si>
    <t>-1061340613</t>
  </si>
  <si>
    <t>781</t>
  </si>
  <si>
    <t>Dokončovací práce - obklady</t>
  </si>
  <si>
    <t>167</t>
  </si>
  <si>
    <t>781131112</t>
  </si>
  <si>
    <t>Izolace stěny pod obklad izolace nátěrem nebo stěrkou ve dvou vrstvách</t>
  </si>
  <si>
    <t>1635759082</t>
  </si>
  <si>
    <t>168</t>
  </si>
  <si>
    <t>781131241</t>
  </si>
  <si>
    <t>Izolace stěny pod obklad izolace těsnícími izolačními pásy vnitřní kout</t>
  </si>
  <si>
    <t>5818658</t>
  </si>
  <si>
    <t>169</t>
  </si>
  <si>
    <t>781131264</t>
  </si>
  <si>
    <t>Izolace stěny pod obklad izolace těsnícími izolačními pásy mezi podlahou a stěnu</t>
  </si>
  <si>
    <t>389575784</t>
  </si>
  <si>
    <t>(3,5+1,62)*2</t>
  </si>
  <si>
    <t>170</t>
  </si>
  <si>
    <t>781471810</t>
  </si>
  <si>
    <t>Demontáž obkladů z dlaždic keramických kladených do malty</t>
  </si>
  <si>
    <t>1959446187</t>
  </si>
  <si>
    <t>-371,7</t>
  </si>
  <si>
    <t>171</t>
  </si>
  <si>
    <t>781473117</t>
  </si>
  <si>
    <t>Montáž obkladů vnitřních stěn z dlaždic keramických lepených standardním lepidlem hladkých přes 35 do 45 ks/m2</t>
  </si>
  <si>
    <t>-1902704206</t>
  </si>
  <si>
    <t>172</t>
  </si>
  <si>
    <t>59761255</t>
  </si>
  <si>
    <t>obklad keramický hladký přes 35 do 45ks/m2</t>
  </si>
  <si>
    <t>-2046964024</t>
  </si>
  <si>
    <t>409,43*1,1 "Přepočtené koeficientem množství</t>
  </si>
  <si>
    <t>173</t>
  </si>
  <si>
    <t>781491021</t>
  </si>
  <si>
    <t>Montáž zrcadel lepených silikonovým tmelem na keramický obklad, plochy do 1 m2</t>
  </si>
  <si>
    <t>-1970522886</t>
  </si>
  <si>
    <t>174</t>
  </si>
  <si>
    <t>63465O02</t>
  </si>
  <si>
    <t>zrcadlo závěsné (ozn. O02)</t>
  </si>
  <si>
    <t>-1341511564</t>
  </si>
  <si>
    <t>175</t>
  </si>
  <si>
    <t>781493111</t>
  </si>
  <si>
    <t>Obklad - dokončující práce profily ukončovací lepené standardním lepidlem rohové</t>
  </si>
  <si>
    <t>608454660</t>
  </si>
  <si>
    <t>176</t>
  </si>
  <si>
    <t>781494511</t>
  </si>
  <si>
    <t>Obklad - dokončující práce profily ukončovací lepené flexibilním lepidlem ukončovací</t>
  </si>
  <si>
    <t>800631058</t>
  </si>
  <si>
    <t>177</t>
  </si>
  <si>
    <t>781495211</t>
  </si>
  <si>
    <t>Čištění vnitřních ploch po provedení obkladu stěn chemickými prostředky</t>
  </si>
  <si>
    <t>1607195455</t>
  </si>
  <si>
    <t>178</t>
  </si>
  <si>
    <t>998781102</t>
  </si>
  <si>
    <t>Přesun hmot pro obklady keramické stanovený z hmotnosti přesunovaného materiálu vodorovná dopravní vzdálenost do 50 m v objektech výšky přes 6 do 12 m</t>
  </si>
  <si>
    <t>-1664212632</t>
  </si>
  <si>
    <t>783</t>
  </si>
  <si>
    <t>Dokončovací práce - nátěry</t>
  </si>
  <si>
    <t>179</t>
  </si>
  <si>
    <t>783118101</t>
  </si>
  <si>
    <t>Lazurovací nátěr truhlářských konstrukcí jednonásobný syntetický</t>
  </si>
  <si>
    <t>-1449444131</t>
  </si>
  <si>
    <t>180</t>
  </si>
  <si>
    <t>783213101</t>
  </si>
  <si>
    <t>Napouštěcí nátěr tesařských konstrukcí zabudovaných do konstrukce jednonásobný syntetický</t>
  </si>
  <si>
    <t>281761814</t>
  </si>
  <si>
    <t>"Trámy a sloupy z lepeného dřeva" 32,435*(0,14+0,16)*2</t>
  </si>
  <si>
    <t>181</t>
  </si>
  <si>
    <t>783217101</t>
  </si>
  <si>
    <t>Krycí nátěr tesařských konstrukcí jednonásobný syntetický</t>
  </si>
  <si>
    <t>-1619362971</t>
  </si>
  <si>
    <t>"Sloupy z lepeného dřeva" 2,3*(0,14+0,16)*4</t>
  </si>
  <si>
    <t>784</t>
  </si>
  <si>
    <t>Dokončovací práce - malby a tapety</t>
  </si>
  <si>
    <t>182</t>
  </si>
  <si>
    <t>784111003</t>
  </si>
  <si>
    <t>Oprášení (ometení) podkladu v místnostech výšky přes 3,80 do 5,00 m</t>
  </si>
  <si>
    <t>-263008795</t>
  </si>
  <si>
    <t>183</t>
  </si>
  <si>
    <t>784121003</t>
  </si>
  <si>
    <t>Oškrabání malby v místnostech výšky přes 3,80 do 5,00 m</t>
  </si>
  <si>
    <t>-1286907208</t>
  </si>
  <si>
    <t>(10,2+5,13+73,44+3,13+5,43+14,08+12,28+12,99+9,25+10,12+11,27+9,55+0,98+2,22+3,91) "ostatní plocha stropů</t>
  </si>
  <si>
    <t>(20,3+9,6+8,2+5,2+14,1+47,2+7,6+9,3+16,4+14,8+20,6+13,9+13,2+18,4+16,25+4,1+6,6+8,0+62,1+42,9+3,5+49,2+11,0)*4,1 "stávající zdivo</t>
  </si>
  <si>
    <t>-409,43 "odečet plochy obkladů</t>
  </si>
  <si>
    <t>184</t>
  </si>
  <si>
    <t>784121013</t>
  </si>
  <si>
    <t>Rozmývání podkladu po oškrabání malby v místnostech výšky přes 3,80 do 5,00 m</t>
  </si>
  <si>
    <t>-1435891251</t>
  </si>
  <si>
    <t>185</t>
  </si>
  <si>
    <t>784181103</t>
  </si>
  <si>
    <t>Penetrace podkladu jednonásobná základní akrylátová bezbarvá v místnostech výšky přes 3,80 do 5,00 m</t>
  </si>
  <si>
    <t>-1754231139</t>
  </si>
  <si>
    <t>55,46+5,62 "SDK strop mimo plochy kazet stropu</t>
  </si>
  <si>
    <t>10,2+5,13 "strop 1.25B, 1.25C</t>
  </si>
  <si>
    <t>62,64*2 "nové příčky</t>
  </si>
  <si>
    <t>4,67*2 "nová SDK příčka</t>
  </si>
  <si>
    <t>-409,43-60,2 "odečet plochy obkladů</t>
  </si>
  <si>
    <t>-(15,0+4,1+3,1+4,6+3,6+1,7*2+1,3+3,6+2,1+2,2)*1,4 "odečet plochy dřevěných obkladů</t>
  </si>
  <si>
    <t>186</t>
  </si>
  <si>
    <t>784211101</t>
  </si>
  <si>
    <t>Malby z malířských směsí otěruvzdorných za mokra dvojnásobné, bílé za mokra otěruvzdorné výborně v místnostech výšky do 3,80 m</t>
  </si>
  <si>
    <t>-1335111433</t>
  </si>
  <si>
    <t>-31,1*1,4 "odečet omyvatelné malby</t>
  </si>
  <si>
    <t>187</t>
  </si>
  <si>
    <t>784321030</t>
  </si>
  <si>
    <t>Malby dvojnásobné, otěruvzdorné/nestíratelné barevné</t>
  </si>
  <si>
    <t>285041342</t>
  </si>
  <si>
    <t>31,1*1,4 "jídelna v=1,4m</t>
  </si>
  <si>
    <t>786</t>
  </si>
  <si>
    <t>Dokončovací práce - čalounické úpravy</t>
  </si>
  <si>
    <t>188</t>
  </si>
  <si>
    <t>786616R01</t>
  </si>
  <si>
    <t>Montáž hliníkových dělících rolet s pohonem (dle ozn. O12)</t>
  </si>
  <si>
    <t>210938925</t>
  </si>
  <si>
    <t>"O12A"2*2,14*1,38</t>
  </si>
  <si>
    <t>"O12B" 1,5*1,4+0,8*2,2</t>
  </si>
  <si>
    <t>189</t>
  </si>
  <si>
    <t>554011O12</t>
  </si>
  <si>
    <t>Roleta hliníková dělící s pohonem (dle ozn. O12)</t>
  </si>
  <si>
    <t>1263990111</t>
  </si>
  <si>
    <t>Poznámka k položce:_x000D_
Poznámka k položce: Provedení dle výpisu ostatních prvků Bílý lak, s kastlíkem Včetně vodících lišt, pohonu a ovládání</t>
  </si>
  <si>
    <t>190</t>
  </si>
  <si>
    <t>767996R01</t>
  </si>
  <si>
    <t>Demontáž a likvidace stávajících rolet</t>
  </si>
  <si>
    <t>-673014647</t>
  </si>
  <si>
    <t>Poznámka k položce:_x000D_
Poznámka k položce: Předěl mezi kuchyní a jídelnou</t>
  </si>
  <si>
    <t>1,7*1,1+2,1*1,1</t>
  </si>
  <si>
    <t>-4,18</t>
  </si>
  <si>
    <t>191</t>
  </si>
  <si>
    <t>998786102</t>
  </si>
  <si>
    <t>Přesun hmot pro stínění a čalounické úpravy stanovený z hmotnosti přesunovaného materiálu vodorovná dopravní vzdálenost do 50 m v objektech výšky (hloubky) přes 6 do 12 m</t>
  </si>
  <si>
    <t>1818744783</t>
  </si>
  <si>
    <t>SO 01.4.3. - VZT a chlazení</t>
  </si>
  <si>
    <t>N - Ostatní položky</t>
  </si>
  <si>
    <t>N</t>
  </si>
  <si>
    <t>Ostatní položky</t>
  </si>
  <si>
    <t>Požární ucpávky pro dotěsnění prostupů potrubí VZT- dle PBŘ</t>
  </si>
  <si>
    <t>ks</t>
  </si>
  <si>
    <t>198910744</t>
  </si>
  <si>
    <t>SO 01.4.5. - ZTI</t>
  </si>
  <si>
    <t>D1 - 721-KANALIZACE</t>
  </si>
  <si>
    <t xml:space="preserve">    D2 - Odpadní potrubí z polypropylenu</t>
  </si>
  <si>
    <t xml:space="preserve">    D3 - Kanalizace-potrubí  podvěšené-PVC( svody v 1.PP)</t>
  </si>
  <si>
    <t xml:space="preserve">    D4 - Stoupačky - potrubí zvuk tlumící</t>
  </si>
  <si>
    <t xml:space="preserve">    D5 - Vnitřní vodovod-rozvody vody studené</t>
  </si>
  <si>
    <t xml:space="preserve">    D6 - Potrubí plast.- PPR-Typ3, PN 20 pro rozvody teplé vody</t>
  </si>
  <si>
    <t xml:space="preserve">    D7 - 725-ZAŘIZOVACÍ PŘEDMĚTY</t>
  </si>
  <si>
    <t xml:space="preserve">    D8 - Směšovací baterie</t>
  </si>
  <si>
    <t xml:space="preserve">    D9 - Demontáže</t>
  </si>
  <si>
    <t xml:space="preserve">    D10 - Ostatní</t>
  </si>
  <si>
    <t>D1</t>
  </si>
  <si>
    <t>721-KANALIZACE</t>
  </si>
  <si>
    <t>D2</t>
  </si>
  <si>
    <t>Odpadní potrubí z polypropylenu</t>
  </si>
  <si>
    <t>Pol129</t>
  </si>
  <si>
    <t>včetně tvarovek HTEM d40</t>
  </si>
  <si>
    <t>1905340856</t>
  </si>
  <si>
    <t>Pol130</t>
  </si>
  <si>
    <t>včetně tvarovek HTEM d50</t>
  </si>
  <si>
    <t>-626772915</t>
  </si>
  <si>
    <t>Pol131</t>
  </si>
  <si>
    <t>včetně tvarovek HTEM d110</t>
  </si>
  <si>
    <t>471847172</t>
  </si>
  <si>
    <t>Pol79</t>
  </si>
  <si>
    <t>Přivzdušňovací ventil DN 100</t>
  </si>
  <si>
    <t>-700869757</t>
  </si>
  <si>
    <t>Pol80</t>
  </si>
  <si>
    <t>Napojení na stávající kanalizaci, přetěsnění, popř. krácení</t>
  </si>
  <si>
    <t>-2029468681</t>
  </si>
  <si>
    <t>D3</t>
  </si>
  <si>
    <t>Kanalizace-potrubí  podvěšené-PVC( svody v 1.PP)</t>
  </si>
  <si>
    <t>Pol132</t>
  </si>
  <si>
    <t>DN100</t>
  </si>
  <si>
    <t>-1755923925</t>
  </si>
  <si>
    <t>Pol133</t>
  </si>
  <si>
    <t>DN125</t>
  </si>
  <si>
    <t>-1697751604</t>
  </si>
  <si>
    <t>D4</t>
  </si>
  <si>
    <t>Stoupačky - potrubí zvuk tlumící</t>
  </si>
  <si>
    <t>Pol134</t>
  </si>
  <si>
    <t>PVC DN 65 - duální silnostěnná trubka a tvarovky, dvojité hrdlo, dvojité těsnění</t>
  </si>
  <si>
    <t>-1743152249</t>
  </si>
  <si>
    <t>Pol135</t>
  </si>
  <si>
    <t>PVC DN100 - duální silnostěnná trubka a tvarovky, dvojité hrdlo, dvojité těsnění</t>
  </si>
  <si>
    <t>857328649</t>
  </si>
  <si>
    <t>Pol136</t>
  </si>
  <si>
    <t>Vyvedení a upevnění odp.výpustek 40-110</t>
  </si>
  <si>
    <t>-167507028</t>
  </si>
  <si>
    <t>Pol139</t>
  </si>
  <si>
    <t>Zkouška těsnosti kanalizace</t>
  </si>
  <si>
    <t>-953180451</t>
  </si>
  <si>
    <t>Pol139A</t>
  </si>
  <si>
    <t>Čistící kus d110</t>
  </si>
  <si>
    <t>1287475199</t>
  </si>
  <si>
    <t>Pol141</t>
  </si>
  <si>
    <t>Přesun hmot pro kanalizace</t>
  </si>
  <si>
    <t>%</t>
  </si>
  <si>
    <t>-2123756564</t>
  </si>
  <si>
    <t>D5</t>
  </si>
  <si>
    <t>Vnitřní vodovod-rozvody vody studené</t>
  </si>
  <si>
    <t>Pol142</t>
  </si>
  <si>
    <t>PPR DN 15 (20x2,8)</t>
  </si>
  <si>
    <t>1638564553</t>
  </si>
  <si>
    <t>Pol143</t>
  </si>
  <si>
    <t>PPR DN 20 (25x3,5)</t>
  </si>
  <si>
    <t>1924338569</t>
  </si>
  <si>
    <t>Pol81</t>
  </si>
  <si>
    <t>vodoměr Q6.3 m3/hod</t>
  </si>
  <si>
    <t>-668128753</t>
  </si>
  <si>
    <t>D6</t>
  </si>
  <si>
    <t>Potrubí plast.- PPR-Typ3, PN 20 pro rozvody teplé vody</t>
  </si>
  <si>
    <t>Pol144</t>
  </si>
  <si>
    <t>PPR DN 15 (20x3,4)</t>
  </si>
  <si>
    <t>-609643038</t>
  </si>
  <si>
    <t>Pol145</t>
  </si>
  <si>
    <t>PPR DN 20 (25x4,2)</t>
  </si>
  <si>
    <t>306919965</t>
  </si>
  <si>
    <t>Pol146</t>
  </si>
  <si>
    <t>Ochrana návlečnou izolací MIRELON 28x6mm</t>
  </si>
  <si>
    <t>50608501</t>
  </si>
  <si>
    <t>Pol147</t>
  </si>
  <si>
    <t>Ochrana návlečnou izolací MIRELON 28x9mm</t>
  </si>
  <si>
    <t>1497066553</t>
  </si>
  <si>
    <t>Pol148</t>
  </si>
  <si>
    <t>Vyvedení a upevnění výústek DN15</t>
  </si>
  <si>
    <t>-1872598801</t>
  </si>
  <si>
    <t>Pol149</t>
  </si>
  <si>
    <t>Nástěnky K247 pro ventil 1/2"</t>
  </si>
  <si>
    <t>-374378101</t>
  </si>
  <si>
    <t>Pol150</t>
  </si>
  <si>
    <t>-pro baterii 1/2"</t>
  </si>
  <si>
    <t>1383526332</t>
  </si>
  <si>
    <t>Pol151</t>
  </si>
  <si>
    <t>Rohové ventily s filtrem DN 15/10, s připojovací hadičkou</t>
  </si>
  <si>
    <t>1733090161</t>
  </si>
  <si>
    <t>Pol152</t>
  </si>
  <si>
    <t>Zpětný ventil DN15</t>
  </si>
  <si>
    <t>552640098</t>
  </si>
  <si>
    <t>Pol153</t>
  </si>
  <si>
    <t>Proplach a desinfekce potrubí</t>
  </si>
  <si>
    <t>-1496517828</t>
  </si>
  <si>
    <t>Pol154</t>
  </si>
  <si>
    <t>Tlaková zkouška těsnosti potrubí</t>
  </si>
  <si>
    <t>1482185766</t>
  </si>
  <si>
    <t>Pol154a</t>
  </si>
  <si>
    <t>Přesun hmot pro vodovod</t>
  </si>
  <si>
    <t>-951040193</t>
  </si>
  <si>
    <t>D7</t>
  </si>
  <si>
    <t>725-ZAŘIZOVACÍ PŘEDMĚTY</t>
  </si>
  <si>
    <t>Pol155</t>
  </si>
  <si>
    <t>Klozet KOMBI, bílá keramika, vč. sedátka</t>
  </si>
  <si>
    <t>-1496881114</t>
  </si>
  <si>
    <t>Pol156</t>
  </si>
  <si>
    <t>Umyvadlo keramické závěsné bílé 550 x 500 mm, včetně ZU</t>
  </si>
  <si>
    <t>1789631573</t>
  </si>
  <si>
    <t>Pol157</t>
  </si>
  <si>
    <t>Umyvadlo keramické závěsné bílé 550 x 500 mm, v desce, včetně ZU</t>
  </si>
  <si>
    <t>-1418928966</t>
  </si>
  <si>
    <t>Pol158</t>
  </si>
  <si>
    <t>Dřezové zápachové uzávěrky</t>
  </si>
  <si>
    <t>-2107208851</t>
  </si>
  <si>
    <t>Pol138</t>
  </si>
  <si>
    <t>Sprchový žlab HL50 SWU.0, dl.0,8m</t>
  </si>
  <si>
    <t>565150524</t>
  </si>
  <si>
    <t>Pol159</t>
  </si>
  <si>
    <t>1516824971</t>
  </si>
  <si>
    <t>D8</t>
  </si>
  <si>
    <t>Směšovací baterie</t>
  </si>
  <si>
    <t>Pol160</t>
  </si>
  <si>
    <t>baterie umyvadlová stájánková, páková bez ovládáním výpusti 1/2"</t>
  </si>
  <si>
    <t>-1528303029</t>
  </si>
  <si>
    <t>Pol162</t>
  </si>
  <si>
    <t>baterie sprchová, páková stojánková 1/2"</t>
  </si>
  <si>
    <t>1008584529</t>
  </si>
  <si>
    <t>Pol163</t>
  </si>
  <si>
    <t>1536858111</t>
  </si>
  <si>
    <t>D9</t>
  </si>
  <si>
    <t>Demontáže</t>
  </si>
  <si>
    <t>Pol82</t>
  </si>
  <si>
    <t>Demontáž stávajících baterií a napojení</t>
  </si>
  <si>
    <t>21547526</t>
  </si>
  <si>
    <t>Poznámka k položce:_x000D_
Poznámka k položce: Včetně odvozu a likvidace odpadu Demontáž: 2 ks umyvadlová baterie nástěnná 1 ks sprchová baterie nástěnná 1 ks napojení WC napojení kuchyňského vybavení</t>
  </si>
  <si>
    <t>D10</t>
  </si>
  <si>
    <t>Ostatní</t>
  </si>
  <si>
    <t>Pol138A</t>
  </si>
  <si>
    <t>Revize plynových spotřebičů</t>
  </si>
  <si>
    <t>-2133507637</t>
  </si>
  <si>
    <t>Pol140</t>
  </si>
  <si>
    <t>Zednické výpomoci, vysekání rýh</t>
  </si>
  <si>
    <t>241397420</t>
  </si>
  <si>
    <t>Poznámka k položce:_x000D_
Poznámka k položce: Vysekání a zazdívky drážek, závěsy, pomocné lešení apod.</t>
  </si>
  <si>
    <t>SO 01.4.7. - Silnoproud</t>
  </si>
  <si>
    <t>D1 - Rozvaděče</t>
  </si>
  <si>
    <t>D2 - Instalační materiál</t>
  </si>
  <si>
    <t>D3 - Kabelové trasy</t>
  </si>
  <si>
    <t>D4 - Kabely a vodiče</t>
  </si>
  <si>
    <t>D5 - Svítidla vč. příslušenství, zdrojů, recykl. poplatků (ref. typy dle knihy svítidel)</t>
  </si>
  <si>
    <t>D6 - Montážní práce</t>
  </si>
  <si>
    <t>D7 - Ostatní (inženýrské práce, měření a revize, pomocný materiál, doprava, apod.)</t>
  </si>
  <si>
    <t>Rozvaděče</t>
  </si>
  <si>
    <t>Pol83</t>
  </si>
  <si>
    <t>Rozvaděč RK; oceloplechový, zapuštěný, s dveřmi, IP30/20, přívod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</t>
  </si>
  <si>
    <t>947201822</t>
  </si>
  <si>
    <t>Pol210</t>
  </si>
  <si>
    <t>Dodavatelská (výrobní) dokumentace rozvaděče</t>
  </si>
  <si>
    <t>36550245</t>
  </si>
  <si>
    <t>Instalační materiál</t>
  </si>
  <si>
    <t>Pol84</t>
  </si>
  <si>
    <t>Vypínač řaz.1, 230V, 10A, IP20, kompletní</t>
  </si>
  <si>
    <t>-732573337</t>
  </si>
  <si>
    <t>Pol85</t>
  </si>
  <si>
    <t>Vypínač řaz.1, 230V, 10A, IP44, kompletní</t>
  </si>
  <si>
    <t>798987090</t>
  </si>
  <si>
    <t>Pol86</t>
  </si>
  <si>
    <t>Vypínač řaz.1, 230V, 16A, IP44, kompletní</t>
  </si>
  <si>
    <t>442604920</t>
  </si>
  <si>
    <t>Pol87</t>
  </si>
  <si>
    <t>Vypínač řaz.1, 230V, 16A, IP44, 3 fáz., kompletní</t>
  </si>
  <si>
    <t>335580965</t>
  </si>
  <si>
    <t>Pol88</t>
  </si>
  <si>
    <t>Vypínač řaz.1, 230V, 25A, IP44, 3 fáz., kompletní</t>
  </si>
  <si>
    <t>1497892286</t>
  </si>
  <si>
    <t>Pol89</t>
  </si>
  <si>
    <t>Vypínač řaz.1, 230V, 40A, IP44, 3 fáz., kompletní</t>
  </si>
  <si>
    <t>-811375382</t>
  </si>
  <si>
    <t>Pol90</t>
  </si>
  <si>
    <t>Vypínač řaz.1, 230V, 50A, IP44, 3 fáz., kompletní</t>
  </si>
  <si>
    <t>-860847554</t>
  </si>
  <si>
    <t>Pol91</t>
  </si>
  <si>
    <t>Vypínač řaz.1, 230V, 80A, IP44, 3 fáz., kompletní</t>
  </si>
  <si>
    <t>-724432638</t>
  </si>
  <si>
    <t>Pol92</t>
  </si>
  <si>
    <t>Vypínač řaz.5, 230V, 10A, IP20, kompletní</t>
  </si>
  <si>
    <t>-1455317450</t>
  </si>
  <si>
    <t>Pol93</t>
  </si>
  <si>
    <t>Vypínač řaz.6, 230V, 10A, IP20, kompletní</t>
  </si>
  <si>
    <t>-527641021</t>
  </si>
  <si>
    <t>Pol94</t>
  </si>
  <si>
    <t>Vypínač řaz.6, 230V, 10A, IP44, kompletní</t>
  </si>
  <si>
    <t>32929303</t>
  </si>
  <si>
    <t>Pol95</t>
  </si>
  <si>
    <t>Vypínač řaz.6+6, 230V, 10A, IP20, kompletní</t>
  </si>
  <si>
    <t>-1624539715</t>
  </si>
  <si>
    <t>Pol96</t>
  </si>
  <si>
    <t>Tlačítkový ovladač, 230V, 10A, IP44, kompletní</t>
  </si>
  <si>
    <t>582521697</t>
  </si>
  <si>
    <t>Pol97</t>
  </si>
  <si>
    <t>Zásuvka 230V, 16A, jednoduchá, IP20, nástěnná montáž, kompletní</t>
  </si>
  <si>
    <t>354140411</t>
  </si>
  <si>
    <t>Pol98</t>
  </si>
  <si>
    <t>Zásuvka 230V, 16A jednoduchá, IP44, nástěnná montáž, kompletní</t>
  </si>
  <si>
    <t>819189639</t>
  </si>
  <si>
    <t>Pol101</t>
  </si>
  <si>
    <t>Vývod 230 V, 10 A, s doplňkovým 3. stupněm ochrany proti přepětí, nástěnná montáž, kompletní</t>
  </si>
  <si>
    <t>-531580392</t>
  </si>
  <si>
    <t>Pol102</t>
  </si>
  <si>
    <t>Vyrážecí bezpečnostní tlačítko, 230V, IP44</t>
  </si>
  <si>
    <t>649895553</t>
  </si>
  <si>
    <t>Pol103</t>
  </si>
  <si>
    <t>1-rámeček pro přístroje</t>
  </si>
  <si>
    <t>-1222980309</t>
  </si>
  <si>
    <t>Pol104</t>
  </si>
  <si>
    <t>2-rámeček pro přístroje</t>
  </si>
  <si>
    <t>594739904</t>
  </si>
  <si>
    <t>Pol105</t>
  </si>
  <si>
    <t>3-rámeček pro přístroje</t>
  </si>
  <si>
    <t>429255883</t>
  </si>
  <si>
    <t>Pol106</t>
  </si>
  <si>
    <t>4-rámeček pro přístroje</t>
  </si>
  <si>
    <t>-626504833</t>
  </si>
  <si>
    <t>Pol107</t>
  </si>
  <si>
    <t>5-rámeček pro přístroje</t>
  </si>
  <si>
    <t>-1131139703</t>
  </si>
  <si>
    <t>Pol108</t>
  </si>
  <si>
    <t>Montáž instalačního materiálu</t>
  </si>
  <si>
    <t>1646719771</t>
  </si>
  <si>
    <t>Kabelové trasy</t>
  </si>
  <si>
    <t>Pol109</t>
  </si>
  <si>
    <t>Perforovaný kabelový žlab 200/60mm, vč. montážního a upevňovacího materiálu.</t>
  </si>
  <si>
    <t>261509679</t>
  </si>
  <si>
    <t>Pol110</t>
  </si>
  <si>
    <t>Perforovaný kabelový žlab 160/60mm, vč. montážního a upevňovacího materiálu.</t>
  </si>
  <si>
    <t>505452769</t>
  </si>
  <si>
    <t>Pol111</t>
  </si>
  <si>
    <t>Perforovaný kabelový žlab 100/60mm, vč. montážního a upevňovacího materiálu.</t>
  </si>
  <si>
    <t>1206891028</t>
  </si>
  <si>
    <t>Pol112</t>
  </si>
  <si>
    <t>Instalační krabice pro přístroje univerzální, s možností spojování pro vícerámečky, do zdiva, betonu, atp.</t>
  </si>
  <si>
    <t>-661416741</t>
  </si>
  <si>
    <t>Pol113</t>
  </si>
  <si>
    <t>Instalační krabice rozbočovací univerzální, do zdiva, betonu, atp.přisazené, včetně víčka</t>
  </si>
  <si>
    <t>-1103147472</t>
  </si>
  <si>
    <t>Pol114</t>
  </si>
  <si>
    <t>Pomocné ocelové konstrukce, univerzální upevňovací systém pro rozvody a elektroinstalační materiál</t>
  </si>
  <si>
    <t>1187091464</t>
  </si>
  <si>
    <t>Pol115</t>
  </si>
  <si>
    <t>Drobný nespecifikovaný a montážní materiál (elektroinstalační karbice, víčka, svorky, příchytky, apod.)</t>
  </si>
  <si>
    <t>-1649313168</t>
  </si>
  <si>
    <t>Pol116</t>
  </si>
  <si>
    <t>Instalační trubka PVC ohebná pr. 50mm</t>
  </si>
  <si>
    <t>-1371715760</t>
  </si>
  <si>
    <t>Pol117</t>
  </si>
  <si>
    <t>Instalační trubka PVC ohebná pr. 40mm</t>
  </si>
  <si>
    <t>-1044998625</t>
  </si>
  <si>
    <t>Pol118</t>
  </si>
  <si>
    <t>Instalační trubka PVC ohebná pr. 20-32mm</t>
  </si>
  <si>
    <t>-916766507</t>
  </si>
  <si>
    <t>Pol119</t>
  </si>
  <si>
    <t>Ochranná přípojnice</t>
  </si>
  <si>
    <t>1764059308</t>
  </si>
  <si>
    <t>Pol120</t>
  </si>
  <si>
    <t>Montáž kabelových tras</t>
  </si>
  <si>
    <t>1852540308</t>
  </si>
  <si>
    <t>Kabely a vodiče</t>
  </si>
  <si>
    <t>Pol121</t>
  </si>
  <si>
    <t>Kabelové vedení  4x1-YY95</t>
  </si>
  <si>
    <t>-1185931916</t>
  </si>
  <si>
    <t>Pol122</t>
  </si>
  <si>
    <t>Kabel  1-YY50</t>
  </si>
  <si>
    <t>-1365845093</t>
  </si>
  <si>
    <t>Pol123</t>
  </si>
  <si>
    <t>Kabel CYKY 5x25</t>
  </si>
  <si>
    <t>-783599007</t>
  </si>
  <si>
    <t>Pol124</t>
  </si>
  <si>
    <t>Kabel CYKY 5x16</t>
  </si>
  <si>
    <t>411185616</t>
  </si>
  <si>
    <t>Pol125</t>
  </si>
  <si>
    <t>Kabel CYKY 5x10</t>
  </si>
  <si>
    <t>1154725061</t>
  </si>
  <si>
    <t>Pol126</t>
  </si>
  <si>
    <t>Kabel CYKY 5x6</t>
  </si>
  <si>
    <t>-482956953</t>
  </si>
  <si>
    <t>Pol127</t>
  </si>
  <si>
    <t>Kabel CYKY 5x4</t>
  </si>
  <si>
    <t>-1479201784</t>
  </si>
  <si>
    <t>Pol128</t>
  </si>
  <si>
    <t>Kabel CYKY 5x2,5</t>
  </si>
  <si>
    <t>48441355</t>
  </si>
  <si>
    <t>Pol165</t>
  </si>
  <si>
    <t>Kabel CYKY 3x2,5</t>
  </si>
  <si>
    <t>-30726472</t>
  </si>
  <si>
    <t>Pol190</t>
  </si>
  <si>
    <t>Kabel CYKY 5x1,5</t>
  </si>
  <si>
    <t>-954423747</t>
  </si>
  <si>
    <t>Pol266</t>
  </si>
  <si>
    <t>Kabel CYKY 3x1,5</t>
  </si>
  <si>
    <t>1427305545</t>
  </si>
  <si>
    <t>Pol267</t>
  </si>
  <si>
    <t>Kabel CYKY 4x1,5</t>
  </si>
  <si>
    <t>-1423317045</t>
  </si>
  <si>
    <t>Pol268</t>
  </si>
  <si>
    <t>Kabel Cu 4, zž</t>
  </si>
  <si>
    <t>-1013386511</t>
  </si>
  <si>
    <t>Pol269</t>
  </si>
  <si>
    <t>Kabel Cu 6, zž</t>
  </si>
  <si>
    <t>1760820010</t>
  </si>
  <si>
    <t>Pol270</t>
  </si>
  <si>
    <t>Kabel Cu 10, zž</t>
  </si>
  <si>
    <t>-169806865</t>
  </si>
  <si>
    <t>Pol271</t>
  </si>
  <si>
    <t>Kabel Cu 16, zž</t>
  </si>
  <si>
    <t>737585300</t>
  </si>
  <si>
    <t>Pol272</t>
  </si>
  <si>
    <t>Kabel H07RN-F 5x25</t>
  </si>
  <si>
    <t>1799627627</t>
  </si>
  <si>
    <t>Pol273</t>
  </si>
  <si>
    <t>Kabel H07RN-F 5x16</t>
  </si>
  <si>
    <t>230053802</t>
  </si>
  <si>
    <t>Pol274</t>
  </si>
  <si>
    <t>Kabel H07RN-F 5x10</t>
  </si>
  <si>
    <t>-1648687840</t>
  </si>
  <si>
    <t>Pol275</t>
  </si>
  <si>
    <t>Kabel H07RN-F 5x6</t>
  </si>
  <si>
    <t>1599091754</t>
  </si>
  <si>
    <t>Pol276</t>
  </si>
  <si>
    <t>Kabel H07RN-F 5x4</t>
  </si>
  <si>
    <t>1763586522</t>
  </si>
  <si>
    <t>Pol277</t>
  </si>
  <si>
    <t>Kabel H07RN-F 5x2,5</t>
  </si>
  <si>
    <t>646238901</t>
  </si>
  <si>
    <t>Pol278</t>
  </si>
  <si>
    <t>Montáž kabelů</t>
  </si>
  <si>
    <t>1360680076</t>
  </si>
  <si>
    <t>Svítidla vč. příslušenství, zdrojů, recykl. poplatků (ref. typy dle knihy svítidel)</t>
  </si>
  <si>
    <t>Pol279</t>
  </si>
  <si>
    <t>A1</t>
  </si>
  <si>
    <t>1436273122</t>
  </si>
  <si>
    <t>Pol280</t>
  </si>
  <si>
    <t>B1</t>
  </si>
  <si>
    <t>-1157090498</t>
  </si>
  <si>
    <t>Pol281</t>
  </si>
  <si>
    <t>B2</t>
  </si>
  <si>
    <t>-1500408168</t>
  </si>
  <si>
    <t>Pol282</t>
  </si>
  <si>
    <t>P1</t>
  </si>
  <si>
    <t>1882032659</t>
  </si>
  <si>
    <t>Pol283</t>
  </si>
  <si>
    <t>Ocelové lano k zavěšení svítidel P1 (typ dle stávajícího provedení, vč. upevňovacího materiálu, komplet)</t>
  </si>
  <si>
    <t>775003695</t>
  </si>
  <si>
    <t>Pol284</t>
  </si>
  <si>
    <t>N1 - nouzové LED svítidlo, s vlastním zdrojem 1h, AUTO test</t>
  </si>
  <si>
    <t>-1553737855</t>
  </si>
  <si>
    <t>Pol285</t>
  </si>
  <si>
    <t>N2 - nouzové LED svítidlo, s vlastním zdrojem 1h, AUTO test</t>
  </si>
  <si>
    <t>1714430246</t>
  </si>
  <si>
    <t>Pol286</t>
  </si>
  <si>
    <t>NmO - nouzové LED svítidlo, s vlastním zdrojem 1h, AUTO test</t>
  </si>
  <si>
    <t>73269744</t>
  </si>
  <si>
    <t>Pol295</t>
  </si>
  <si>
    <t>Nsign - nástěnné nouzové LED svítidlo pro osvětlení požárně bezpečnostních zařízení na 5 lx, s vlastním zdrojem 1h, AUTO test</t>
  </si>
  <si>
    <t>2074351247</t>
  </si>
  <si>
    <t>Pol296</t>
  </si>
  <si>
    <t>Montáž svítidel</t>
  </si>
  <si>
    <t>877132109</t>
  </si>
  <si>
    <t>Montážní práce</t>
  </si>
  <si>
    <t>Pol297</t>
  </si>
  <si>
    <t>Ochranné pospojení všech komponentů žlabů, potrubí, vodoměrů</t>
  </si>
  <si>
    <t>971816957</t>
  </si>
  <si>
    <t>Pol298</t>
  </si>
  <si>
    <t>Stavební přípomoce, sekání drážek, vrtání, atp.</t>
  </si>
  <si>
    <t>1602410703</t>
  </si>
  <si>
    <t>Pol299</t>
  </si>
  <si>
    <t>Zapravení drážek</t>
  </si>
  <si>
    <t>-1041320805</t>
  </si>
  <si>
    <t>Pol300</t>
  </si>
  <si>
    <t>Odvoz suti, úklidové práce, průběžné i finální</t>
  </si>
  <si>
    <t>394830616</t>
  </si>
  <si>
    <t>Ostatní (inženýrské práce, měření a revize, pomocný materiál, doprava, apod.)</t>
  </si>
  <si>
    <t>Pol240</t>
  </si>
  <si>
    <t>Průzkum stávající elektroinstalace v dotčených prostorech</t>
  </si>
  <si>
    <t>-12148942</t>
  </si>
  <si>
    <t>Pol241</t>
  </si>
  <si>
    <t>Odpojení a demontáž stávající elektroinstalace v dotčených prostorech</t>
  </si>
  <si>
    <t>-232580289</t>
  </si>
  <si>
    <t>Pol301</t>
  </si>
  <si>
    <t>Likvidace demontovaných rozvodů a zařízení</t>
  </si>
  <si>
    <t>-1456333440</t>
  </si>
  <si>
    <t>Pol657</t>
  </si>
  <si>
    <t>Nosné a upevňovací konstrukce všeob.</t>
  </si>
  <si>
    <t>-11807150</t>
  </si>
  <si>
    <t>Pol242</t>
  </si>
  <si>
    <t>Montážní a spojovací materiál, vč. příchytek kabelů, pásků apod.</t>
  </si>
  <si>
    <t>-1588510515</t>
  </si>
  <si>
    <t>Pol302</t>
  </si>
  <si>
    <t>Doprava materiálu</t>
  </si>
  <si>
    <t>-1007740856</t>
  </si>
  <si>
    <t>Pol243</t>
  </si>
  <si>
    <t>Dodavatelská dokumentace (např. katalogové listy dodaných zařízení, schémata zapojení dodaných zařízení, atd.)</t>
  </si>
  <si>
    <t>-1667375797</t>
  </si>
  <si>
    <t>Pol303</t>
  </si>
  <si>
    <t>Vzorkování, zajištění podkladů pro zpracování dokumentace skutečného provedení</t>
  </si>
  <si>
    <t>1452772397</t>
  </si>
  <si>
    <t>Poznámka k položce:_x000D_
Poznámka k položce: Náklady na Dokumentaci skutečného provedení jsou zahrnuty v oddílu VRN1</t>
  </si>
  <si>
    <t>Pol661</t>
  </si>
  <si>
    <t>Drobný nespecifikovaný materiál</t>
  </si>
  <si>
    <t>724469001</t>
  </si>
  <si>
    <t>Pol662</t>
  </si>
  <si>
    <t>Měření a revize</t>
  </si>
  <si>
    <t>1397469292</t>
  </si>
  <si>
    <t>SO 01.4.8. - Slaboproud</t>
  </si>
  <si>
    <t>D1 - Strukturovaná kabeláž – STK</t>
  </si>
  <si>
    <t>D2 - Zvonek</t>
  </si>
  <si>
    <t>D3 - Elektrická zabezpečovací signalizace – EZS</t>
  </si>
  <si>
    <t>D4 - Evakuační rozhlas - ER</t>
  </si>
  <si>
    <t>D5 - Ostatní</t>
  </si>
  <si>
    <t>Strukturovaná kabeláž – STK</t>
  </si>
  <si>
    <t>Pol304</t>
  </si>
  <si>
    <t>Gastro provoz - propojení objednávkového terminálu a PC v kanceláři. Zásuvka 1xR45</t>
  </si>
  <si>
    <t>767927720</t>
  </si>
  <si>
    <t>Pol305</t>
  </si>
  <si>
    <t>Kabel UTP</t>
  </si>
  <si>
    <t>-1712549461</t>
  </si>
  <si>
    <t>Pol306</t>
  </si>
  <si>
    <t>Elektroinstalační trubky</t>
  </si>
  <si>
    <t>-524103952</t>
  </si>
  <si>
    <t>Pol307</t>
  </si>
  <si>
    <t>Drobný instalační materiál</t>
  </si>
  <si>
    <t>422862548</t>
  </si>
  <si>
    <t>Pol308</t>
  </si>
  <si>
    <t>Montáž oddílu STK</t>
  </si>
  <si>
    <t>-236730712</t>
  </si>
  <si>
    <t>Zvonek</t>
  </si>
  <si>
    <t>Pol309</t>
  </si>
  <si>
    <t>Demontáž stávajících rozvodů a likvidace odpadu</t>
  </si>
  <si>
    <t>-1833600997</t>
  </si>
  <si>
    <t>Pol310</t>
  </si>
  <si>
    <t>Zvonkové tlačítko u vstupu</t>
  </si>
  <si>
    <t>-1892055057</t>
  </si>
  <si>
    <t>Pol311</t>
  </si>
  <si>
    <t>Nejiskřící zvonek ve varně</t>
  </si>
  <si>
    <t>1234625653</t>
  </si>
  <si>
    <t>Pol312</t>
  </si>
  <si>
    <t>Zdroj s krabicí v kanceláři</t>
  </si>
  <si>
    <t>-1435913180</t>
  </si>
  <si>
    <t>Pol313</t>
  </si>
  <si>
    <t>Kabely</t>
  </si>
  <si>
    <t>2140913968</t>
  </si>
  <si>
    <t>82326877</t>
  </si>
  <si>
    <t>Pol314</t>
  </si>
  <si>
    <t>-1704379463</t>
  </si>
  <si>
    <t>Pol315</t>
  </si>
  <si>
    <t>Montáž zvonku</t>
  </si>
  <si>
    <t>653406382</t>
  </si>
  <si>
    <t>Elektrická zabezpečovací signalizace – EZS</t>
  </si>
  <si>
    <t>Pol316</t>
  </si>
  <si>
    <t>Demontáž rušených zařízení a rozvodů likvidace odpadu.</t>
  </si>
  <si>
    <t>1772610274</t>
  </si>
  <si>
    <t>Pol317</t>
  </si>
  <si>
    <t>Ústředna pro min 100 zón, 4 podsystémy, LAN/internet komunikátor, LTE/GPRS/GSM komunikátor, napájecí zdroj, baterie (doba zálohy minimálně 24 hodin + 30 minut poplachu)</t>
  </si>
  <si>
    <t>-1880816176</t>
  </si>
  <si>
    <t>Poznámka k položce:_x000D_
Poznámka k položce: viz TZ D.1.4.8.01</t>
  </si>
  <si>
    <t>Pol318</t>
  </si>
  <si>
    <t>Koncentrátory pro 24 zón</t>
  </si>
  <si>
    <t>-1117989953</t>
  </si>
  <si>
    <t>Pol319</t>
  </si>
  <si>
    <t>Klávesnice s LCD pro obsluhu systému (textový LCD, ovládání podsystémů , zobrazení stavu zón)</t>
  </si>
  <si>
    <t>1909830235</t>
  </si>
  <si>
    <t>Pol320</t>
  </si>
  <si>
    <t>Pohybový detektor PIR</t>
  </si>
  <si>
    <t>1873385373</t>
  </si>
  <si>
    <t>Pol321</t>
  </si>
  <si>
    <t>Pohybový detektor PIR stropní</t>
  </si>
  <si>
    <t>-561308571</t>
  </si>
  <si>
    <t>Pol322</t>
  </si>
  <si>
    <t>Magnetický kontakt povrchový na stávající dveře</t>
  </si>
  <si>
    <t>69432339</t>
  </si>
  <si>
    <t>Pol323</t>
  </si>
  <si>
    <t>Kabel pro detektory stíněný 3x2x0,5 mm</t>
  </si>
  <si>
    <t>1463618442</t>
  </si>
  <si>
    <t>Pol324</t>
  </si>
  <si>
    <t>Kabel pro sběrnici nebo klávesnice FTP CAT6</t>
  </si>
  <si>
    <t>-1353173064</t>
  </si>
  <si>
    <t>Pol325</t>
  </si>
  <si>
    <t>Ohebná elektroinstalační trubka pr. 20/25/32 mm pro střední mechanické zatížení, včetně příslušenství</t>
  </si>
  <si>
    <t>-1920112634</t>
  </si>
  <si>
    <t>Pol326</t>
  </si>
  <si>
    <t>-1742681934</t>
  </si>
  <si>
    <t>Pol327</t>
  </si>
  <si>
    <t>Montáž oddílu EZS</t>
  </si>
  <si>
    <t>-2010042801</t>
  </si>
  <si>
    <t>Evakuační rozhlas - ER</t>
  </si>
  <si>
    <t>Pol328</t>
  </si>
  <si>
    <t>Skříňkový nástěnný reproduktor 6/3/1,5 W, EN54</t>
  </si>
  <si>
    <t>-335174180</t>
  </si>
  <si>
    <t>Pol329</t>
  </si>
  <si>
    <t>Kabel 2x1,5 mm2, B2ca,s1,d0, P60-R</t>
  </si>
  <si>
    <t>1710467351</t>
  </si>
  <si>
    <t>Poznámka k položce:_x000D_
Poznámka k položce: Kabel stíněný pro stanici hlasatele 4x2x0,8 mm, B2ca,s1,d0, P60-R</t>
  </si>
  <si>
    <t>Pol330</t>
  </si>
  <si>
    <t>Ohni odolná kabelová příchytka</t>
  </si>
  <si>
    <t>2016788964</t>
  </si>
  <si>
    <t>Pol331</t>
  </si>
  <si>
    <t>Ohebná elektroinstalační trubka pr. 20/25/32/50 mm pro střední mechanické zatížení, včetně příslušenství</t>
  </si>
  <si>
    <t>1238427974</t>
  </si>
  <si>
    <t>Pol332</t>
  </si>
  <si>
    <t>-126336371</t>
  </si>
  <si>
    <t>Pol333</t>
  </si>
  <si>
    <t>Montáž oddílu ER</t>
  </si>
  <si>
    <t>-1660725386</t>
  </si>
  <si>
    <t>Pol334</t>
  </si>
  <si>
    <t>-566916278</t>
  </si>
  <si>
    <t>Pol16</t>
  </si>
  <si>
    <t>Detailní průzkum stávajícího stavu včetně spolupráce se stávajícími servisními organizacemi</t>
  </si>
  <si>
    <t>1188195710</t>
  </si>
  <si>
    <t>Pol335</t>
  </si>
  <si>
    <t>Zajištění ochrany stávajících slaboproudých rozvodů a stávajících zařízení během stavby, (zakrytí, příp. demontáže, uskladnění a následné montáže)</t>
  </si>
  <si>
    <t>-838375573</t>
  </si>
  <si>
    <t>Pol336</t>
  </si>
  <si>
    <t>Dodavatelská dokumentace v rozsahu potřebném k realizaci díla, schemata zapojení</t>
  </si>
  <si>
    <t>1748637198</t>
  </si>
  <si>
    <t>Pol20</t>
  </si>
  <si>
    <t>Zapojení, oživení, programování ústředen, funkční zkoušky, výchozí revize elektro</t>
  </si>
  <si>
    <t>185387345</t>
  </si>
  <si>
    <t>Pol21</t>
  </si>
  <si>
    <t>Školení obsluhy, uživatelské manuály</t>
  </si>
  <si>
    <t>-436819781</t>
  </si>
  <si>
    <t>Pol78A</t>
  </si>
  <si>
    <t>Stavební přípomocné práce (drážkování, průvrty, zahazování drážek, zednické přípomoci, úklid atp.), pomocné práce a konstrukce (např. lešení, pažení)</t>
  </si>
  <si>
    <t>98533660</t>
  </si>
  <si>
    <t>Pol78B</t>
  </si>
  <si>
    <t>Doprava, přesuny hmot a pracovníků</t>
  </si>
  <si>
    <t>1854293923</t>
  </si>
  <si>
    <t>SO 01.4.9 - Gastro</t>
  </si>
  <si>
    <t>I9</t>
  </si>
  <si>
    <t>Podlahová vpusť, s protizápachovou uzávěrou k zalití do podlahy, vč. pochůzného podlahového vyjímatelného roštu, vývod do kanalizace - dle požadavku dodavatele stavby</t>
  </si>
  <si>
    <t>Ks</t>
  </si>
  <si>
    <t>107410197</t>
  </si>
  <si>
    <t>Poznámka k položce:_x000D_
Poznámka k položce: Instalace nového zařízení - podrobný popis materiálů a prací dle specifikace v TZ   Rozměr: 400x600</t>
  </si>
  <si>
    <t>I21</t>
  </si>
  <si>
    <t>1253548277</t>
  </si>
  <si>
    <t>Poznámka k položce:_x000D_
Poznámka k položce: Instalace nového zařízení - podrobný popis materiálů a prací dle specifikace v TZ   Rozměr: 800x600</t>
  </si>
  <si>
    <t>I33</t>
  </si>
  <si>
    <t>-997055782</t>
  </si>
  <si>
    <t>Poznámka k položce:_x000D_
Poznámka k položce: Instalace nového zařízení - podrobný popis materiálů a prací dle specifikace v TZ   Rozměr: 800x500</t>
  </si>
  <si>
    <t>I35</t>
  </si>
  <si>
    <t>1633305363</t>
  </si>
  <si>
    <t>Poznámka k položce:_x000D_
Poznámka k položce: Instalace nového zařízení - podrobný popis materiálů a prací dle specifikace v TZ   Rozměr: 1200x450</t>
  </si>
  <si>
    <t>M12,D6,N8</t>
  </si>
  <si>
    <t>256</t>
  </si>
  <si>
    <t>-596724685</t>
  </si>
  <si>
    <t>Poznámka k položce:_x000D_
Poznámka k položce: Instalace nového zařízení - podrobný popis materiálů a prací dle specifikace v TZ   Rozměr: 350x350</t>
  </si>
  <si>
    <t>SO 02 - Půdní vestavba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</si>
  <si>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</si>
  <si>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</si>
  <si>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</si>
  <si>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</si>
  <si>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</si>
  <si>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</si>
  <si>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</si>
  <si>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</si>
  <si>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726 - Zdravotechnika - předstěnové instalace</t>
  </si>
  <si>
    <t xml:space="preserve">    735 - Ústřední vytápění - otopná tělesa</t>
  </si>
  <si>
    <t xml:space="preserve">    751 - Vzduchotechnika</t>
  </si>
  <si>
    <t xml:space="preserve">    764 - Konstrukce klempířské</t>
  </si>
  <si>
    <t xml:space="preserve">    765 - Krytina skládaná</t>
  </si>
  <si>
    <t xml:space="preserve">    772 - Podlahy z kamene</t>
  </si>
  <si>
    <t xml:space="preserve">    787 - Dokončovací práce - zasklívání</t>
  </si>
  <si>
    <t>Zemní práce</t>
  </si>
  <si>
    <t>131213131</t>
  </si>
  <si>
    <t>Hloubení jam a zářezů při překopech inženýrských sítí ručně zapažených i nezapažených s urovnáním dna do předepsaného profilu a spádu objemu do 10 m3 v hornině třídy těžitelnosti I skupiny 3 soudržných</t>
  </si>
  <si>
    <t>820624839</t>
  </si>
  <si>
    <t>(2,4+2,6)*(6,05-2,56)*0,3</t>
  </si>
  <si>
    <t>2,4*2,6*0,15</t>
  </si>
  <si>
    <t>131251100</t>
  </si>
  <si>
    <t>Hloubení nezapažených jam a zářezů strojně s urovnáním dna do předepsaného profilu a spádu v hornině třídy těžitelnosti I skupiny 3 do 20 m3</t>
  </si>
  <si>
    <t>-110216435</t>
  </si>
  <si>
    <t xml:space="preserve">3*1,9*2,7*1,3 "retenční nádrž, 1,3 koef boky </t>
  </si>
  <si>
    <t>131251102</t>
  </si>
  <si>
    <t>Hloubení nezapažených jam a zářezů strojně s urovnáním dna do předepsaného profilu a spádu v hornině třídy těžitelnosti I skupiny 3 přes 20 do 50 m3</t>
  </si>
  <si>
    <t>1023842550</t>
  </si>
  <si>
    <t>2,6*2,4*(6,05-2,56)</t>
  </si>
  <si>
    <t>((4,4*4,6)-(2,6*2,4))*3,49/2</t>
  </si>
  <si>
    <t>-6,171"ruční odkop u stěn budovy a začištění dna</t>
  </si>
  <si>
    <t>139911103</t>
  </si>
  <si>
    <t>Bourání konstrukcí v hloubených vykopávkách ručně s přemístěním suti na hromady na vzdálenost do 20 m nebo s naložením na dopravní prostředek ze zdiva cihelného nebo smíšeného na maltu cementovou</t>
  </si>
  <si>
    <t>2096716735</t>
  </si>
  <si>
    <t>"U výtahové šachty" (2,0+2,2)*0,2*2,4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</si>
  <si>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</si>
  <si>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</si>
  <si>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1178143397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</si>
  <si>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</si>
  <si>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do 10 000 m</t>
  </si>
  <si>
    <t>80198206</t>
  </si>
  <si>
    <t>"Odvoz na skládku - přebytečná zemina"</t>
  </si>
  <si>
    <t>6,171+40,037-24,43</t>
  </si>
  <si>
    <t>20,007-4,617 "retenční nádrž</t>
  </si>
  <si>
    <t>"Odvoz na meziskládku - zemina pro zásypy"</t>
  </si>
  <si>
    <t>"Retenční nádrž" 20,007-(1,9*3*2,7)</t>
  </si>
  <si>
    <t>"Dovoz z meziskládky - zemina pro zásypy"</t>
  </si>
  <si>
    <t>167151101</t>
  </si>
  <si>
    <t>Nakládání, skládání a překládání neulehlého výkopku nebo sypaniny strojně nakládání, množství do 100 m3, z horniny třídy těžitelnosti I, skupiny 1 až 3</t>
  </si>
  <si>
    <t>278714358</t>
  </si>
  <si>
    <t>171251201</t>
  </si>
  <si>
    <t>Uložení sypaniny na skládky nebo meziskládky bez hutnění s upravením uložené sypaniny do předepsaného tvaru</t>
  </si>
  <si>
    <t>-753072690</t>
  </si>
  <si>
    <t>171201221</t>
  </si>
  <si>
    <t>Poplatek za uložení stavebního odpadu na skládce (skládkovné) zeminy a kamení zatříděného do Katalogu odpadů pod kódem 17 05 04</t>
  </si>
  <si>
    <t>-863456776</t>
  </si>
  <si>
    <t>37,168*1,8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</si>
  <si>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</si>
  <si>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</si>
  <si>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-248871206</t>
  </si>
  <si>
    <t>Zakládání</t>
  </si>
  <si>
    <t>225111114</t>
  </si>
  <si>
    <t>Maloprofilové vrty jádrové průměru do 56 mm do úklonu 45° v hl 0 až 25 m v hornině tř. III a IV (mikropilota)</t>
  </si>
  <si>
    <t>1560650189</t>
  </si>
  <si>
    <t>-6</t>
  </si>
  <si>
    <t>273321511</t>
  </si>
  <si>
    <t>Základy z betonu železového (bez výztuže) desky z betonu bez zvláštních nároků na prostředí tř. C 25/30</t>
  </si>
  <si>
    <t>-292673755</t>
  </si>
  <si>
    <t>2,2*2,4*0,3</t>
  </si>
  <si>
    <t>273321O25</t>
  </si>
  <si>
    <t>Prostupová tvarovka (ozn. O25)</t>
  </si>
  <si>
    <t>-1143750707</t>
  </si>
  <si>
    <t>273351121</t>
  </si>
  <si>
    <t>Bednění základů desek zřízení</t>
  </si>
  <si>
    <t>991516101</t>
  </si>
  <si>
    <t>(2,2+2,4)*2*0,3</t>
  </si>
  <si>
    <t>-0,69</t>
  </si>
  <si>
    <t>273351122</t>
  </si>
  <si>
    <t>Bednění základů desek odstranění</t>
  </si>
  <si>
    <t>2029413625</t>
  </si>
  <si>
    <t>273362021</t>
  </si>
  <si>
    <t>Výztuž základů desek ze svařovaných sítí z drátů typu KARI</t>
  </si>
  <si>
    <t>-688885547</t>
  </si>
  <si>
    <t>2,2*2,4*0,0054</t>
  </si>
  <si>
    <t>279113154</t>
  </si>
  <si>
    <t>Základové zdi z tvárnic ztraceného bednění včetně výplně z betonu bez zvláštních nároků na vliv prostředí třídy C 25/30, tloušťky zdiva přes 250 do 300 mm</t>
  </si>
  <si>
    <t>-102301507</t>
  </si>
  <si>
    <t>(2,2+2,1)*2,54 "základ šachta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</si>
  <si>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</si>
  <si>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</si>
  <si>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1465670145</t>
  </si>
  <si>
    <t>(2,2+2,1)*2,54*0,3*0,05</t>
  </si>
  <si>
    <t>28311111R</t>
  </si>
  <si>
    <t>Zřízení mikropilot</t>
  </si>
  <si>
    <t>46902727</t>
  </si>
  <si>
    <t>54879251R</t>
  </si>
  <si>
    <t>mikropilota</t>
  </si>
  <si>
    <t>1611674672</t>
  </si>
  <si>
    <t>310231045</t>
  </si>
  <si>
    <t>Zazdívka otvorů ve zdivu nadzákladovém děrovanými cihlami plochy přes 1 m2 do 4 m2 přes P10 do P15, tl. zdiva 240 mm</t>
  </si>
  <si>
    <t>-2082870766</t>
  </si>
  <si>
    <t>4*3,9 "4.NP</t>
  </si>
  <si>
    <t>310231055</t>
  </si>
  <si>
    <t>Zazdívka otvorů ve zdivu nadzákladovém děrovanými cihlami plochy přes 1 m2 do 4 m2 přes P10 do P15, tl. zdiva 300 mm</t>
  </si>
  <si>
    <t>-1081309018</t>
  </si>
  <si>
    <t>(3,35+3,7+3,8+3,8)*1,5"1.PP - 3.NP dozdívka výtah dveří</t>
  </si>
  <si>
    <t>-2,1*1,125*4 "dveře výtah</t>
  </si>
  <si>
    <t>(0,87+0,43)*2,2*4*2 "zazdívka otvorů po oknech u výtah. šachty</t>
  </si>
  <si>
    <t>-22,88</t>
  </si>
  <si>
    <t>31110121</t>
  </si>
  <si>
    <t>Vytvoření prostupů</t>
  </si>
  <si>
    <t>1590731046</t>
  </si>
  <si>
    <t>Poznámka k položce:_x000D_
Poznámka k položce: Retenční nádrž</t>
  </si>
  <si>
    <t>311231125</t>
  </si>
  <si>
    <t>Zdivo z cihel pálených nosné z cihel plných dl. 290 mm P 20 až 25, na maltu ze suché směsi 5 MPa</t>
  </si>
  <si>
    <t>613364551</t>
  </si>
  <si>
    <t>(4,6+4,6+2,475+2,475+2,5+2)*(13,55-9)*0,6 "3.NP ředitelna</t>
  </si>
  <si>
    <t>-(2,7*1,5*4)*0,6</t>
  </si>
  <si>
    <t>-(1*2,2*0,6)</t>
  </si>
  <si>
    <t>311234051</t>
  </si>
  <si>
    <t>Zdivo jednovrstvé z cihel děrovaných nebroušených klasických spojených na pero a drážku na maltu M5, pevnost cihel do P10, tl. zdiva 300 mm</t>
  </si>
  <si>
    <t>825452511</t>
  </si>
  <si>
    <t>(5,6+2,45+0,9+7,02+5,5+1,15+3,89+3+5,6+2,75+4,2+1,2+5,45+1,09+3,43)*3,9"4. NP</t>
  </si>
  <si>
    <t>-(1*2,2*5)</t>
  </si>
  <si>
    <t>-13,47</t>
  </si>
  <si>
    <t>311234111</t>
  </si>
  <si>
    <t>Zdivo jednovrstvé z cihel děrovaných nebroušených klasických spojených na pero a drážku na maltu M5, pevnost cihel do P10, tl. zdiva 440 mm</t>
  </si>
  <si>
    <t>1504028302</t>
  </si>
  <si>
    <t>(2,6+2+6,2+14,9+6,2+2,8+4,7+2,8+1,9+3,8+6+2,1)*4,3 "obvod přístavby 4.NP</t>
  </si>
  <si>
    <t>-(1,5*2,1+1*2,1*7+1,16*3*5+1*2,05*2+0,3*1,8*2+2,1*1,2+1*2,2) "výplně otovrů</t>
  </si>
  <si>
    <t>(2,95+5,25+3,8)*4,3 "obvod přístavby 4.NP sociálky</t>
  </si>
  <si>
    <t>-(0,3*1,8*5+1*2,05) "výplně otovrů</t>
  </si>
  <si>
    <t>Mezisoučet obvod zdivo</t>
  </si>
  <si>
    <t>5,7*4,3+2,03*4,3</t>
  </si>
  <si>
    <t>2,4*4,3-1,8</t>
  </si>
  <si>
    <t xml:space="preserve">Mezisoučet vnitřní zdivo </t>
  </si>
  <si>
    <t>-185,049</t>
  </si>
  <si>
    <t>311236121</t>
  </si>
  <si>
    <t>Zdivo jednovrstvé zvukově izolační z cihel děrovaných spojených na pero a drážku na maltu cementovou M10, pevnost cihel do P15, tl. zdiva 250 mm</t>
  </si>
  <si>
    <t>113562582</t>
  </si>
  <si>
    <t>5,9*3,9"4. NP - m.č. 4.01-4.02</t>
  </si>
  <si>
    <t>-19,374</t>
  </si>
  <si>
    <t>311351311</t>
  </si>
  <si>
    <t>Bednění nadzákladových zdí nosných rovné jednostranné zřízení</t>
  </si>
  <si>
    <t>1370581558</t>
  </si>
  <si>
    <t>"Retenční nádrž"</t>
  </si>
  <si>
    <t>(1,9+3)*2*2,6</t>
  </si>
  <si>
    <t>(1,4+2,5)*2*1,7</t>
  </si>
  <si>
    <t>(1,0+1,2)*2*0,4+(0,6+0,8)*2*0,6</t>
  </si>
  <si>
    <t>311351312</t>
  </si>
  <si>
    <t>Bednění nadzákladových zdí nosných rovné jednostranné odstranění</t>
  </si>
  <si>
    <t>2080267971</t>
  </si>
  <si>
    <t>314291136</t>
  </si>
  <si>
    <t>Zdivo komínů režné z cihel šamotových C30 (290x140x65 mm), na maltu MC-5 nebo MC-10</t>
  </si>
  <si>
    <t>1881099645</t>
  </si>
  <si>
    <t>0,6*2,02*5,5</t>
  </si>
  <si>
    <t>0,6*1,5*5,5</t>
  </si>
  <si>
    <t>0,6*1,9*5,5</t>
  </si>
  <si>
    <t>-0,3*1,2*5,5 "průduchy</t>
  </si>
  <si>
    <t>0,615*2,1*5,5</t>
  </si>
  <si>
    <t>316381126</t>
  </si>
  <si>
    <t>Ventilační krycí desky bez otvorů z betonu prostého tř. C 12/15 až C 16/20 s obvodovou a středem vedenou konstrukční výztuží včetně bednění, s potěrem nebo s povrchem vyhlazeným ve spádu k okrajům s přesahem do 100 mm sešikmeným v podhledu proti zatékání, tl. přes 80 do 100 mm</t>
  </si>
  <si>
    <t>460893515</t>
  </si>
  <si>
    <t>0,6*1,5+0,5*0,8+0,6*2,0+0,6*2,1+0,5*1,0</t>
  </si>
  <si>
    <t>317168051</t>
  </si>
  <si>
    <t>Překlady keramické vysoké osazené do maltového lože, šířky překladu 70 mm výšky 238 mm, délky 1000 mm</t>
  </si>
  <si>
    <t>-1341530786</t>
  </si>
  <si>
    <t>6*3"PŘ. č.3; 4.NP</t>
  </si>
  <si>
    <t>4*1"PŘ. č.6; 4.NP</t>
  </si>
  <si>
    <t>-15</t>
  </si>
  <si>
    <t>317168053</t>
  </si>
  <si>
    <t>Překlady keramické vysoké osazené do maltového lože, šířky překladu 70 mm výšky 238 mm, délky 1500 mm</t>
  </si>
  <si>
    <t>1489609329</t>
  </si>
  <si>
    <t>6*2"PŘ. č.3; 4.NP</t>
  </si>
  <si>
    <t>8*1"PŘ. č.4; 3.NP</t>
  </si>
  <si>
    <t>-5</t>
  </si>
  <si>
    <t>317168054</t>
  </si>
  <si>
    <t>Překlady keramické vysoké osazené do maltového lože, šířky překladu 70 mm výšky 238 mm, délky 1750 mm</t>
  </si>
  <si>
    <t>-241411849</t>
  </si>
  <si>
    <t>6*18 "PŘ. č.2; 4.NP</t>
  </si>
  <si>
    <t>6*1"PŘ. č.2; 3.NP</t>
  </si>
  <si>
    <t>8*4"PŘ. č.3; 3.NP</t>
  </si>
  <si>
    <t>-90</t>
  </si>
  <si>
    <t>1799389702</t>
  </si>
  <si>
    <t>2*6"PŘ. č.4; 4.NP</t>
  </si>
  <si>
    <t xml:space="preserve">8*4"PŘ. č.1; 3.NP </t>
  </si>
  <si>
    <t>-25</t>
  </si>
  <si>
    <t>317168057</t>
  </si>
  <si>
    <t>Překlady keramické vysoké osazené do maltového lože, šířky překladu 70 mm výšky 238 mm, délky 2500 mm</t>
  </si>
  <si>
    <t>-1783312761</t>
  </si>
  <si>
    <t>6*4"PŘ. č.1; 4.NP</t>
  </si>
  <si>
    <t>-8</t>
  </si>
  <si>
    <t>317944323</t>
  </si>
  <si>
    <t>Válcované nosníky dodatečně osazované do připravených otvorů bez zazdění hlav č. 14 až 22</t>
  </si>
  <si>
    <t>36699510</t>
  </si>
  <si>
    <t>0,0666"4x I 120 dl.1500......66,6kg BP 1.PP</t>
  </si>
  <si>
    <t>0,1332"8x I 120 dl. 1500 ...............133,20 kg BP 1.NP</t>
  </si>
  <si>
    <t>0,12432"8x I 120 dl. 1400 ...............124,32 kg BP 1.NP</t>
  </si>
  <si>
    <t>0,12432" 8x I 120 dl.1400........124,32 kg BP 2.NP</t>
  </si>
  <si>
    <t>0,1432" 4x I 160 dl.2000........143,20kg BP 2.NP</t>
  </si>
  <si>
    <t>0,1332" 8x I 120 Dl.1500........133,20kg BP 2.NP</t>
  </si>
  <si>
    <t>0,0666" 4x I 120 dl.1500.........66,60 kg BP 2.NP</t>
  </si>
  <si>
    <t>0,12432" 8x I 120 Dl.1400........124,32kg BP 2.NP</t>
  </si>
  <si>
    <t>0,0666" 4x I 120 dl.1500 ...................66,6kg 3.NP</t>
  </si>
  <si>
    <t>0,12432" 8x I 120 dl.1400 ...................124,32kg 3.NP</t>
  </si>
  <si>
    <t>0,0999 "6x I 120 dl.1500 ...................99,9kg 4.NP</t>
  </si>
  <si>
    <t>-0,267</t>
  </si>
  <si>
    <t>1606627848</t>
  </si>
  <si>
    <t>"V místě výkopu pro výtah" (3,7+7,2)*2,3</t>
  </si>
  <si>
    <t>-1326199535</t>
  </si>
  <si>
    <t>6,5*3,4</t>
  </si>
  <si>
    <t>-1,97*0,8</t>
  </si>
  <si>
    <t>Mezisoučet 1.NP sklad/chodba</t>
  </si>
  <si>
    <t>"Obezdívka trezoru - nová" (0,7+0,6)*1,2-0,4*0,8</t>
  </si>
  <si>
    <t>346244611</t>
  </si>
  <si>
    <t>Přizdívky izolační a ochranné z cihel pálených na maltu MC-10 včetně vytvoření požlábku v ohybu izolace vodorovné na svislou</t>
  </si>
  <si>
    <t>-1176033363</t>
  </si>
  <si>
    <t>-1901500789</t>
  </si>
  <si>
    <t>"I120 1.PP" 1,6*0,2</t>
  </si>
  <si>
    <t>"I120 1.NP" (1,6+1,5)*(0,2+0,6+0,2)</t>
  </si>
  <si>
    <t>"I120 2.NP" (1,5+1,6+1,6+1,5)*(0,2+0,6+0,2)</t>
  </si>
  <si>
    <t>"I120 3.NP" (1,6+1,5)*(0,2+0,6+0,2)</t>
  </si>
  <si>
    <t>"I120 4.NP" 1,6*(0,2+0,6+0,2)</t>
  </si>
  <si>
    <t>"I160 2.NP" 2,1*(0,2+0,3+0,2)</t>
  </si>
  <si>
    <t>953334212</t>
  </si>
  <si>
    <t>Bobtnavý pásek do pracovních spar betonových konstrukcí akrylový, rozměru 20 x 10 mm</t>
  </si>
  <si>
    <t>-2005461809</t>
  </si>
  <si>
    <t>"Zákl. deska - stěny" (1,9+3,0)*2</t>
  </si>
  <si>
    <t>"Stěny - strop" (1,9+3,0)*2</t>
  </si>
  <si>
    <t>"Strop - výlez" (1,2+1,0)*2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</si>
  <si>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</si>
  <si>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</si>
  <si>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-183714431</t>
  </si>
  <si>
    <t>3*1,9*0,25+3*(1,9+0,2)*0,25</t>
  </si>
  <si>
    <t>2,5*1,7*0,25*2+1,9*1,7*0,25*2</t>
  </si>
  <si>
    <t>(1,0+1,2)*2*0,2*0,4</t>
  </si>
  <si>
    <t>380361006</t>
  </si>
  <si>
    <t>Výztuž kompletních konstrukcí čistíren odpadních vod, nádrží, vodojemů, kanálů z oceli 10 505 (R) nebo BSt 500</t>
  </si>
  <si>
    <t>-957364811</t>
  </si>
  <si>
    <t>Poznámka k položce:_x000D_
Poznámka k položce: 130 kg výztuže/ m3 betonu</t>
  </si>
  <si>
    <t>7,092*0,13</t>
  </si>
  <si>
    <t>Vodorovné konstrukce</t>
  </si>
  <si>
    <t>411321313</t>
  </si>
  <si>
    <t>Stropy z betonu železového (bez výztuže) stropů deskových, plochých střech, desek balkonových, desek hřibových stropů včetně hlavic hřibových sloupů tř. C 16/20</t>
  </si>
  <si>
    <t>429762018</t>
  </si>
  <si>
    <t>"Obezdívka trezoru - nová" 0,7*0,6*0,1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</si>
  <si>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</si>
  <si>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</si>
  <si>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1786648685</t>
  </si>
  <si>
    <t xml:space="preserve">95,5*0,12 "stropy </t>
  </si>
  <si>
    <t xml:space="preserve">(42+70,5+154,5)*0,12 "stropy (sociálka, chodba, schodiště, učebny) </t>
  </si>
  <si>
    <t>15*0,12 "VYROVNÁVACÍ SCHODIŠTĚ 2.NP</t>
  </si>
  <si>
    <t>Mezisoučet</t>
  </si>
  <si>
    <t xml:space="preserve">226,5*0,15 "stropy </t>
  </si>
  <si>
    <t>-25,835</t>
  </si>
  <si>
    <t>411351011</t>
  </si>
  <si>
    <t>Bednění stropních konstrukcí - bez podpěrné konstrukce desek tloušťky stropní desky přes 5 do 25 cm zřízení</t>
  </si>
  <si>
    <t>-125331584</t>
  </si>
  <si>
    <t>"Obezdívka trezoru - nová" 0,7*0,6</t>
  </si>
  <si>
    <t>411351012</t>
  </si>
  <si>
    <t>Bednění stropních konstrukcí - bez podpěrné konstrukce desek tloušťky stropní desky přes 5 do 25 cm odstranění</t>
  </si>
  <si>
    <t>1616052716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</si>
  <si>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</si>
  <si>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</si>
  <si>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1261207530</t>
  </si>
  <si>
    <t>Strop nad 3.NP</t>
  </si>
  <si>
    <t>95,5 "stropy viz. výkaz materiálu ocel. nosníky</t>
  </si>
  <si>
    <t>Strop nad 4.NP</t>
  </si>
  <si>
    <t>42+70,5+154,5 "stropy (sociálka, chodba, schodiště, učebny) viz. výkaz materiálu ocel. nosníky</t>
  </si>
  <si>
    <t>Vyrovnávací schodiště 2.NP</t>
  </si>
  <si>
    <t>5,4 "podesta - východ</t>
  </si>
  <si>
    <t>4,7 "schdišťové rameno - východ</t>
  </si>
  <si>
    <t>2,4 "podesta - západ</t>
  </si>
  <si>
    <t>2,5 "schdišťové rameno - západ</t>
  </si>
  <si>
    <t>377,5*1,15 "Přepočtené koeficientem množství</t>
  </si>
  <si>
    <t>-95,74</t>
  </si>
  <si>
    <t>411354229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</si>
  <si>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92 mm, tl. plechu 1,00 mm</t>
  </si>
  <si>
    <t>-1201783252</t>
  </si>
  <si>
    <t>226,5 "stropy viz. výkaz materiálu ocel. nosníky</t>
  </si>
  <si>
    <t>22 "schod. ramena viz. výkaz materiálu ocel. nosníky</t>
  </si>
  <si>
    <t>248,5*1,15 "Přepočtené koeficientem množství</t>
  </si>
  <si>
    <t>-235,175</t>
  </si>
  <si>
    <t>411354271</t>
  </si>
  <si>
    <t>Bednění stropů ztracené ocelové žebrované Příplatek k cenám za lože na rovných zdech, trámech, průvlacích, do traverz nebo do připravených ozubů na zdech s vyplněním celého profilu vlny v místě osazení z cementové malty (měří se výměry m2 plochy bednění)</t>
  </si>
  <si>
    <t>1819106110</t>
  </si>
  <si>
    <t xml:space="preserve">94,5 "stropy </t>
  </si>
  <si>
    <t xml:space="preserve">42+70,5+154,5 "stropy (sociálka, chodba, schodiště, učebny) </t>
  </si>
  <si>
    <t xml:space="preserve">226,5 "stropy </t>
  </si>
  <si>
    <t xml:space="preserve">22 "schod. ramena </t>
  </si>
  <si>
    <t>411354330</t>
  </si>
  <si>
    <t>Podpěrná konstrukce krovu - výška podepření do 6 m zřízení</t>
  </si>
  <si>
    <t>468777660</t>
  </si>
  <si>
    <t>411354300</t>
  </si>
  <si>
    <t>Podpěrná konstrukce krovu - výška podepření do 6 m odstranění</t>
  </si>
  <si>
    <t>1886853249</t>
  </si>
  <si>
    <t>411362021</t>
  </si>
  <si>
    <t>Bednění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</si>
  <si>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861781411</t>
  </si>
  <si>
    <t>KARI sítě</t>
  </si>
  <si>
    <t>1852,2*0,001 "3.NP</t>
  </si>
  <si>
    <t>1441,8*0,001 "4.NP</t>
  </si>
  <si>
    <t>-0,1188 "schod ramena 2.NP</t>
  </si>
  <si>
    <t>3,175*0,15 "15% prořez a svary</t>
  </si>
  <si>
    <t>3,651*1,15 "Přepočtené koeficientem množství</t>
  </si>
  <si>
    <t>-2,264</t>
  </si>
  <si>
    <t>413232221</t>
  </si>
  <si>
    <t>Zazdívka zhlaví stropních trámů nebo válcovaných nosníků pálenými cihlami válcovaných nosníků, výšky přes 150 do 300 mm</t>
  </si>
  <si>
    <t>1844883032</t>
  </si>
  <si>
    <t>"Ocel"</t>
  </si>
  <si>
    <t xml:space="preserve">"2.NP" 22 </t>
  </si>
  <si>
    <t xml:space="preserve">"3.NP" 49 </t>
  </si>
  <si>
    <t xml:space="preserve">"4.NP" 7 </t>
  </si>
  <si>
    <t>-38</t>
  </si>
  <si>
    <t>413231221</t>
  </si>
  <si>
    <t>Zazdívka zhlaví stropních trámů nebo válcovaných nosníků pálenými cihlami trámů, průřezu přes 0,02 do 0,04 m2</t>
  </si>
  <si>
    <t>-638759643</t>
  </si>
  <si>
    <t>"Kapsy ve zdivu pro nosníky stropu"</t>
  </si>
  <si>
    <t>"Dřevo - 2.NP"</t>
  </si>
  <si>
    <t>30+11+8</t>
  </si>
  <si>
    <t>413352111</t>
  </si>
  <si>
    <t>Podpěrná konstrukce nosníků a průvlaků výšky podepření do 4 m výšky nosníku (po spodní hranu stropní desky) do 100 cm zřízení</t>
  </si>
  <si>
    <t>2134622459</t>
  </si>
  <si>
    <t>413352112</t>
  </si>
  <si>
    <t>Podpěrná konstrukce nosníků a průvlaků výšky podepření do 4 m výšky nosníku (po spodní hranu stropní desky) do 100 cm odstranění</t>
  </si>
  <si>
    <t>1461699356</t>
  </si>
  <si>
    <t>413361321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</si>
  <si>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11 375 (EZ)</t>
  </si>
  <si>
    <t>-2126956686</t>
  </si>
  <si>
    <t>0,30554"TR 60/5 táhlo nižší krov</t>
  </si>
  <si>
    <t>0,2"pomoc. patní plechy nižší krov</t>
  </si>
  <si>
    <t>0,41056 "TR 152,4/4,5 táhlo strop nad 3NP viz. výkaz materiálu ocel. nosníky</t>
  </si>
  <si>
    <t>0,16148 "L80/80/6 schodnice - uložení trapéz strop nad 3NP viz. výkaz materiálu ocel. nosníky</t>
  </si>
  <si>
    <t>0,2 "pomocný materiál - strop nad 3NP viz. výkaz materiálu ocel. nosníky</t>
  </si>
  <si>
    <t>0,15 "pomocný materiál - strop nad 4NP viz. výkaz materiálu ocel. nosníky</t>
  </si>
  <si>
    <t>1,423 "pomoc. patní plechy CH, S, U, propojovací táhlo</t>
  </si>
  <si>
    <t>2,851*0,15 "15% prořez a svary</t>
  </si>
  <si>
    <t>413941123</t>
  </si>
  <si>
    <t>Osazování ocelových válcovaných nosníků ve stropech I nebo IE nebo U nebo UE nebo L č. 14 až 22 nebo výšky do 220 mm vč. svařování a ochran. nátěrů - viz. popis</t>
  </si>
  <si>
    <t>-1280213217</t>
  </si>
  <si>
    <t>61,414</t>
  </si>
  <si>
    <t>-9,601</t>
  </si>
  <si>
    <t>13010938</t>
  </si>
  <si>
    <t>ocel profilová U 200 jakost 11 375</t>
  </si>
  <si>
    <t>-1554773728</t>
  </si>
  <si>
    <t>1,807"nižší krov viz. výkaz materiálu ocel. nosníky</t>
  </si>
  <si>
    <t>0,5566"strop nad 3.NP viz. výkaz materiálu ocel. nosníky</t>
  </si>
  <si>
    <t>2,189*0,15 "15% prořez a svary</t>
  </si>
  <si>
    <t>-0,32</t>
  </si>
  <si>
    <t>13010748</t>
  </si>
  <si>
    <t>ocel profilová I 160 jakost 11 375</t>
  </si>
  <si>
    <t>933054368</t>
  </si>
  <si>
    <t>0,0895"vyšší krov viz. výkaz materiálu ocel. nosníky</t>
  </si>
  <si>
    <t>0,11277+0,03222 "strop nad 3NP viz. výkaz materiálu ocel. nosníky</t>
  </si>
  <si>
    <t>0,0895 "strop nad 4NP viz. výkaz materiálu ocel. nosníky</t>
  </si>
  <si>
    <t>0,293*0,15 "15% prořez a svary</t>
  </si>
  <si>
    <t>13010750</t>
  </si>
  <si>
    <t>ocel profilová I 180 jakost 11 375</t>
  </si>
  <si>
    <t>-1808682143</t>
  </si>
  <si>
    <t>2,74518"strop nad 4.NP viz. výkaz materiálu ocel. nosníky</t>
  </si>
  <si>
    <t>0,649 "VYROVNÁVACÍ SCHODIŠTĚ 2.NP</t>
  </si>
  <si>
    <t>2,74518*0,15 "15% prořez a svary</t>
  </si>
  <si>
    <t>13010752</t>
  </si>
  <si>
    <t>ocel profilová I 200 jakost 11 375</t>
  </si>
  <si>
    <t>1721326374</t>
  </si>
  <si>
    <t>0,5184 "strop nad 3.NP viz. výkaz materiálu ocel. nosníky</t>
  </si>
  <si>
    <t>1,6175 "strop nad 4.NP viz. výkaz materiálu ocel. nosníky</t>
  </si>
  <si>
    <t>0,0972 "mezipodestový nosník-překlad</t>
  </si>
  <si>
    <t>1,233*0,15 "15% prořez a svary</t>
  </si>
  <si>
    <t>-1,601</t>
  </si>
  <si>
    <t>13010754</t>
  </si>
  <si>
    <t>ocel profilová I 220 jakost 11 375</t>
  </si>
  <si>
    <t>198282909</t>
  </si>
  <si>
    <t>2,89852+0,245 "strop nad 3.NP viz. výkaz materiálu ocel. nosníky</t>
  </si>
  <si>
    <t>1,99041"strop nad 4.NP viz. výkaz materiálu ocel. nosníky</t>
  </si>
  <si>
    <t>4,889*0,15 "15% prořez a svary</t>
  </si>
  <si>
    <t>-3,486</t>
  </si>
  <si>
    <t>13010756</t>
  </si>
  <si>
    <t>ocel profilová I 240 jakost 11 375</t>
  </si>
  <si>
    <t>-290240263</t>
  </si>
  <si>
    <t>1,944 "strop nad 3.NP viz. výkaz materiálu ocel. nosníky</t>
  </si>
  <si>
    <t>1,944*0,15 "15% prořez a svary</t>
  </si>
  <si>
    <t>-1,186</t>
  </si>
  <si>
    <t>13010728</t>
  </si>
  <si>
    <t>ocel profilová I 260 jakost 11 375</t>
  </si>
  <si>
    <t>-1825385842</t>
  </si>
  <si>
    <t>2,26679"strop nad 3.NP viz. výkaz materiálu ocel. nosníky</t>
  </si>
  <si>
    <t>2,26679*0,15 "15% prořez a svary</t>
  </si>
  <si>
    <t>-2,607</t>
  </si>
  <si>
    <t>13010746</t>
  </si>
  <si>
    <t>ocel profilová I 140 jakost 11 375</t>
  </si>
  <si>
    <t>659662626</t>
  </si>
  <si>
    <t>0,28151 "strop nad 3.NP viz. výkaz materiálu ocel. nosníky</t>
  </si>
  <si>
    <t>0,11246 "strop nad 4.NP viz. výkaz materiálu ocel. nosníky</t>
  </si>
  <si>
    <t>0,394*0,15 "15% prořez a svary</t>
  </si>
  <si>
    <t>-0,324</t>
  </si>
  <si>
    <t>13010832</t>
  </si>
  <si>
    <t>ocel profilová UPN 260 jakost 11 375</t>
  </si>
  <si>
    <t>-1833057809</t>
  </si>
  <si>
    <t>3,032"vyšší krov viz. výkaz materiálu ocel. nosníky</t>
  </si>
  <si>
    <t>3,032*0,15 "15% prořez a svary</t>
  </si>
  <si>
    <t>13010936</t>
  </si>
  <si>
    <t>ocel profilová U 180 jakost 11 375</t>
  </si>
  <si>
    <t>1974338417</t>
  </si>
  <si>
    <t>1,3725"vyšší krov viz. výkaz materiálu ocel. nosníky</t>
  </si>
  <si>
    <t>1,3725*0,15 "15% prořez a svary</t>
  </si>
  <si>
    <t>13010934</t>
  </si>
  <si>
    <t>ocel profilová U 160 jakost 11 375</t>
  </si>
  <si>
    <t>-574319364</t>
  </si>
  <si>
    <t>0,241 "podepření vrcholových sloupků</t>
  </si>
  <si>
    <t>0,241*0,15 "15% prořez a svary</t>
  </si>
  <si>
    <t>13010978</t>
  </si>
  <si>
    <t>ocel profilová HE-B 180 jakost 11 375</t>
  </si>
  <si>
    <t>1549638011</t>
  </si>
  <si>
    <t>9,387 "nižší krov viz. výkaz materiálu ocel. nosníky</t>
  </si>
  <si>
    <t>9,387*0,15 "15% prořez a svary</t>
  </si>
  <si>
    <t>13010980</t>
  </si>
  <si>
    <t>ocel profilová HE-B 200 jakost 11 375</t>
  </si>
  <si>
    <t>1275211302</t>
  </si>
  <si>
    <t>10,7643"vyšší krov viz. výkaz materiálu ocel. nosníky</t>
  </si>
  <si>
    <t>10,7643*0,15 "15% prořez a svary</t>
  </si>
  <si>
    <t>13010982</t>
  </si>
  <si>
    <t>ocel profilová HE-B 220 jakost 11 375</t>
  </si>
  <si>
    <t>2145785939</t>
  </si>
  <si>
    <t>4,2924"vyšší krov viz. výkaz materiálu ocel. nosníky</t>
  </si>
  <si>
    <t>4,2924*0,15 "15% prořez a svary</t>
  </si>
  <si>
    <t>13010976</t>
  </si>
  <si>
    <t>ocel profilová HE-B 160 jakost 11 375</t>
  </si>
  <si>
    <t>-423140099</t>
  </si>
  <si>
    <t>5,45493"vyšší krov viz. výkaz materiálu ocel. nosníky</t>
  </si>
  <si>
    <t>5,45493*0,15 "15% prořez a svary</t>
  </si>
  <si>
    <t>13010974</t>
  </si>
  <si>
    <t>ocel profilová HE-B 140 jakost 11 375</t>
  </si>
  <si>
    <t>685693751</t>
  </si>
  <si>
    <t>1,078 "nižší krov viz. výkaz materiálu ocel. nosníky</t>
  </si>
  <si>
    <t>1,078*0,15 "15% prořez a svary</t>
  </si>
  <si>
    <t>417238210</t>
  </si>
  <si>
    <t>Doplnění ztužujícího věnce tepelnou izolací z pěnového polystyrenu tl. 100 mm jednostranná, výška věnce přes 210 do 250 mm</t>
  </si>
  <si>
    <t>655839151</t>
  </si>
  <si>
    <t>(3,8+5,8+3,8)+(5,5+5,5+2,2+5+2,3+6+14)+(1+4,6+7,5+4,8)+(2,6+2+6,2+14,9+6,2+2,8+4,7+2,8+1,9+3,8+6+2,1)+(2,95+5,25+3,8)</t>
  </si>
  <si>
    <t>-34,35</t>
  </si>
  <si>
    <t>417321515</t>
  </si>
  <si>
    <t>Ztužující pásy a věnce z betonu železového (bez výztuže) tř. C 25/30</t>
  </si>
  <si>
    <t>1695291537</t>
  </si>
  <si>
    <t>(3,8+5,8+3,8)*0,25*(0,45-0,1) "obvod bourání stropu</t>
  </si>
  <si>
    <t>(5,5+5,5+2,2+5+2,3+6+14)*0,25*(0,45-0,1) "obvod bourání stropu</t>
  </si>
  <si>
    <t>(1+4,6+7,5+4,8)*0,25*(0,85) "obvod nástavba ředitelna</t>
  </si>
  <si>
    <t>Mezisoučet 3.NP</t>
  </si>
  <si>
    <t>(2,6+2+6,2+14,9+6,2+2,8+4,7+2,8+1,9+3,8+6+2,1)*0,25*(0,45-0,1) "obvod přístavby 4.NP</t>
  </si>
  <si>
    <t>(2,95+5,25+3,8)*0,25*(0,85)  "obvod přístavby 4.NP sociálky</t>
  </si>
  <si>
    <t>Mezisoučet 4.NP</t>
  </si>
  <si>
    <t>-15,971</t>
  </si>
  <si>
    <t>41732151V</t>
  </si>
  <si>
    <t>Montáž + dodávka opěrné zdi kolem dojezdu výtahu v=0,25m (viz. konstrukční část)</t>
  </si>
  <si>
    <t>752895294</t>
  </si>
  <si>
    <t>0,36*0,25*(2,35+2,13)</t>
  </si>
  <si>
    <t>417351115</t>
  </si>
  <si>
    <t>Bednění bočnic ztužujících pásů a věnců včetně vzpěr zřízení</t>
  </si>
  <si>
    <t>-1036452831</t>
  </si>
  <si>
    <t>(3,8+5,8+3,8)*0,25*2</t>
  </si>
  <si>
    <t>(5,5+5,5+2,2+5+2,3+6+14)*0,25*2</t>
  </si>
  <si>
    <t>(1+4,6+7,5+4,8)*0,85*2</t>
  </si>
  <si>
    <t>(2,6+2+6,2+14,9+6,2+2,8+4,7+2,8+1,9+3,8+6+2,1)*0,25*2</t>
  </si>
  <si>
    <t>(2,95+5,25+3,8)*0,85*2</t>
  </si>
  <si>
    <t>-105,78</t>
  </si>
  <si>
    <t>417351116</t>
  </si>
  <si>
    <t>Bednění bočnic ztužujících pásů a věnců včetně vzpěr odstranění</t>
  </si>
  <si>
    <t>1639041474</t>
  </si>
  <si>
    <t>417361321</t>
  </si>
  <si>
    <t>Výztuž ztužujících pásů a věnců z betonářské oceli 11 375 (EZ)</t>
  </si>
  <si>
    <t>-202801842</t>
  </si>
  <si>
    <t>15,971*0,04</t>
  </si>
  <si>
    <t>-0,639</t>
  </si>
  <si>
    <t>41735111R</t>
  </si>
  <si>
    <t>Bednění bočnic stropů zřízení</t>
  </si>
  <si>
    <t>-1637313786</t>
  </si>
  <si>
    <t>0,4*90+0,25*65+0,2*51+0,35*151</t>
  </si>
  <si>
    <t>-6,3</t>
  </si>
  <si>
    <t>41735112R</t>
  </si>
  <si>
    <t>Bednění bočnic stropů odstranění</t>
  </si>
  <si>
    <t>289062467</t>
  </si>
  <si>
    <t>430321414</t>
  </si>
  <si>
    <t>Schodišťové konstrukce a rampy z betonu železového (bez výztuže) stupně, schodnice, ramena, podesty s nosníky tř. C 25/30</t>
  </si>
  <si>
    <t>1987906208</t>
  </si>
  <si>
    <t>22*0,15 "schod. ramena 2.NP</t>
  </si>
  <si>
    <t>0,177*0,28*3,25*6"schod stupně chodba 2.09</t>
  </si>
  <si>
    <t>0,177*0,28*1,8*6"schod stupně 2.17B</t>
  </si>
  <si>
    <t>((2,13*3,25)+(1,31*1,8))*0,05 "podesty 2NP</t>
  </si>
  <si>
    <t>Mezisoučet 3.NP obě schodiště</t>
  </si>
  <si>
    <t>2*4,5*2*0,15"schod. ramena 4.NP</t>
  </si>
  <si>
    <t>4,7*2,5*0,12 "mezipodesta 4.NP</t>
  </si>
  <si>
    <t>0,152*0,32*2*30 "schod stupně 4.NP</t>
  </si>
  <si>
    <t>Mezisoučet 4.NP hlavní schodiště</t>
  </si>
  <si>
    <t>430362021</t>
  </si>
  <si>
    <t>Výztuž schodišťových konstrukcí a ramp stupňů, schodnic, ramen, podest s nosníky ze svařovaných sítí z drátů typu KARI</t>
  </si>
  <si>
    <t>799923571</t>
  </si>
  <si>
    <t>0,1188 "schod ramena</t>
  </si>
  <si>
    <t>((2,13*3,25)+(1,31*1,8))*0,05*0,04"podesty 2.NP</t>
  </si>
  <si>
    <t>7,028*0,04 "4NP</t>
  </si>
  <si>
    <t>0,081" VYROVNÁVACÍ SCHODIŠTĚ 2.NP</t>
  </si>
  <si>
    <t>0,138*0,15 "15% prořez a svary</t>
  </si>
  <si>
    <t>431351121</t>
  </si>
  <si>
    <t>Bednění podest, podstupňových desek a ramp včetně podpěrné konstrukce výšky do 4 m půdorysně přímočarých zřízení</t>
  </si>
  <si>
    <t>-1539917290</t>
  </si>
  <si>
    <t>4,7*2,5 "mezipodesta 4.NP</t>
  </si>
  <si>
    <t>431351122</t>
  </si>
  <si>
    <t>Bednění podest, podstupňových desek a ramp včetně podpěrné konstrukce výšky do 4 m půdorysně přímočarých odstranění</t>
  </si>
  <si>
    <t>-1232221794</t>
  </si>
  <si>
    <t>433351131</t>
  </si>
  <si>
    <t>Bednění schodnic včetně podpěrné konstrukce výšky do 4 m půdorysně přímočarých zřízení</t>
  </si>
  <si>
    <t>723744161</t>
  </si>
  <si>
    <t>2*4,5*2"schodnice</t>
  </si>
  <si>
    <t>433351132</t>
  </si>
  <si>
    <t>Bednění schodnic včetně podpěrné konstrukce výšky do 4 m půdorysně přímočarých odstranění</t>
  </si>
  <si>
    <t>-1201449846</t>
  </si>
  <si>
    <t>434351141</t>
  </si>
  <si>
    <t>Bednění stupňů betonovaných na podstupňové desce nebo na terénu půdorysně přímočarých zřízení</t>
  </si>
  <si>
    <t>1410868935</t>
  </si>
  <si>
    <t xml:space="preserve">0,152*2*30 </t>
  </si>
  <si>
    <t>0,32*2*30</t>
  </si>
  <si>
    <t>Součet 4.NP</t>
  </si>
  <si>
    <t>434351142</t>
  </si>
  <si>
    <t>Bednění stupňů betonovaných na podstupňové desce nebo na terénu půdorysně přímočarých odstranění</t>
  </si>
  <si>
    <t>-18339016</t>
  </si>
  <si>
    <t>273313511</t>
  </si>
  <si>
    <t>Základy z betonu prostého desky z betonu kamenem neprokládaného tř. C 12/15</t>
  </si>
  <si>
    <t>-2137670942</t>
  </si>
  <si>
    <t>"Retenční nádrž - podkladní beton" 3,4*2,3*0,1</t>
  </si>
  <si>
    <t>611315421</t>
  </si>
  <si>
    <t>Oprava vápenné omítky vnitřních ploch štukové dvouvrstvé, tloušťky do 20 mm a tloušťky štuku do 3 mm stropů, v rozsahu opravované plochy do 10%</t>
  </si>
  <si>
    <t>-1467942408</t>
  </si>
  <si>
    <t>11,4+115,+16,1+33,3+65,0+65,0+26,5 "1PP C10 - oprava omítek v místnostech bez podhledu - S1.01-S1.14</t>
  </si>
  <si>
    <t>611315422</t>
  </si>
  <si>
    <t>Oprava vápenné omítky vnitřních ploch štukové dvouvrstvé, tloušťky do 20 mm a tloušťky štuku do 3 mm stropů, v rozsahu opravované plochy přes 10 do 30%</t>
  </si>
  <si>
    <t>1091885626</t>
  </si>
  <si>
    <t>50,1 + 105,1 + 2,6 + 28,8 + 14,3 + 144,8 + 16,2 + 23,9 "1PP C10 - oprava omítek v místnostech bez podhledu - S1.01-S1.14</t>
  </si>
  <si>
    <t>612131101</t>
  </si>
  <si>
    <t>Podkladní a spojovací vrstva vnitřních omítaných ploch cementový postřik nanášený ručně celoplošně stěn</t>
  </si>
  <si>
    <t>-882849129</t>
  </si>
  <si>
    <t>"Omítka jádrová pod obklady - v místě bourání stávajících"</t>
  </si>
  <si>
    <t>"1.PP" 2,0</t>
  </si>
  <si>
    <t>"1.NP" 2,0+0,5+0,2+2,0</t>
  </si>
  <si>
    <t>"2.NP" 1,6+2,0+2,1+0,4+0,</t>
  </si>
  <si>
    <t>"3.NP" 47,3+1,2+2,0+2,1+21,8+9,6+43,1</t>
  </si>
  <si>
    <t>-2046039581</t>
  </si>
  <si>
    <t>1140046973</t>
  </si>
  <si>
    <t>120,0*0,3 "1PP - S1.08-14 – přípojka elektro - zapravení drážky</t>
  </si>
  <si>
    <t>-1426586048</t>
  </si>
  <si>
    <t xml:space="preserve">(4,6+4,6+2,475+2,475+2,5+2)*(13,55-9) </t>
  </si>
  <si>
    <t>-(2,7*1,5*4)</t>
  </si>
  <si>
    <t>-(1*2,2)</t>
  </si>
  <si>
    <t>Mezisoučet ředitelna</t>
  </si>
  <si>
    <t>(5,6+2,45+0,9+7,02+5,5+1,15+3,89+3+5,6+2,75+4,2+1,2+5,45+1,09+3,43)*2*3,3</t>
  </si>
  <si>
    <t>Mezisoučet vnitřní stěny 4.NP</t>
  </si>
  <si>
    <t>280</t>
  </si>
  <si>
    <t>Mezisoučet vnitřní stěny 3.NP</t>
  </si>
  <si>
    <t>51 "zazdívky otvorů</t>
  </si>
  <si>
    <t>(2,6+2+6,2+14,9+6,2+2,8+4,7+2,8+1,9+3,8+6+2,1)*3,3 "obvod přístavby 4.NP</t>
  </si>
  <si>
    <t>(2,95+5,25+3,8)*3,3 "obvod přístavby 4.NP sociálky</t>
  </si>
  <si>
    <t>5,7*4,3+2,03*3,3*2</t>
  </si>
  <si>
    <t>2,4*3,3-1,8*2</t>
  </si>
  <si>
    <t>-1893021603</t>
  </si>
  <si>
    <t>954,504*2 "Přepočtené koeficientem množství</t>
  </si>
  <si>
    <t>612315422</t>
  </si>
  <si>
    <t>Oprava vápenné omítky vnitřních ploch štukové dvouvrstvé, tloušťky do 20 mm a tloušťky štuku do 3 mm stěn, v rozsahu opravované plochy přes 10 do 30%</t>
  </si>
  <si>
    <t>-229869702</t>
  </si>
  <si>
    <t>483,5 "2.NP</t>
  </si>
  <si>
    <t>280" omítky  3.NP</t>
  </si>
  <si>
    <t>619996117</t>
  </si>
  <si>
    <t>Ochrana stavebních konstrukcí a samostatných prvků včetně pozdějšího odstranění obedněním z OSB desek podlahy</t>
  </si>
  <si>
    <t>1465993092</t>
  </si>
  <si>
    <t>"Poznámka B7 - ochrana před pádem velkých kusů v místě bourání 3.NP - m.č. 3.01A, 3.01B, 3.06,  3.07A, 3.07B, 3.08, 3.08A, 3.09, 3.10, 3.12"</t>
  </si>
  <si>
    <t>25,4+13,4+14,4+53,5+108,5+13,5+3,8+9,1+52,9+26,0+21,4</t>
  </si>
  <si>
    <t>-143,7</t>
  </si>
  <si>
    <t>619996R01</t>
  </si>
  <si>
    <t>Ochrana stavebních konstrukcí a samostatných prvků včetně pozdějšího odstranění obedněním z OSB desek a geotextilie podlahy</t>
  </si>
  <si>
    <t>1027012407</t>
  </si>
  <si>
    <t>"Poznámka B1C - ochrana podlahy v místě bourání 3.NP - m.č. 3.01A, 3.01B, 3.06,  3.07A, 3.07B, 3.08, 3.08A, 3.09, 3.10, 3.12"</t>
  </si>
  <si>
    <t>25,0+9,4+14,2+119,9+51,5+16,7+8,1+52,4</t>
  </si>
  <si>
    <t>196 "ochrana podlahy tělocvičny 1.13 - pozn. B1C</t>
  </si>
  <si>
    <t>-100,57</t>
  </si>
  <si>
    <t>619996127</t>
  </si>
  <si>
    <t>Ochrana stavebních konstrukcí a samostatných prvků včetně pozdějšího odstranění obedněním z OSB desek svislých ploch</t>
  </si>
  <si>
    <t>526350328</t>
  </si>
  <si>
    <t>"Okna"</t>
  </si>
  <si>
    <t>1,5*2,7*7+0,3*2,1*8+1,1*2,1*3+1,0*2,1*7</t>
  </si>
  <si>
    <t>-28,35</t>
  </si>
  <si>
    <t>622211011</t>
  </si>
  <si>
    <t>Montáž kontaktního zateplení lepením a mechanickým kotvením z polystyrenových desek nebo z kombinovaných desek na vnější stěny, tloušťky desek přes 40 do 80 mm</t>
  </si>
  <si>
    <t>1390670397</t>
  </si>
  <si>
    <t>1,6*2*20+6,7*3 "skladba S 04</t>
  </si>
  <si>
    <t>28375946</t>
  </si>
  <si>
    <t>deska EPS 100 fasádní λ=0,037 tl 60mm</t>
  </si>
  <si>
    <t>-693922448</t>
  </si>
  <si>
    <t>58,08*1,05 "Přepočtené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</si>
  <si>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</si>
  <si>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</si>
  <si>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-2048999350</t>
  </si>
  <si>
    <t>1,5*4+0,3*7+1*2+1,2*5+7+1,5+1+0,8+1,7+2,8*18+1,35*20+2,6</t>
  </si>
  <si>
    <t>59051516</t>
  </si>
  <si>
    <t>profil začišťovací PVC pro ostění (APU lišty)</t>
  </si>
  <si>
    <t>128453793</t>
  </si>
  <si>
    <t>108,1*1,05 "Přepočtené koeficientem množství</t>
  </si>
  <si>
    <t>62231110R</t>
  </si>
  <si>
    <t>Úprava prostoru v místě výtahu - vyrovnání nerovností na fasádě, nová omítka, nátěr fasádní</t>
  </si>
  <si>
    <t>1054722306</t>
  </si>
  <si>
    <t>Poznámka k položce:_x000D_
Poznámka k položce: Vyrovnání do tloušťky 40 mm</t>
  </si>
  <si>
    <t>(3,0+3,0)*18,0</t>
  </si>
  <si>
    <t>622325319</t>
  </si>
  <si>
    <t>Vápenocementové omítky vnějších ploch stupně členitosti 2 štukové, v rozsahu opravované plochy přes 80 do 100%</t>
  </si>
  <si>
    <t>2066103358</t>
  </si>
  <si>
    <t>(4,6+4,6+2,475+2,475+2,5+2)*(13,55-9)"3.NP ředitelna</t>
  </si>
  <si>
    <t>Mezisoučet 4. NP</t>
  </si>
  <si>
    <t>24,87+14,6+28 "kolem výtah šachty</t>
  </si>
  <si>
    <t>622635R01</t>
  </si>
  <si>
    <t>Oprava spárování cihelného zdiva cementovou maltou včetně vysekání a vyčištění spár komínového nad střechou, v rozsahu opravované plochy do 100 %</t>
  </si>
  <si>
    <t>-2068588088</t>
  </si>
  <si>
    <t>(1,5+0,6)*2*3,5</t>
  </si>
  <si>
    <t>(2+0,6)*2*3,5</t>
  </si>
  <si>
    <t>(0,45+0,8)*2*3,5</t>
  </si>
  <si>
    <t>(1,95+0,6)*2*3,5</t>
  </si>
  <si>
    <t>(2,1+0,6)*2*3,5</t>
  </si>
  <si>
    <t>(2,6+1)*2*3,5</t>
  </si>
  <si>
    <t>(1,2+0,6)*2*3,5</t>
  </si>
  <si>
    <t>Mezisoučet plochá střecha</t>
  </si>
  <si>
    <t>(1,8+0,6)*2*3*1,9</t>
  </si>
  <si>
    <t>(2,25+0,6)*2*2*1,9</t>
  </si>
  <si>
    <t>(1,1+0,6)*2*2*1,9</t>
  </si>
  <si>
    <t>Mezisoučet šikmá střecha</t>
  </si>
  <si>
    <t>629135102</t>
  </si>
  <si>
    <t>Vyrovnávací vrstva z cementové malty pod klempířskými prvky šířky přes 150 do 300 mm</t>
  </si>
  <si>
    <t>-1439914222</t>
  </si>
  <si>
    <t>Poznámka k položce:_x000D_
Poznámka k položce: Podklad tl. do 30 mm, sklon 2 %</t>
  </si>
  <si>
    <t>25,44+28+5,8</t>
  </si>
  <si>
    <t>629991011</t>
  </si>
  <si>
    <t>Zakrytí vnějších ploch před znečištěním včetně pozdějšího odkrytí výplní otvorů a svislých ploch fólií přilepenou lepící páskou</t>
  </si>
  <si>
    <t>1955271015</t>
  </si>
  <si>
    <t>(2,7*1,5*4)</t>
  </si>
  <si>
    <t>(1*2,2)</t>
  </si>
  <si>
    <t>(1,5*2,1+1*2,1*7+1,16*3*5+1*2,05*2+0,3*1,8*2+2,1*1,2+1*2,2) "výplně otovrů</t>
  </si>
  <si>
    <t>(0,3*1,8*5+1*2,05) "výplně otovrů</t>
  </si>
  <si>
    <t>632450131</t>
  </si>
  <si>
    <t>Potěr cementový vyrovnávací ze suchých směsí v ploše o průměrné (střední) tl. od 10 do 20 mm</t>
  </si>
  <si>
    <t>1117253971</t>
  </si>
  <si>
    <t>31 "terasa 4.NP</t>
  </si>
  <si>
    <t>632481215</t>
  </si>
  <si>
    <t>Separační vrstva k oddělení podlahových vrstev z geotextilie</t>
  </si>
  <si>
    <t>-1493797624</t>
  </si>
  <si>
    <t>"Skladba P02" 267,5-14,4</t>
  </si>
  <si>
    <t>"Skladba P06" 14,4+10,1</t>
  </si>
  <si>
    <t>"Skladba P07" 13,4</t>
  </si>
  <si>
    <t>632682110</t>
  </si>
  <si>
    <t>Vyspravení povrchu betonových schodišť plastbetonem s možností okamžitého zatížení stupňů a podest tl. 5 mm</t>
  </si>
  <si>
    <t>126200906</t>
  </si>
  <si>
    <t>19,4+20,21+17+26,6+12,8+18 "podesty schodiště a chodby P16; P17</t>
  </si>
  <si>
    <t>642942111</t>
  </si>
  <si>
    <t>Osazování zárubní nebo rámů kovových dveřních lisovaných nebo z úhelníků bez dveřních křídel na cementovou maltu, plochy otvoru do 2,5 m2</t>
  </si>
  <si>
    <t>-2117029042</t>
  </si>
  <si>
    <t>55331595</t>
  </si>
  <si>
    <t>zárubeň jednokřídlá ocelová pro sádrokartonové příčky tl stěny 110-150mm rozměru 800/1970, 2100mm</t>
  </si>
  <si>
    <t>-1035773495</t>
  </si>
  <si>
    <t>55331482</t>
  </si>
  <si>
    <t>zárubeň jednokřídlá ocelová pro zdění tl stěny 75-100mm rozměru 800/1970, 2100mm</t>
  </si>
  <si>
    <t>894932457</t>
  </si>
  <si>
    <t>Osazování ocelových zárubní protipožárních nebo protiplynových dveří jednokřídlových do 2,5 m2</t>
  </si>
  <si>
    <t>-656781827</t>
  </si>
  <si>
    <t>55331558</t>
  </si>
  <si>
    <t>zárubeň jednokřídlá ocelová pro zdění s protipožární úpravou tl stěny 75-100mm rozměru 900/1970, 2100mm</t>
  </si>
  <si>
    <t>-772962016</t>
  </si>
  <si>
    <t>55331563</t>
  </si>
  <si>
    <t>zárubeň jednokřídlá ocelová pro zdění s protipožární úpravou tl stěny 110-150mm rozměru 900/1970, 2100mm</t>
  </si>
  <si>
    <t>-1363051495</t>
  </si>
  <si>
    <t>55331596</t>
  </si>
  <si>
    <t>zárubeň jednokřídlá ocelová pro sádrokartonové příčky tl stěny 110-150mm rozměru 900/1970, 2100mm</t>
  </si>
  <si>
    <t>-1993708542</t>
  </si>
  <si>
    <t>642945112</t>
  </si>
  <si>
    <t>Osazování ocelových zárubní protipožárních nebo protiplynových, dveří dvoukřídlových přes 2,5 do 6,5 m2</t>
  </si>
  <si>
    <t>741714861</t>
  </si>
  <si>
    <t>55331718</t>
  </si>
  <si>
    <t>zárubeň dvoukřídlá ocelová pro dodatečnou montáž tl stěny 110-150mm rozměru 1600/1970, 2100mm</t>
  </si>
  <si>
    <t>-507779084</t>
  </si>
  <si>
    <t>644941112</t>
  </si>
  <si>
    <t>Montáž průvětrníků nebo mřížek odvětrávacích velikosti přes 150 x 200 do 300 x 300 mm</t>
  </si>
  <si>
    <t>-1303809859</t>
  </si>
  <si>
    <t>"O29" 15</t>
  </si>
  <si>
    <t>553414R03</t>
  </si>
  <si>
    <t>mřížka větrací nerezová se síťovinou 200x300mm - O29</t>
  </si>
  <si>
    <t>-1119812740</t>
  </si>
  <si>
    <t>Trubní vedení</t>
  </si>
  <si>
    <t>899102112</t>
  </si>
  <si>
    <t>Osazení poklopů litinových a ocelových včetně rámů pro třídu zatížení A15, A50</t>
  </si>
  <si>
    <t>1910593166</t>
  </si>
  <si>
    <t>63126Z15</t>
  </si>
  <si>
    <t>poklop do akumulační nádrže (ozn. Z15)</t>
  </si>
  <si>
    <t>-166703125</t>
  </si>
  <si>
    <t>931998R01</t>
  </si>
  <si>
    <t>Těsnění prostupů ŽB stěnou segmentové, potrubí do DN 50</t>
  </si>
  <si>
    <t>-1420151229</t>
  </si>
  <si>
    <t>"Retenční nádrž - potrubí DN 20 k hadici" 1</t>
  </si>
  <si>
    <t>941111132</t>
  </si>
  <si>
    <t>Montáž lešení řadového trubkového lehkého pracovního s podlahami s provozním zatížením tř. 3 do 200 kg/m2 šířky tř. W12 přes 1,2 do 1,5 m, výšky přes 10 do 25 m</t>
  </si>
  <si>
    <t>1368715345</t>
  </si>
  <si>
    <t xml:space="preserve">(20+24)*19 </t>
  </si>
  <si>
    <t>40*11</t>
  </si>
  <si>
    <t>1308*0,2" rezerva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</si>
  <si>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</si>
  <si>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</si>
  <si>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-14501760</t>
  </si>
  <si>
    <t>Poznámka k položce:_x000D_
Poznámka k položce: Předpoklad: 90 dnů</t>
  </si>
  <si>
    <t>1569,6*90 "Přepočtené koeficientem množství</t>
  </si>
  <si>
    <t>941111832</t>
  </si>
  <si>
    <t>Demontáž lešení řadového trubkového lehkého pracovního s podlahami s provozním zatížením tř. 3 do 200 kg/m2 šířky tř. W12 přes 1,2 do 1,5 m, výšky přes 10 do 25 m</t>
  </si>
  <si>
    <t>561580972</t>
  </si>
  <si>
    <t>943321131</t>
  </si>
  <si>
    <t>Montáž lešení prostorového modulového těžkého pracovního nebo podpěrného bez podlah s provozním zatížením tř. 6 přes 450 do 600 kg/m2, výšky do 10 m</t>
  </si>
  <si>
    <t>-1058594560</t>
  </si>
  <si>
    <t>Poznámka k položce:_x000D_
Poznámka k položce: Na horní plochu bude použito bednění z OSB (viz samostatná položka)</t>
  </si>
  <si>
    <t>(25,4+13,4+14,4+53,5+108,5+13,5+3,8+9,1+52,9+26,0+21,4)*3,0</t>
  </si>
  <si>
    <t>-162,925</t>
  </si>
  <si>
    <t>943321231</t>
  </si>
  <si>
    <t>Montáž lešení prostorového modulového těžkého pracovního nebo podpěrného bez podlah Příplatek za první a každý další den použití lešení k ceně -1131</t>
  </si>
  <si>
    <t>520576353</t>
  </si>
  <si>
    <t>1025,7*15 "Přepočtené koeficientem množství</t>
  </si>
  <si>
    <t>943321831</t>
  </si>
  <si>
    <t>Demontáž lešení prostorového modulového těžkého pracovního nebo podpěrného bez podlah s provozním zatížením tř. 6 přes 450 do 600 kg/m2, výšky do 10 m</t>
  </si>
  <si>
    <t>-963353832</t>
  </si>
  <si>
    <t>944511111</t>
  </si>
  <si>
    <t>Montáž ochranné sítě zavěšené na konstrukci lešení z textilie z umělých vláken</t>
  </si>
  <si>
    <t>943563941</t>
  </si>
  <si>
    <t>944511211</t>
  </si>
  <si>
    <t>Montáž ochranné sítě Příplatek za první a každý další den použití sítě k ceně -1111</t>
  </si>
  <si>
    <t>1310408256</t>
  </si>
  <si>
    <t>944511811</t>
  </si>
  <si>
    <t>Demontáž ochranné sítě zavěšené na konstrukci lešení z textilie z umělých vláken</t>
  </si>
  <si>
    <t>680635514</t>
  </si>
  <si>
    <t>663724099</t>
  </si>
  <si>
    <t>"2.NP" 38,1+22,2+23,8+10,7+9,8+133,4+7,4+100,0+10,0+10,7+23,8+22,2</t>
  </si>
  <si>
    <t>"3.NP" 25,4+13,4+69,5+69,5+69,5+69,5+14,4+53,5+108,5+13,5+3,8+9,1+52,9+26,0+21,4+7,8</t>
  </si>
  <si>
    <t>"4.NP" 52,8+25,9+6,0+6,5+51,6+10,1+72,6+73,5+25,2+38,1+27,3+14,7+101,9+4,0+14,1+5,4+54,5</t>
  </si>
  <si>
    <t>867952214</t>
  </si>
  <si>
    <t>"Délka 2100" 2,1*15</t>
  </si>
  <si>
    <t>952901107R</t>
  </si>
  <si>
    <t>-794719710</t>
  </si>
  <si>
    <t>1,0*2,1*9+1,2*2,6*4+1,2*2,8*4+1,2*3,0*2+0,4*1,8*7+1,5*2,3*5+1,4*1,3*20+1,5*2,7*28</t>
  </si>
  <si>
    <t>"Střešní okna" 0,8*1,2*1+1,8*3,2*1+2,8*3,2*5+2,8*2,5*4</t>
  </si>
  <si>
    <t>-1570073517</t>
  </si>
  <si>
    <t>"1.PP" 2,80+50,10+8,90+105,10+16,90+2,60+28,80+14,30+144,80+16,17+35,00+11,40+11,50+16,10+33,30+65,00+65,00+26,50</t>
  </si>
  <si>
    <t>"1.NP"  25,6+50,3+68+68+68+12,9+23,5+0,98+9+12+1,2+3,7+53,4+111,4+14,4+23,6+195,2+6,6+44,4+31,9+148,5+29,7+43,9+12,9</t>
  </si>
  <si>
    <t>"2.NP" 25,6+13,1+24,3+50,6+68+68+68+68+9,9+12,7+3,7+55,1+132,7+13,8+7+38,06+22,2+23,77+10,73+9,8+133,43+7,4+100+10,01+10,74+23,77+22,2</t>
  </si>
  <si>
    <t>"3.NP" 25,4+13,4+69,5+69,5+69,5+69,5+14,4+53,5+108,5+13,5+3,8+9,1+52,9+26+21,4+7,8</t>
  </si>
  <si>
    <t>"4.NP" 52,8+25,9+6+6,5+51,6+10,1+72,6+73,5+25,2+38,1+27,3+14,7+101,9+4+14,1+5,4+54,5+32,9</t>
  </si>
  <si>
    <t>952902041</t>
  </si>
  <si>
    <t>Čištění budov při provádění oprav a udržovacích prací podlah hladkých drhnutím s chemickými prostředky</t>
  </si>
  <si>
    <t>-408500150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</si>
  <si>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</si>
  <si>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</si>
  <si>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755860948</t>
  </si>
  <si>
    <t>4239287R</t>
  </si>
  <si>
    <t>konzola pro uchycení zábradlí (T03)</t>
  </si>
  <si>
    <t>846841076</t>
  </si>
  <si>
    <t>953943121</t>
  </si>
  <si>
    <t>Osazování drobných kovových předmětů výrobků ostatních jinde neuvedených do betonu se zajištěním polohy k bednění či k výztuži před zabetonováním hmotnosti do 1 kg/kus</t>
  </si>
  <si>
    <t>1710979603</t>
  </si>
  <si>
    <t>"Retenční nádrž - ochrana hran tubusu" 4</t>
  </si>
  <si>
    <t>130110R01</t>
  </si>
  <si>
    <t>Lišta do bednění pro zkosení hrany - trojhranná lišta dutá s límcem</t>
  </si>
  <si>
    <t>1332942352</t>
  </si>
  <si>
    <t>(1,2+1,0)*2*1,1</t>
  </si>
  <si>
    <t>953943O22</t>
  </si>
  <si>
    <t>Hasicí přístroj přenosný včetně montáže na stěnu (ozn. O22)</t>
  </si>
  <si>
    <t>820639641</t>
  </si>
  <si>
    <t>Poznámka k položce:_x000D_
Poznámka k položce: D+M, rozmístění dle PBŘ</t>
  </si>
  <si>
    <t>953943O23</t>
  </si>
  <si>
    <t>Revizní plastová dvířka (ozn. O23)</t>
  </si>
  <si>
    <t>356242485</t>
  </si>
  <si>
    <t>Poznámka k položce:_x000D_
Poznámka k položce: Dle výpisu ostatních výrobků - plastová dvířka 300x300 mm</t>
  </si>
  <si>
    <t>953943O24</t>
  </si>
  <si>
    <t>Zapravení omítek v okolí přípravy pro interaktivní tabuli (ozn. O24)</t>
  </si>
  <si>
    <t>475167926</t>
  </si>
  <si>
    <t>Poznámka k položce:_x000D_
Poznámka k položce: Trubkování viz elektro</t>
  </si>
  <si>
    <t>953943O30</t>
  </si>
  <si>
    <t>D+M dilat. lišta (ozn. O30)</t>
  </si>
  <si>
    <t>-1408085654</t>
  </si>
  <si>
    <t>953943O31</t>
  </si>
  <si>
    <t>D+M bezp. tabulky (ozn. O31)</t>
  </si>
  <si>
    <t>700901555</t>
  </si>
  <si>
    <t>1*113 "Přepočtené koeficientem množství</t>
  </si>
  <si>
    <t>953961215</t>
  </si>
  <si>
    <t>Kotvy chemické s vyvrtáním otvoru do betonu, železobetonu nebo tvrdého kamene chemická patrona, velikost M 20, hloubka 170 mm</t>
  </si>
  <si>
    <t>-1574941288</t>
  </si>
  <si>
    <t>14+5+9</t>
  </si>
  <si>
    <t>953961216</t>
  </si>
  <si>
    <t>Kotvy chemické s vyvrtáním otvoru do betonu, železobetonu nebo tvrdého kamene chemická patrona, velikost M 24, hloubka 210 mm</t>
  </si>
  <si>
    <t>-1007991070</t>
  </si>
  <si>
    <t>23+4+11</t>
  </si>
  <si>
    <t>953962113</t>
  </si>
  <si>
    <t>Kotvy chemické s vyvrtáním otvoru do zdiva z plných cihel tmel, hloubka 80 mm, velikost M 12</t>
  </si>
  <si>
    <t>-2036674823</t>
  </si>
  <si>
    <t>"Kotvení trezoru" 4</t>
  </si>
  <si>
    <t>953965121</t>
  </si>
  <si>
    <t>Kotvy chemické s vyvrtáním otvoru kotevní šrouby pro chemické kotvy, velikost M 12, délka 160 mm</t>
  </si>
  <si>
    <t>455507067</t>
  </si>
  <si>
    <t>953966112R</t>
  </si>
  <si>
    <t>Montáž a dodávka ochranných prvků stěn - rohový profil (Z 13)</t>
  </si>
  <si>
    <t>222092457</t>
  </si>
  <si>
    <t>953966121</t>
  </si>
  <si>
    <t>Montáž ochranných prvků stěn - madel</t>
  </si>
  <si>
    <t>-856924158</t>
  </si>
  <si>
    <t>3*2,01</t>
  </si>
  <si>
    <t>5,3+5,3+0,4+2,4+5,6+5,6</t>
  </si>
  <si>
    <t>55343050</t>
  </si>
  <si>
    <t>madlo dubové (ozn. T03)</t>
  </si>
  <si>
    <t>683140409</t>
  </si>
  <si>
    <t>55343050a</t>
  </si>
  <si>
    <t>madlo dubové u hl. schodiště (ozn. T09)</t>
  </si>
  <si>
    <t>-699793281</t>
  </si>
  <si>
    <t>96305011R</t>
  </si>
  <si>
    <t>Bourání a odstranění podlahy vč. násypu na půdě a stropě nad učebnami)</t>
  </si>
  <si>
    <t>452247745</t>
  </si>
  <si>
    <t>Poznámka k položce:_x000D_
Poznámka k položce: Betonový potěr 50 mm + Násyp-kámen, škvára 100 mm</t>
  </si>
  <si>
    <t>320 "nosná kce zachována</t>
  </si>
  <si>
    <t>-200</t>
  </si>
  <si>
    <t>-644153533</t>
  </si>
  <si>
    <t>Mezisoučet 1.PP</t>
  </si>
  <si>
    <t>3,4*2*2,7+3,5*2*2,7</t>
  </si>
  <si>
    <t>Mezisoučet 2.NP</t>
  </si>
  <si>
    <t xml:space="preserve">2,4*1 "zděné zábradlí </t>
  </si>
  <si>
    <t>-37,26</t>
  </si>
  <si>
    <t>-53334190</t>
  </si>
  <si>
    <t>3,8*3,4</t>
  </si>
  <si>
    <t>-1,6*2</t>
  </si>
  <si>
    <t>3,1*3,4</t>
  </si>
  <si>
    <t>(8,77+11,74+11,74)*2,7</t>
  </si>
  <si>
    <t>-7*0,8*1,97</t>
  </si>
  <si>
    <t>"Obezdívka trezoru" (0,6+0,6)*1,2-0,4*0,8</t>
  </si>
  <si>
    <t>-76,043</t>
  </si>
  <si>
    <t>962032231</t>
  </si>
  <si>
    <t>Bourání zdiva nadzákladového z cihel nebo tvárnic z cihel pálených nebo vápenopískových, na maltu vápennou nebo vápenocementovou, objemu přes 1 m3</t>
  </si>
  <si>
    <t>-1998799542</t>
  </si>
  <si>
    <t>0,75*1,5*1,75 "1PP</t>
  </si>
  <si>
    <t>0,6*1,5*1 "1NP</t>
  </si>
  <si>
    <t>0,6*1,5*1,1+0,17*2,7*0,58+1,6*2,7*0,33+1*2,5*0,6 "2NP</t>
  </si>
  <si>
    <t>0,45*1,5*1,1+0,55*4,1*0,45 "3NP</t>
  </si>
  <si>
    <t>0,45*1,1*2,1+0,45*(1,5+3,15+2,1+3,4+1,3)*1,17 "4NP</t>
  </si>
  <si>
    <t>0,25 "pro hydrant</t>
  </si>
  <si>
    <t>-1,5</t>
  </si>
  <si>
    <t>963042819</t>
  </si>
  <si>
    <t>Bourání schodišťových stupňů betonových zhotovených na místě</t>
  </si>
  <si>
    <t>1681054131</t>
  </si>
  <si>
    <t>0,95*4 "2.NP</t>
  </si>
  <si>
    <t>-3,8</t>
  </si>
  <si>
    <t>963051110</t>
  </si>
  <si>
    <t>Bourání železobetonových stropů deskových, tl. do 80 mm</t>
  </si>
  <si>
    <t>926280924</t>
  </si>
  <si>
    <t>"Obezdívka trezoru" 0,6*0,6*0,1</t>
  </si>
  <si>
    <t>963053935</t>
  </si>
  <si>
    <t>Bourání železobetonových monolitických schodišťových ramen zazděných oboustranně</t>
  </si>
  <si>
    <t>950988235</t>
  </si>
  <si>
    <t>0,9*0,95 "rameno</t>
  </si>
  <si>
    <t>(2,13+1,94)*0,6 "zábradlí</t>
  </si>
  <si>
    <t>96305010R</t>
  </si>
  <si>
    <t>Bourání a odstranění nosné konstrukce vč. souvrství ploché střechy nad 3.NP vč. nosných prvků</t>
  </si>
  <si>
    <t>1543068679</t>
  </si>
  <si>
    <t>29,5+60,3+96,5+17,7 "část nadezdívky</t>
  </si>
  <si>
    <t>104" chodba</t>
  </si>
  <si>
    <t>-308</t>
  </si>
  <si>
    <t>965041441</t>
  </si>
  <si>
    <t>Bourání mazanin tl. přes 100 mm, plochy přes 4 m2</t>
  </si>
  <si>
    <t>625239250</t>
  </si>
  <si>
    <t>450*0,15 "4NP učebny + chodba</t>
  </si>
  <si>
    <t>-67,5</t>
  </si>
  <si>
    <t>Bourání mazanin betonových nebo z litého asfaltu tl. do 100 mm, plochy přes 4 m2</t>
  </si>
  <si>
    <t>93558606</t>
  </si>
  <si>
    <t>"Podlaha půda – konstrukce nad bouraným stropem (nad chodbou)" 123*0,08*1,1</t>
  </si>
  <si>
    <t>-7</t>
  </si>
  <si>
    <t>965082923</t>
  </si>
  <si>
    <t>Odstranění násypu pod podlahami nebo ochranného násypu na střechách tl. do 100 mm, plochy přes 2 m2</t>
  </si>
  <si>
    <t>35415698</t>
  </si>
  <si>
    <t>Poznámka k položce:_x000D_
Poznámka k položce: Škvára - násyp</t>
  </si>
  <si>
    <t>"Podlaha půda – konstrukce nad bouraným stropem (nad chodbou)" 123*0,07*1,1</t>
  </si>
  <si>
    <t>966031314a</t>
  </si>
  <si>
    <t>Vybourání částí říms z cihel vč. omítky tl. přes 300 mm</t>
  </si>
  <si>
    <t>-513390819</t>
  </si>
  <si>
    <t>7,8+4,2+2,2+4+3,3+9</t>
  </si>
  <si>
    <t>-6,4</t>
  </si>
  <si>
    <t>966055121</t>
  </si>
  <si>
    <t>Vybourání částí říms ze železobetonu vyložených přes 500 mm</t>
  </si>
  <si>
    <t>-2104889776</t>
  </si>
  <si>
    <t>"4.NP - bourání části hlavní římsy" 1,9</t>
  </si>
  <si>
    <t>-1,9</t>
  </si>
  <si>
    <t>968062244</t>
  </si>
  <si>
    <t>Vybourání dřevěných rámů oken s křídly, dveřních zárubní, vrat, stěn, ostění nebo obkladů rámů oken s křídly jednoduchých, plochy do 1 m2</t>
  </si>
  <si>
    <t>-1921619951</t>
  </si>
  <si>
    <t>0,8*2*1+0,9*2*1+1*2*1 "dveře 1.PP</t>
  </si>
  <si>
    <t>0,4*1,7*4"okna 1.PP-3.NP</t>
  </si>
  <si>
    <t>-1,36</t>
  </si>
  <si>
    <t>968062245</t>
  </si>
  <si>
    <t>Vybourání dřevěných rámů oken s křídly, dveřních zárubní, vrat, stěn, ostění nebo obkladů rámů oken s křídly jednoduchých, plochy do 2 m2</t>
  </si>
  <si>
    <t>-1774767346</t>
  </si>
  <si>
    <t>0,85*1,7*4 "okna 1.PP-3.NP</t>
  </si>
  <si>
    <t>-2,89</t>
  </si>
  <si>
    <t>968062355</t>
  </si>
  <si>
    <t>Vybourání dřevěných rámů oken s křídly, dveřních zárubní, vrat, stěn, ostění nebo obkladů rámů oken s křídly dvojitých, plochy do 2 m2</t>
  </si>
  <si>
    <t>465590631</t>
  </si>
  <si>
    <t>0,9*2+1*2 "dveře 1.NP</t>
  </si>
  <si>
    <t>0,8*8+0,9*3+1*1 "dveře 2.NP</t>
  </si>
  <si>
    <t>0,9*2+1*2 "dveře 3.NP</t>
  </si>
  <si>
    <t>968062356</t>
  </si>
  <si>
    <t>Vybourání dřevěných rámů oken s křídly, dveřních zárubní, vrat, stěn, ostění nebo obkladů rámů oken s křídly dvojitých, plochy do 4 m2</t>
  </si>
  <si>
    <t>-701406089</t>
  </si>
  <si>
    <t>1,5*1,7"okna 1.PP</t>
  </si>
  <si>
    <t>1,6*1,97*2 "dveře 1.PP</t>
  </si>
  <si>
    <t>1,5*2,5*3" okna 1.NP - 3.NP</t>
  </si>
  <si>
    <t>1,4*2 "dveře 1.NP</t>
  </si>
  <si>
    <t>1,2*2 "dveře 3.NP</t>
  </si>
  <si>
    <t>1,5*2*2 "dveře 3.NP (zdvojené)</t>
  </si>
  <si>
    <t>1,16*3*5 "podesta schodiště 2.-3.NP</t>
  </si>
  <si>
    <t>1,2*1,15*14+1,31*1,15*6 "okna ve vikýřích</t>
  </si>
  <si>
    <t>971052441</t>
  </si>
  <si>
    <t>Vybourání a prorážení otvorů v železobetonových příčkách a zdech základových nebo nadzákladových, plochy do 0,25 m2, tl. do 300 mm</t>
  </si>
  <si>
    <t>-818570508</t>
  </si>
  <si>
    <t>14+12+11+6+5+9+17+18</t>
  </si>
  <si>
    <t>973041511</t>
  </si>
  <si>
    <t>Vysekání výklenků nebo kapes ve zdivu betonovém, pohledové plochy přes 0,25 m2</t>
  </si>
  <si>
    <t>-111275252</t>
  </si>
  <si>
    <t>0,3*0,3*(2,4+2,6) "pro založení výtah desky 2.PP</t>
  </si>
  <si>
    <t>"Dřevo"</t>
  </si>
  <si>
    <t>0,22*0,22*0,28*30</t>
  </si>
  <si>
    <t xml:space="preserve">0,22*0,33*0,28*11 </t>
  </si>
  <si>
    <t xml:space="preserve">0,30*0,30*0,30*8 </t>
  </si>
  <si>
    <t xml:space="preserve">0,30*0,30*0,40*22 </t>
  </si>
  <si>
    <t xml:space="preserve">0,25*0,20*0,35*49 </t>
  </si>
  <si>
    <t xml:space="preserve">0,25*0,20*0,35*7 </t>
  </si>
  <si>
    <t>-0,7</t>
  </si>
  <si>
    <t>-787025010</t>
  </si>
  <si>
    <t>"I120 1.PP" 4*1,6</t>
  </si>
  <si>
    <t>"I120 1.NP" 8*1,6+8*1,5</t>
  </si>
  <si>
    <t>"I120 2.NP" 8*1,5+8*1,6+4*1,6+8*1,5</t>
  </si>
  <si>
    <t>"I120 3.NP" 4*1,6+8*1,5</t>
  </si>
  <si>
    <t>"I120 4.NP" 6*1,6</t>
  </si>
  <si>
    <t>-12</t>
  </si>
  <si>
    <t>-523226652</t>
  </si>
  <si>
    <t>"I160 - 2.NP" 4*2,1</t>
  </si>
  <si>
    <t>-8,4</t>
  </si>
  <si>
    <t>977151113</t>
  </si>
  <si>
    <t>Jádrové vrty diamantovými korunkami do stavebních materiálů (železobetonu, betonu, cihel, obkladů, dlažeb, kamene) průměru přes 40 do 50 mm</t>
  </si>
  <si>
    <t>996161787</t>
  </si>
  <si>
    <t>"Retenční nádrž" 0,3</t>
  </si>
  <si>
    <t>977332112</t>
  </si>
  <si>
    <t>Frézování drážek pro nové rozvody IS ve stěnách z cihel, rozměru do 50x50 mm</t>
  </si>
  <si>
    <t>1874998545</t>
  </si>
  <si>
    <t>978011121</t>
  </si>
  <si>
    <t>Otlučení vápenných nebo vápenocementových omítek vnitřních ploch stropů, v rozsahu přes 5 do 10 %</t>
  </si>
  <si>
    <t>1711884850</t>
  </si>
  <si>
    <t>1621797109</t>
  </si>
  <si>
    <t>-810890645</t>
  </si>
  <si>
    <t>978015391</t>
  </si>
  <si>
    <t>Otlučení vápenných nebo vápenocementových omítek vnějších ploch s vyškrabáním spar a s očištěním zdiva stupně členitosti 1 a 2, v rozsahu přes 80 do 100 %</t>
  </si>
  <si>
    <t>-2131348883</t>
  </si>
  <si>
    <t>7,9+13,1 "ochrana zákl zdiva ve výkopu</t>
  </si>
  <si>
    <t>(1,8+0,6)*2*3*5,2 "stáv komín</t>
  </si>
  <si>
    <t>(2,25+0,6)*2*2*5,2 "stáv komín</t>
  </si>
  <si>
    <t>(1,1+0,6)*2*2*5,2 "stáv komín</t>
  </si>
  <si>
    <t>(3,0+3,0)*17 "u výtah šachty</t>
  </si>
  <si>
    <t>985331213</t>
  </si>
  <si>
    <t>Dodatečné vlepování betonářské výztuže včetně vyvrtání a vyčištění otvoru chemickou maltou průměr výztuže 12 mm</t>
  </si>
  <si>
    <t>1612795957</t>
  </si>
  <si>
    <t>"Výtahová šachta" 58*0,3</t>
  </si>
  <si>
    <t>13021013</t>
  </si>
  <si>
    <t>tyč ocelová žebírková jakost BSt 500S (10 505) výztuž do betonu D 12mm</t>
  </si>
  <si>
    <t>-1800852613</t>
  </si>
  <si>
    <t>58*1,0*0,89*0,001</t>
  </si>
  <si>
    <t>985331214</t>
  </si>
  <si>
    <t>Dodatečné vlepování betonářské výztuže včetně vyvrtání a vyčištění otvoru chemickou maltou průměr výztuže 14 mm</t>
  </si>
  <si>
    <t>-685662040</t>
  </si>
  <si>
    <t>"Výtahová šachta" 22*0,3</t>
  </si>
  <si>
    <t>192</t>
  </si>
  <si>
    <t>13021014</t>
  </si>
  <si>
    <t>tyč ocelová žebírková jakost BSt 500S (10 505) výztuž do betonu D 14mm</t>
  </si>
  <si>
    <t>-712979394</t>
  </si>
  <si>
    <t>22*1,0*1,21*0,001</t>
  </si>
  <si>
    <t>193</t>
  </si>
  <si>
    <t>997013156</t>
  </si>
  <si>
    <t>Vnitrostaveništní doprava suti a vybouraných hmot vodorovně do 50 m svisle s omezením mechanizace pro budovy a haly výšky přes 18 do 21 m</t>
  </si>
  <si>
    <t>-749943387</t>
  </si>
  <si>
    <t>194</t>
  </si>
  <si>
    <t>997013501</t>
  </si>
  <si>
    <t>Odvoz suti a vybouraných hmot na skládku nebo meziskládku se složením, na vzdálenost do 1 km</t>
  </si>
  <si>
    <t>1577790339</t>
  </si>
  <si>
    <t>195</t>
  </si>
  <si>
    <t>Odvoz suti a vybouraných hmot na skládku nebo meziskládku se složením, na vzdálenost Příplatek k ceně za každý další i započatý 1 km přes 1 km (10km)</t>
  </si>
  <si>
    <t>415352657</t>
  </si>
  <si>
    <t>186,577*9 "Přepočtené koeficientem množství</t>
  </si>
  <si>
    <t>196</t>
  </si>
  <si>
    <t>-1031445754</t>
  </si>
  <si>
    <t>197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</si>
  <si>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</si>
  <si>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</si>
  <si>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1281798358</t>
  </si>
  <si>
    <t>198</t>
  </si>
  <si>
    <t>998011003.1</t>
  </si>
  <si>
    <t>Přesun hmot pro budovy občanské výstavby přes 12 do 24m</t>
  </si>
  <si>
    <t>1174507077</t>
  </si>
  <si>
    <t>711</t>
  </si>
  <si>
    <t>Izolace proti vodě, vlhkosti a plynům</t>
  </si>
  <si>
    <t>199</t>
  </si>
  <si>
    <t>711111001</t>
  </si>
  <si>
    <t>Provedení izolace proti zemní vlhkosti natěradly a tmely za studena na ploše vodorovné V nátěrem penetračním</t>
  </si>
  <si>
    <t>-2117810027</t>
  </si>
  <si>
    <t>200</t>
  </si>
  <si>
    <t>11163150</t>
  </si>
  <si>
    <t>lak penetrační asfaltový</t>
  </si>
  <si>
    <t>1754511835</t>
  </si>
  <si>
    <t>31*0,00033 "Přepočtené koeficientem množství</t>
  </si>
  <si>
    <t>201</t>
  </si>
  <si>
    <t>711112001</t>
  </si>
  <si>
    <t>Provedení izolace proti zemní vlhkosti natěradly a tmely za studena na ploše svislé S nátěrem penetračním</t>
  </si>
  <si>
    <t>-1475827842</t>
  </si>
  <si>
    <t>"Vytažení" 10,922</t>
  </si>
  <si>
    <t>202</t>
  </si>
  <si>
    <t>160712379</t>
  </si>
  <si>
    <t>35,992*0,00034 "Přepočtené koeficientem množství</t>
  </si>
  <si>
    <t>203</t>
  </si>
  <si>
    <t>71111205R</t>
  </si>
  <si>
    <t>Provedení izolace proti zemní vlhkosti - uzavírací nátěr</t>
  </si>
  <si>
    <t>500590567</t>
  </si>
  <si>
    <t>204</t>
  </si>
  <si>
    <t>711122131</t>
  </si>
  <si>
    <t>Provedení izolace proti zemní vlhkosti natěradly a tmely za horka na ploše svislé S nátěrem asfaltovým</t>
  </si>
  <si>
    <t>-1164387142</t>
  </si>
  <si>
    <t>(2,2+2,4)*2,6 "základ výtah. šachty</t>
  </si>
  <si>
    <t>205</t>
  </si>
  <si>
    <t>11163152</t>
  </si>
  <si>
    <t>lak hydroizolační asfaltový</t>
  </si>
  <si>
    <t>1974681981</t>
  </si>
  <si>
    <t>32,96*0,00187 "Přepočtené koeficientem množství</t>
  </si>
  <si>
    <t>206</t>
  </si>
  <si>
    <t>711141559</t>
  </si>
  <si>
    <t>Provedení izolace proti zemní vlhkosti pásy přitavením NAIP na ploše vodorovné V</t>
  </si>
  <si>
    <t>-1973156711</t>
  </si>
  <si>
    <t>41,922</t>
  </si>
  <si>
    <t>-6,25</t>
  </si>
  <si>
    <t>207</t>
  </si>
  <si>
    <t>62853004</t>
  </si>
  <si>
    <t>pás asfaltový natavitelný modifikovaný SBS tl 4,0mm s vložkou ze skleněné tkaniny a spalitelnou PE fólií nebo jemnozrnným minerálním posypem na horním povrchu</t>
  </si>
  <si>
    <t>1173200499</t>
  </si>
  <si>
    <t>31*1,1655 "Přepočtené koeficientem množství</t>
  </si>
  <si>
    <t>-7,28</t>
  </si>
  <si>
    <t>208</t>
  </si>
  <si>
    <t>62853003</t>
  </si>
  <si>
    <t>pás asfaltový natavitelný modifikovaný SBS tl 3,5mm s vložkou ze skleněné tkaniny a spalitelnou PE fólií nebo jemnozrnným minerálním posypem na horním povrchu</t>
  </si>
  <si>
    <t>-1618096605</t>
  </si>
  <si>
    <t>209</t>
  </si>
  <si>
    <t>711142559</t>
  </si>
  <si>
    <t>Provedení izolace proti zemní vlhkosti pásy přitavením NAIP na ploše svislé S</t>
  </si>
  <si>
    <t>407668407</t>
  </si>
  <si>
    <t>210</t>
  </si>
  <si>
    <t>-1418026231</t>
  </si>
  <si>
    <t>211</t>
  </si>
  <si>
    <t>711161273</t>
  </si>
  <si>
    <t>Provedení izolace proti zemní vlhkosti nopovou fólií na ploše svislé S z nopové fólie</t>
  </si>
  <si>
    <t>476694399</t>
  </si>
  <si>
    <t>212</t>
  </si>
  <si>
    <t>28323006</t>
  </si>
  <si>
    <t>fólie profilovaná (nopová) drenážní HDPE s nakašírovanou filtrační textilií s výškou nopů 8mm</t>
  </si>
  <si>
    <t>-1677846270</t>
  </si>
  <si>
    <t>32,96*1,221 "Přepočtené koeficientem množství</t>
  </si>
  <si>
    <t>213</t>
  </si>
  <si>
    <t>711161383</t>
  </si>
  <si>
    <t>Izolace proti zemní vlhkosti a beztlakové vodě nopovými fóliemi ostatní ukončení izolace lištou (ozn. O26)</t>
  </si>
  <si>
    <t>-1332913745</t>
  </si>
  <si>
    <t>3,7+7</t>
  </si>
  <si>
    <t>214</t>
  </si>
  <si>
    <t>711471051</t>
  </si>
  <si>
    <t>Provedení izolace proti povrchové a podpovrchové tlakové vodě termoplasty na ploše vodorovné V folií PVC lepenou</t>
  </si>
  <si>
    <t>-2080479787</t>
  </si>
  <si>
    <t>215</t>
  </si>
  <si>
    <t>28323059</t>
  </si>
  <si>
    <t>fólie separační podlahová oddělující tepelnou izolaci tl 2mm</t>
  </si>
  <si>
    <t>-163056857</t>
  </si>
  <si>
    <t>216</t>
  </si>
  <si>
    <t>998711103</t>
  </si>
  <si>
    <t>Přesun hmot pro izolace proti vodě, vlhkosti a plynům stanovený z hmotnosti přesunovaného materiálu vodorovná dopravní vzdálenost do 50 m v objektech výšky přes 12 do 60 m</t>
  </si>
  <si>
    <t>911868434</t>
  </si>
  <si>
    <t>712</t>
  </si>
  <si>
    <t>Povlakové krytiny</t>
  </si>
  <si>
    <t>217</t>
  </si>
  <si>
    <t>71233211R</t>
  </si>
  <si>
    <t>Povlakové krytiny střech plochých na sucho netkaná textilie zpevněná vpichováním 1 mm</t>
  </si>
  <si>
    <t>-1512335865</t>
  </si>
  <si>
    <t>"Střecha S02" 189,2+66,8+41,5</t>
  </si>
  <si>
    <t xml:space="preserve">"Vytažení na svislé konstrukce" </t>
  </si>
  <si>
    <t>"Vytažení na komíny" ((0,6+1,5)*2+(0,5+0,8)*2+(0,6+2,0)*2+(0,6+2,1)*2+(0,5+1,0)*2)*0,3</t>
  </si>
  <si>
    <t>"Terasa 4.17" 14,1*0,3</t>
  </si>
  <si>
    <t>218</t>
  </si>
  <si>
    <t>712341559</t>
  </si>
  <si>
    <t>Provedení povlakové krytiny střech plochých do 10° pásy přitavením NAIP v plné ploše</t>
  </si>
  <si>
    <t>-1163257684</t>
  </si>
  <si>
    <t>219</t>
  </si>
  <si>
    <t>-478782249</t>
  </si>
  <si>
    <t>297,5*1,1655 "Přepočtené koeficientem množství</t>
  </si>
  <si>
    <t>220</t>
  </si>
  <si>
    <t>712363404</t>
  </si>
  <si>
    <t>Provedení povlakové krytiny střech plochých do 10° s mechanicky kotvenou izolací včetně položení fólie a horkovzdušného svaření tl. tepelné izolace do 100 mm</t>
  </si>
  <si>
    <t>1089169871</t>
  </si>
  <si>
    <t>221</t>
  </si>
  <si>
    <t>28322001</t>
  </si>
  <si>
    <t>fólie hydroizolační střešní mPVC mechanicky kotvená tl 2,0mm barevná</t>
  </si>
  <si>
    <t>648335969</t>
  </si>
  <si>
    <t>222</t>
  </si>
  <si>
    <t>712862701</t>
  </si>
  <si>
    <t>Provedení povlakové krytiny střech samostatným vytažením izolačního povlaku fólií na konstrukce převyšující úroveň střechy, zesílením spojů páskem se zalitím okrajů spoje</t>
  </si>
  <si>
    <t>821969979</t>
  </si>
  <si>
    <t>223</t>
  </si>
  <si>
    <t>-1413425021</t>
  </si>
  <si>
    <t>10,35*1,15 "Přepočtené koeficientem množství</t>
  </si>
  <si>
    <t>224</t>
  </si>
  <si>
    <t>712964703</t>
  </si>
  <si>
    <t>Provedení povlakové krytiny střech fóliemi - ostatní práce zesílení koutů, rohů nebo hran fólií</t>
  </si>
  <si>
    <t>-1501211369</t>
  </si>
  <si>
    <t>"Vytažení na komíny" (0,6+1,5)*2+(0,5+0,8)*2+(0,6+2,0)*2+(0,6+2,1)*2+(0,5+1,0)*2</t>
  </si>
  <si>
    <t>"Terasa 4.17" 14,1</t>
  </si>
  <si>
    <t>225</t>
  </si>
  <si>
    <t>28322022</t>
  </si>
  <si>
    <t>fólie hydroizolační střešní mPVC nevyztužená určená na detaily tl 1,2mm barevná</t>
  </si>
  <si>
    <t>1942496254</t>
  </si>
  <si>
    <t>34,5*0,6 "Přepočtené koeficientem množství</t>
  </si>
  <si>
    <t>226</t>
  </si>
  <si>
    <t>998712103</t>
  </si>
  <si>
    <t>Přesun hmot pro povlakové krytiny stanovený z hmotnosti přesunovaného materiálu vodorovná dopravní vzdálenost do 50 m v objektech výšky přes 12 do 24 m</t>
  </si>
  <si>
    <t>230027764</t>
  </si>
  <si>
    <t>713</t>
  </si>
  <si>
    <t>Izolace tepelné</t>
  </si>
  <si>
    <t>227</t>
  </si>
  <si>
    <t>713111111</t>
  </si>
  <si>
    <t>Montáž tepelné izolace stropů rohožemi, pásy, dílci, deskami, bloky (izolační materiál ve specifikaci) vrchem bez překrytí lepenkou kladenými volně</t>
  </si>
  <si>
    <t>1246015112</t>
  </si>
  <si>
    <t>228</t>
  </si>
  <si>
    <t>28376501</t>
  </si>
  <si>
    <t>deska izolační PIR 1200x600x100mm</t>
  </si>
  <si>
    <t>-767945308</t>
  </si>
  <si>
    <t>229</t>
  </si>
  <si>
    <t>28376503</t>
  </si>
  <si>
    <t>deska izolační PIR 1200x600x120mm</t>
  </si>
  <si>
    <t>-273517103</t>
  </si>
  <si>
    <t>230</t>
  </si>
  <si>
    <t>713121111</t>
  </si>
  <si>
    <t>Montáž tepelné izolace podlah rohožemi, pásy, deskami, dílci, bloky (izolační materiál ve specifikaci) kladenými volně jednovrstvá</t>
  </si>
  <si>
    <t>-507182455</t>
  </si>
  <si>
    <t>36,1+22,2+24,3+10,1+9,4+134,5+9,4+10,1+24,3+22,2 "2.NP</t>
  </si>
  <si>
    <t>231</t>
  </si>
  <si>
    <t>6315167R</t>
  </si>
  <si>
    <t>rohož izolační protihluková z minerální vlny s PVC fólií tl 120mm</t>
  </si>
  <si>
    <t>1606148079</t>
  </si>
  <si>
    <t>302,6*1,02 "Přepočtené koeficientem množství</t>
  </si>
  <si>
    <t>232</t>
  </si>
  <si>
    <t>713121111a</t>
  </si>
  <si>
    <t>Montáž tepelné izolace podlah rohožemi, pásy, deskami, dílci, bloky (izolační materiál ve specifikaci) kladenými volně jednovrstvá - kročej</t>
  </si>
  <si>
    <t>-1561624726</t>
  </si>
  <si>
    <t>233</t>
  </si>
  <si>
    <t>28375671</t>
  </si>
  <si>
    <t>deska pro kročejový útlum tl 10mm</t>
  </si>
  <si>
    <t>2086408556</t>
  </si>
  <si>
    <t>57,3"P04</t>
  </si>
  <si>
    <t>38,2 "P05</t>
  </si>
  <si>
    <t>95,5*1,05 "Přepočtené koeficientem množství</t>
  </si>
  <si>
    <t>234</t>
  </si>
  <si>
    <t>713121121</t>
  </si>
  <si>
    <t>Montáž tepelné izolace podlah rohožemi, pásy, deskami, dílci, bloky (izolační materiál ve specifikaci) kladenými volně dvouvrstvá</t>
  </si>
  <si>
    <t>1560839384</t>
  </si>
  <si>
    <t>"P07" 39,4</t>
  </si>
  <si>
    <t>235</t>
  </si>
  <si>
    <t>28376381</t>
  </si>
  <si>
    <t>deska z polystyrénu XPS, hrana polodrážková a hladký povrch s vyšší odolností tl 80mm</t>
  </si>
  <si>
    <t>-1832852579</t>
  </si>
  <si>
    <t>39,4*2,04 "Přepočtené koeficientem množství</t>
  </si>
  <si>
    <t>236</t>
  </si>
  <si>
    <t>713141131</t>
  </si>
  <si>
    <t>Montáž tepelné izolace střech plochých rohožemi, pásy, deskami, dílci, bloky (izolační materiál ve specifikaci) přilepenými za studena zplna, jednovrstvá</t>
  </si>
  <si>
    <t>-1416298923</t>
  </si>
  <si>
    <t>237</t>
  </si>
  <si>
    <t>28372207</t>
  </si>
  <si>
    <t>deska EPS 100 tl 160mm</t>
  </si>
  <si>
    <t>1046423456</t>
  </si>
  <si>
    <t>297,5*1,05 "Přepočtené koeficientem množství</t>
  </si>
  <si>
    <t>238</t>
  </si>
  <si>
    <t>713141311</t>
  </si>
  <si>
    <t>Montáž tepelné izolace střech plochých spádovými klíny v ploše kladenými volně</t>
  </si>
  <si>
    <t>-862023758</t>
  </si>
  <si>
    <t>32,9 "terasa 4.NP</t>
  </si>
  <si>
    <t>239</t>
  </si>
  <si>
    <t>28376142</t>
  </si>
  <si>
    <t>klín izolační z pěnového polystyrenu spádový 20-140mm</t>
  </si>
  <si>
    <t>1934500853</t>
  </si>
  <si>
    <t>32,9*((0,17+0,02)/2)</t>
  </si>
  <si>
    <t>240</t>
  </si>
  <si>
    <t>713141335</t>
  </si>
  <si>
    <t>Montáž tepelné izolace střech plochých spádovými klíny v ploše přilepenými za studena bodově</t>
  </si>
  <si>
    <t>1433912817</t>
  </si>
  <si>
    <t>241</t>
  </si>
  <si>
    <t>28376141</t>
  </si>
  <si>
    <t>klín izolační z pěnového polystyrenu EPS 100 spádový</t>
  </si>
  <si>
    <t>1682914872</t>
  </si>
  <si>
    <t>297,5*0,24</t>
  </si>
  <si>
    <t>242</t>
  </si>
  <si>
    <t>713141358</t>
  </si>
  <si>
    <t>Montáž tepelné izolace střech plochých spádovými klíny na zhlaví atiky šířky do 500 mm mechanicky ukotvenými šrouby</t>
  </si>
  <si>
    <t>15840199</t>
  </si>
  <si>
    <t>"Hlavní římsa - detail 1" 16,9+55,7</t>
  </si>
  <si>
    <t>243</t>
  </si>
  <si>
    <t>28376425</t>
  </si>
  <si>
    <t>deska z polystyrénu XPS, hrana polodrážková a hladký povrch 300kPa tl 160mm</t>
  </si>
  <si>
    <t>88535217</t>
  </si>
  <si>
    <t>72,6*0,25</t>
  </si>
  <si>
    <t>244</t>
  </si>
  <si>
    <t>60621166</t>
  </si>
  <si>
    <t>překližka vodovzdorná protiskl/hladká topol tl 21mm</t>
  </si>
  <si>
    <t>-1097641588</t>
  </si>
  <si>
    <t>72,6*0,4*2</t>
  </si>
  <si>
    <t>245</t>
  </si>
  <si>
    <t>713151162</t>
  </si>
  <si>
    <t>Montáž tepelné izolace střech šikmých rohožemi, pásy, deskami (izolační materiál ve specifikaci), sklonu střechy přes 30° do 45° tloušťky izolace přes 60 do 100 mm</t>
  </si>
  <si>
    <t>661897238</t>
  </si>
  <si>
    <t>246</t>
  </si>
  <si>
    <t>28376532</t>
  </si>
  <si>
    <t>deska izolační PIR s oboustrannou kompozitní fólií s hliníkovou vložkou pro šikmé střechy 1200x2400x100mm</t>
  </si>
  <si>
    <t>1642616689</t>
  </si>
  <si>
    <t>(7,3+7,3)*39,2-2,5*1,4*20 "skladba S 01 - 2.NP</t>
  </si>
  <si>
    <t>(7,9+7,9)*43,8-(2,5*2,8*4+3,2*2,8*5+3,2*1,7) "skladba S 01 - 4.NP</t>
  </si>
  <si>
    <t>1116,12*1,02 "Přepočtené koeficientem množství</t>
  </si>
  <si>
    <t>247</t>
  </si>
  <si>
    <t>28376535</t>
  </si>
  <si>
    <t>deska izolační PIR s oboustrannou kompozitní fólií s hliníkovou vložkou pro šikmé střechy 1200x2400x160mm</t>
  </si>
  <si>
    <t>898964654</t>
  </si>
  <si>
    <t>248</t>
  </si>
  <si>
    <t>713151165</t>
  </si>
  <si>
    <t>Montáž tepelné izolace střech šikmých rohožemi, pásy, deskami (izolační materiál ve specifikaci) přišroubovanými šrouby nad krokve, sklonu střechy přes 30° do 45° tloušťky izolace přes 140 do 160 mm</t>
  </si>
  <si>
    <t>-1332835470</t>
  </si>
  <si>
    <t>(8,1+8,1)*39,2 "skladba S 01 - 2.NP</t>
  </si>
  <si>
    <t>(8,5+8,5)*43,8 "skladba S 01 - 4.NP</t>
  </si>
  <si>
    <t>249</t>
  </si>
  <si>
    <t>63148109</t>
  </si>
  <si>
    <t>deska tepelně izolační minerální univerzální λ=0,038-0,039 tl 150mm</t>
  </si>
  <si>
    <t>-53340024</t>
  </si>
  <si>
    <t>1379,64*1,02 "Přepočtené koeficientem množství</t>
  </si>
  <si>
    <t>250</t>
  </si>
  <si>
    <t>998713103</t>
  </si>
  <si>
    <t>Přesun hmot pro izolace tepelné stanovený z hmotnosti přesunovaného materiálu vodorovná dopravní vzdálenost do 50 m v objektech výšky přes 12 m do 24 m</t>
  </si>
  <si>
    <t>494111254</t>
  </si>
  <si>
    <t>714</t>
  </si>
  <si>
    <t>Akustická a protiotřesová opatření</t>
  </si>
  <si>
    <t>251</t>
  </si>
  <si>
    <t>714123001</t>
  </si>
  <si>
    <t>Montáž akustických minerálních panelů stěnových demontovatelných, instalovaných na rošt viditelný</t>
  </si>
  <si>
    <t>714379405</t>
  </si>
  <si>
    <t>252</t>
  </si>
  <si>
    <t>59036O01</t>
  </si>
  <si>
    <t>panel akustický dle specifikace ozn. O01 vč. obložení dveří do skladu</t>
  </si>
  <si>
    <t>-951848070</t>
  </si>
  <si>
    <t>253</t>
  </si>
  <si>
    <t>59036O02</t>
  </si>
  <si>
    <t>panel akustický dle specifikace ozn. O02</t>
  </si>
  <si>
    <t>-308657219</t>
  </si>
  <si>
    <t>254</t>
  </si>
  <si>
    <t>59036205</t>
  </si>
  <si>
    <t>panel akustický průmyslové prostory viditelný rošt š 24mm nebarvená hrana bílá tl 100mm  (ozn. O05)</t>
  </si>
  <si>
    <t>-826941154</t>
  </si>
  <si>
    <t>255</t>
  </si>
  <si>
    <t>714123002</t>
  </si>
  <si>
    <t>Montáž akustických minerálních panelů stěnových demontovatelných, instalovaných na rošt skrytý</t>
  </si>
  <si>
    <t>-1275988263</t>
  </si>
  <si>
    <t>59036185</t>
  </si>
  <si>
    <t>panel akustický hladký nástěnný bílý a barevný, tl 40mm (ozn. O04)</t>
  </si>
  <si>
    <t>900653600</t>
  </si>
  <si>
    <t>257</t>
  </si>
  <si>
    <t>72121143R</t>
  </si>
  <si>
    <t>Podlahové vpusti vyhřívané terasové (balkonové) vtoky s integrovanou PVC manžetou (ozn. Z12)</t>
  </si>
  <si>
    <t>1411033924</t>
  </si>
  <si>
    <t>258</t>
  </si>
  <si>
    <t>998721103</t>
  </si>
  <si>
    <t>Přesun hmot pro vnitřní kanalizace stanovený z hmotnosti přesunovaného materiálu vodorovná dopravní vzdálenost do 50 m v objektech výšky přes 12 do 24 m</t>
  </si>
  <si>
    <t>-1853259655</t>
  </si>
  <si>
    <t>259</t>
  </si>
  <si>
    <t>725110R01</t>
  </si>
  <si>
    <t>Demontáž klozetů závěsných včetně nádržky pro další použití</t>
  </si>
  <si>
    <t>1880654345</t>
  </si>
  <si>
    <t>Poznámka k položce:_x000D_
Poznámka k položce: Pro zpětné osazení - včetně úschovy</t>
  </si>
  <si>
    <t>"3.NP" 3+2+1</t>
  </si>
  <si>
    <t>260</t>
  </si>
  <si>
    <t>725119125</t>
  </si>
  <si>
    <t>Zařízení záchodů montáž klozetových mís závěsných na nosné stěny</t>
  </si>
  <si>
    <t>-1539664947</t>
  </si>
  <si>
    <t>Poznámka k položce:_x000D_
Poznámka k položce: Zpětná montáž stávajících WC</t>
  </si>
  <si>
    <t>261</t>
  </si>
  <si>
    <t>725122R01</t>
  </si>
  <si>
    <t>Demontáž pisoárů pro další použití</t>
  </si>
  <si>
    <t>-1483412109</t>
  </si>
  <si>
    <t>"3.NP" 3</t>
  </si>
  <si>
    <t>-3</t>
  </si>
  <si>
    <t>262</t>
  </si>
  <si>
    <t>725129101</t>
  </si>
  <si>
    <t>Pisoárové záchodky montáž ostatních typů keramických</t>
  </si>
  <si>
    <t>1071719197</t>
  </si>
  <si>
    <t>Poznámka k položce:_x000D_
Poznámka k položce: Zpětná montáž stávajících pisoárů</t>
  </si>
  <si>
    <t>263</t>
  </si>
  <si>
    <t>725210R01</t>
  </si>
  <si>
    <t>Demontáž umyvadel bez výtokových armatur pro další použití</t>
  </si>
  <si>
    <t>1612619691</t>
  </si>
  <si>
    <t>1" 1PP</t>
  </si>
  <si>
    <t>2 "2NP</t>
  </si>
  <si>
    <t>5" 3NP</t>
  </si>
  <si>
    <t>264</t>
  </si>
  <si>
    <t>1905120931</t>
  </si>
  <si>
    <t>Poznámka k položce:_x000D_
Poznámka k položce: Zpětná montáž stávajících umyvadel</t>
  </si>
  <si>
    <t>265</t>
  </si>
  <si>
    <t>725291703</t>
  </si>
  <si>
    <t>Doplňky zařízení koupelen a záchodů madla rovná, délky 500 mm (ozn. Z02)</t>
  </si>
  <si>
    <t>-2008876862</t>
  </si>
  <si>
    <t>266</t>
  </si>
  <si>
    <t>725291706</t>
  </si>
  <si>
    <t>Doplňky zařízení koupelen a záchodů madla nástěnná, délky 800 mm (ozn. Z04)</t>
  </si>
  <si>
    <t>-1728394430</t>
  </si>
  <si>
    <t>267</t>
  </si>
  <si>
    <t>725291722</t>
  </si>
  <si>
    <t>Doplňky zařízení koupelen a záchodů madla sklopná, délky 800 mm (ozn. Z03)</t>
  </si>
  <si>
    <t>1482547120</t>
  </si>
  <si>
    <t>268</t>
  </si>
  <si>
    <t>Doplňky zařízení koupelen a záchodů zásobník papírových ručníků (ozn. O13)</t>
  </si>
  <si>
    <t>-1638436063</t>
  </si>
  <si>
    <t>269</t>
  </si>
  <si>
    <t>Doplňky zařízení koupelen a záchodů zásobník toaletních papírů d=300 mm (dle ozn. O14)</t>
  </si>
  <si>
    <t>982809617</t>
  </si>
  <si>
    <t>270</t>
  </si>
  <si>
    <t>725291O15</t>
  </si>
  <si>
    <t>Doplňky zařízení koupelen a záchodů držák toaletních papírů d=300 mm (dle ozn. O15)</t>
  </si>
  <si>
    <t>1252568316</t>
  </si>
  <si>
    <t>271</t>
  </si>
  <si>
    <t>725291O16</t>
  </si>
  <si>
    <t>Doplňky zařízení koupelen a záchodů dávkovač pěnového mýdla (dle ozn. O16)</t>
  </si>
  <si>
    <t>-111925256</t>
  </si>
  <si>
    <t>272</t>
  </si>
  <si>
    <t>Doplňky zařízení koupelen a záchodů dávkovač pěnového mýdla nástěnný (dle ozn. O17)</t>
  </si>
  <si>
    <t>-2005149034</t>
  </si>
  <si>
    <t>273</t>
  </si>
  <si>
    <t>Doplňky zařízení koupelen a záchodů WC štětka (dle ozn. O18)</t>
  </si>
  <si>
    <t>-1566137666</t>
  </si>
  <si>
    <t>274</t>
  </si>
  <si>
    <t>Doplňky zařízení koupelen a záchodů koš na papírové ručníky (dle ozn. O19)</t>
  </si>
  <si>
    <t>699931690</t>
  </si>
  <si>
    <t>275</t>
  </si>
  <si>
    <t>Doplňky zařízení koupelen a záchodů koš nášlapný (dle ozn. O20)</t>
  </si>
  <si>
    <t>12981472</t>
  </si>
  <si>
    <t>276</t>
  </si>
  <si>
    <t>725820R01</t>
  </si>
  <si>
    <t>Demontáž baterií nástěnných do G 3/4 pro další použití</t>
  </si>
  <si>
    <t>-1777789192</t>
  </si>
  <si>
    <t>277</t>
  </si>
  <si>
    <t>725829121</t>
  </si>
  <si>
    <t>Baterie umyvadlové montáž ostatních typů nástěnných pákových nebo klasických</t>
  </si>
  <si>
    <t>105413711</t>
  </si>
  <si>
    <t>Poznámka k položce:_x000D_
Poznámka k položce: Zpětná montáž stávajících baterií</t>
  </si>
  <si>
    <t>278</t>
  </si>
  <si>
    <t>998725103</t>
  </si>
  <si>
    <t>Přesun hmot pro zařizovací předměty stanovený z hmotnosti přesunovaného materiálu vodorovná dopravní vzdálenost do 50 m v objektech výšky přes 12 do 24 m</t>
  </si>
  <si>
    <t>1223640339</t>
  </si>
  <si>
    <t>726</t>
  </si>
  <si>
    <t>Zdravotechnika - předstěnové instalace</t>
  </si>
  <si>
    <t>279</t>
  </si>
  <si>
    <t>726131011</t>
  </si>
  <si>
    <t>Předstěnové instalační systémy do lehkých stěn s kovovou konstrukcí pro bidety stavební výška 1120 mm</t>
  </si>
  <si>
    <t>-447814849</t>
  </si>
  <si>
    <t>"4.NP" 1</t>
  </si>
  <si>
    <t>726131041</t>
  </si>
  <si>
    <t>Předstěnové instalační systémy do lehkých stěn s kovovou konstrukcí pro závěsné klozety ovládání zepředu, stavební výšky 1120 mm</t>
  </si>
  <si>
    <t>669461529</t>
  </si>
  <si>
    <t>"4.NP" 3+2</t>
  </si>
  <si>
    <t>281</t>
  </si>
  <si>
    <t>726131043</t>
  </si>
  <si>
    <t>Předstěnové instalační systémy do lehkých stěn s kovovou konstrukcí pro závěsné klozety ovládání zepředu, stavební výšky 1120 mm pro tělesně postižené</t>
  </si>
  <si>
    <t>2097024803</t>
  </si>
  <si>
    <t>"4.NP - m.č. 4.13" 1</t>
  </si>
  <si>
    <t>282</t>
  </si>
  <si>
    <t>726131203</t>
  </si>
  <si>
    <t>Předstěnové instalační systémy do lehkých stěn s kovovou konstrukcí montáž ostatních typů pisoárů</t>
  </si>
  <si>
    <t>-1395687551</t>
  </si>
  <si>
    <t>"3.NP - zpětná montáž" 3</t>
  </si>
  <si>
    <t>283</t>
  </si>
  <si>
    <t>726131204</t>
  </si>
  <si>
    <t>Předstěnové instalační systémy do lehkých stěn s kovovou konstrukcí montáž ostatních typů klozetů</t>
  </si>
  <si>
    <t>-1152766274</t>
  </si>
  <si>
    <t>"3.NP - zpětná montáž" 3+2+1</t>
  </si>
  <si>
    <t>284</t>
  </si>
  <si>
    <t>998726113</t>
  </si>
  <si>
    <t>Přesun hmot pro instalační prefabrikáty stanovený z hmotnosti přesunovaného materiálu vodorovná dopravní vzdálenost do 50 m v objektech výšky přes 12 m do 24 m</t>
  </si>
  <si>
    <t>1375544373</t>
  </si>
  <si>
    <t>735</t>
  </si>
  <si>
    <t>Ústřední vytápění - otopná tělesa</t>
  </si>
  <si>
    <t>285</t>
  </si>
  <si>
    <t>735R01</t>
  </si>
  <si>
    <t>Demontáž stávajících rozvodů a těles ÚT</t>
  </si>
  <si>
    <t>59732597</t>
  </si>
  <si>
    <t>Poznámka k položce:_x000D_
Poznámka k položce: Položka obsahuje: Demontáž 6 ks litinových článkových těles Demontáž ocelového potrubí délky 60 m Vyplnění a začištění nepoužívaných prostupů Odvoz a likvidaci odpadu</t>
  </si>
  <si>
    <t>751</t>
  </si>
  <si>
    <t>Vzduchotechnika</t>
  </si>
  <si>
    <t>286</t>
  </si>
  <si>
    <t>751614121</t>
  </si>
  <si>
    <t>Montáž monitorovacího, řídícího a ovládacího zařízení čidla CO2</t>
  </si>
  <si>
    <t>1315165371</t>
  </si>
  <si>
    <t>"O36" 11</t>
  </si>
  <si>
    <t>287</t>
  </si>
  <si>
    <t>404610R01</t>
  </si>
  <si>
    <t>autonomní senzor pro měření CO2 v učebnách</t>
  </si>
  <si>
    <t>1430461516</t>
  </si>
  <si>
    <t>Poznámka k položce:_x000D_
Poznámka k položce: Provedení dle výpisu ostatních výrobků - výrobek O36 Pro nástěnnou montáž Kompletní dodávka - včetně baterií</t>
  </si>
  <si>
    <t>288</t>
  </si>
  <si>
    <t>998751202</t>
  </si>
  <si>
    <t>Přesun hmot pro vzduchotechniku stanovený procentní sazbou (%) z ceny vodorovná dopravní vzdálenost do 50 m v objektech výšky přes 12 do 60 m</t>
  </si>
  <si>
    <t>927901667</t>
  </si>
  <si>
    <t>289</t>
  </si>
  <si>
    <t>76221181R</t>
  </si>
  <si>
    <t>Demontáž schodiště dřevěného točitého se zábradlím a vřetenovou zdí, šířky do 1,10 m</t>
  </si>
  <si>
    <t>1245809356</t>
  </si>
  <si>
    <t>-0,2</t>
  </si>
  <si>
    <t>290</t>
  </si>
  <si>
    <t>762331814</t>
  </si>
  <si>
    <t>Demontáž vázaných konstrukcí krovů sklonu do 60° z hranolů, hranolků, fošen, průřezové plochy do 450 cm2</t>
  </si>
  <si>
    <t>-170625055</t>
  </si>
  <si>
    <t>10*2,7</t>
  </si>
  <si>
    <t>291</t>
  </si>
  <si>
    <t>762331941</t>
  </si>
  <si>
    <t>Vyřezání části střešní vazby vázané konstrukce krovů průřezové plochy řeziva do 450 cm2</t>
  </si>
  <si>
    <t>18675672</t>
  </si>
  <si>
    <t>149 "bourání části krovu 2.NP</t>
  </si>
  <si>
    <t>416 "bourání části krovu 4.NP</t>
  </si>
  <si>
    <t>292</t>
  </si>
  <si>
    <t>762332942</t>
  </si>
  <si>
    <t>Doplnění střešní vazby řezivem - montáž (materiál ve specifikaci) hoblovaným, průřezové plochy přes 120 do 224 cm2</t>
  </si>
  <si>
    <t>-1501846435</t>
  </si>
  <si>
    <t>244,4 "viz. výkaz materiálu řezivo</t>
  </si>
  <si>
    <t>293</t>
  </si>
  <si>
    <t>60512130</t>
  </si>
  <si>
    <t>hranol stavební řezivo průřezu do 224cm2 do dl 6m</t>
  </si>
  <si>
    <t>373896556</t>
  </si>
  <si>
    <t>6,44 "viz. výkaz materiálu řezivo</t>
  </si>
  <si>
    <t>294</t>
  </si>
  <si>
    <t>762341016</t>
  </si>
  <si>
    <t>Bednění a laťování bednění střech rovných sklonu do 60° s vyřezáním otvorů z dřevoštěpkových desek OSB šroubovaných na krokve na sraz, tloušťky desky 22 mm</t>
  </si>
  <si>
    <t>376330946</t>
  </si>
  <si>
    <t>"Detail 11 - přechod na plochou střechu" 0,9*(6,2+5,2+4,3+6,1)</t>
  </si>
  <si>
    <t>295</t>
  </si>
  <si>
    <t>762341250</t>
  </si>
  <si>
    <t>Bednění a laťování montáž bednění střech rovných a šikmých sklonu do 60° s vyřezáním otvorů z prken hoblovaných</t>
  </si>
  <si>
    <t>1391048899</t>
  </si>
  <si>
    <t>"Čela vikýřů" 0,3*1,8*20</t>
  </si>
  <si>
    <t>296</t>
  </si>
  <si>
    <t>605161R01</t>
  </si>
  <si>
    <t>řezivo smrkové sušené tl 50mm</t>
  </si>
  <si>
    <t>2053871704</t>
  </si>
  <si>
    <t>10,800*0,05</t>
  </si>
  <si>
    <t>297</t>
  </si>
  <si>
    <t>762341275</t>
  </si>
  <si>
    <t>Bednění a laťování montáž bednění střech rovných a šikmých sklonu do 60° s vyřezáním otvorů z desek dřevotřískových nebo dřevoštěpkových na pero a drážku</t>
  </si>
  <si>
    <t>1018799090</t>
  </si>
  <si>
    <t>298</t>
  </si>
  <si>
    <t>60715159</t>
  </si>
  <si>
    <t>deska dřevovláknitá středně tvrdá DHF tl 20mm</t>
  </si>
  <si>
    <t>-1818296369</t>
  </si>
  <si>
    <t>1463,74*1,1 "Přepočtené koeficientem množství</t>
  </si>
  <si>
    <t>299</t>
  </si>
  <si>
    <t>762341350</t>
  </si>
  <si>
    <t>Bednění a laťování montáž bednění střech obloukových sklonu do 60° s vyřezáním otvorů, nároží, úžlabí, nadstřešních konstrukcí z prken hoblovaných</t>
  </si>
  <si>
    <t>-1420454737</t>
  </si>
  <si>
    <t>195 "bednění u okapu</t>
  </si>
  <si>
    <t>40"bednění u úžlabí</t>
  </si>
  <si>
    <t>13,2 "výměny pro závěsy VZT</t>
  </si>
  <si>
    <t>300</t>
  </si>
  <si>
    <t>6051610R</t>
  </si>
  <si>
    <t>řezivo a prkna (viz. výkaz materiálu)</t>
  </si>
  <si>
    <t>-1386596677</t>
  </si>
  <si>
    <t>6,21 "viz výkaz materiálu krov</t>
  </si>
  <si>
    <t>301</t>
  </si>
  <si>
    <t>762341832</t>
  </si>
  <si>
    <t>Demontáž bednění střech rovných, obloukových, sklonu do 60°</t>
  </si>
  <si>
    <t>1047441472</t>
  </si>
  <si>
    <t>578+454</t>
  </si>
  <si>
    <t>302</t>
  </si>
  <si>
    <t>762342211</t>
  </si>
  <si>
    <t>Bednění a laťování montáž laťování střech jednoduchých sklonu do 60° při osové vzdálenosti latí do 150 mm</t>
  </si>
  <si>
    <t>-247426342</t>
  </si>
  <si>
    <t>495+386</t>
  </si>
  <si>
    <t>303</t>
  </si>
  <si>
    <t>76234244R</t>
  </si>
  <si>
    <t>Bednění a laťování montáž kontralatí</t>
  </si>
  <si>
    <t>2043108754</t>
  </si>
  <si>
    <t>304</t>
  </si>
  <si>
    <t>60514101</t>
  </si>
  <si>
    <t>řezivo jehličnaté lať 10-25cm2</t>
  </si>
  <si>
    <t>1298799229</t>
  </si>
  <si>
    <t>305</t>
  </si>
  <si>
    <t>762342811</t>
  </si>
  <si>
    <t>Demontáž laťování střech sklonu do 60°, z latí průřezové plochy do 25 cm2 při osové vzdálenosti do 0,22 m</t>
  </si>
  <si>
    <t>1080813245</t>
  </si>
  <si>
    <t>-112</t>
  </si>
  <si>
    <t>306</t>
  </si>
  <si>
    <t>762361312</t>
  </si>
  <si>
    <t>Konstrukční vrstva pod klempířské prvky pro oplechování horních ploch zdí a nadezdívek (atik) z desek dřevoštěpkových šroubovaných do podkladu, tloušťky desky 22 mm</t>
  </si>
  <si>
    <t>1040482987</t>
  </si>
  <si>
    <t>(7,0+6,0+7,0)*0,4</t>
  </si>
  <si>
    <t>307</t>
  </si>
  <si>
    <t>762511274</t>
  </si>
  <si>
    <t>Podlahové konstrukce podkladové z dřevoštěpkových desek OSB jednovrstvých šroubovaných na pero a drážku broušených, tloušťky desky 18 mm</t>
  </si>
  <si>
    <t>1782157178</t>
  </si>
  <si>
    <t>308</t>
  </si>
  <si>
    <t>762810024</t>
  </si>
  <si>
    <t>Záklop stropů z dřevoštěpkových desek OSB šroubovaných na trámy na pero a drážku, tloušťky desky 18 mm</t>
  </si>
  <si>
    <t>-655456289</t>
  </si>
  <si>
    <t>309</t>
  </si>
  <si>
    <t>762812811</t>
  </si>
  <si>
    <t>Demontáž záklopů stropů vrchních a zapuštěných z hoblovaných prken s olištováním, tl. do 32 mm</t>
  </si>
  <si>
    <t>1495869406</t>
  </si>
  <si>
    <t>310</t>
  </si>
  <si>
    <t>762812934</t>
  </si>
  <si>
    <t>Zabednění záklopu stropu prkny nebo fošnami (materiál v ceně) tl. do 32 mm, plochy jednotlivě přes 1,00 do 4,00 m2</t>
  </si>
  <si>
    <t>1130661744</t>
  </si>
  <si>
    <t>147"viz. výkaz materiálu řezivo</t>
  </si>
  <si>
    <t>311</t>
  </si>
  <si>
    <t>762822130</t>
  </si>
  <si>
    <t>Montáž stropních trámů z hraněného a polohraněného řeziva s trámovými výměnami, průřezové plochy přes 288 do 450 cm2</t>
  </si>
  <si>
    <t>-1480259554</t>
  </si>
  <si>
    <t>38,95*13"viz. výkaz materiálu řezivo</t>
  </si>
  <si>
    <t>1,8*24 "viz. výkaz materiálu řezivo</t>
  </si>
  <si>
    <t>312</t>
  </si>
  <si>
    <t>60512141</t>
  </si>
  <si>
    <t>hranol stavební řezivo průřezu do 450cm2 dl 6-8m</t>
  </si>
  <si>
    <t>-1386324802</t>
  </si>
  <si>
    <t>18,68"viz. výkaz materiálu řezivo</t>
  </si>
  <si>
    <t>313</t>
  </si>
  <si>
    <t>998762103</t>
  </si>
  <si>
    <t>Přesun hmot pro konstrukce tesařské stanovený z hmotnosti přesunovaného materiálu vodorovná dopravní vzdálenost do 50 m v objektech výšky přes 12 do 24 m</t>
  </si>
  <si>
    <t>1433519444</t>
  </si>
  <si>
    <t>314</t>
  </si>
  <si>
    <t>763111417</t>
  </si>
  <si>
    <t>Příčka ze sádrokartonových desek s nosnou konstrukcí z jednoduchých ocelových profilů UW, CW dvojitě opláštěná deskami standardními A tl. 2 x 12,5 mm s izolací, EI 60, příčka tl. 150 mm (W06)</t>
  </si>
  <si>
    <t>-1334894341</t>
  </si>
  <si>
    <t>22,57*3,02*2</t>
  </si>
  <si>
    <t>-8*0,8*1,97</t>
  </si>
  <si>
    <t>3,325*3,02*2</t>
  </si>
  <si>
    <t>(4+1,8)*4,5</t>
  </si>
  <si>
    <t>-0,8*1,97</t>
  </si>
  <si>
    <t>(2,9+1,8+1,8+2,1+1,95+1,95)*3,6</t>
  </si>
  <si>
    <t>-2,5*1,97</t>
  </si>
  <si>
    <t>315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</si>
  <si>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</si>
  <si>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 (W01)</t>
  </si>
  <si>
    <t>-977787183</t>
  </si>
  <si>
    <t>2,6*3,8</t>
  </si>
  <si>
    <t>316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</si>
  <si>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</si>
  <si>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 (W02)</t>
  </si>
  <si>
    <t>647860811</t>
  </si>
  <si>
    <t>2,7*3,6</t>
  </si>
  <si>
    <t>(1,8+3,4)*3,8</t>
  </si>
  <si>
    <t>317</t>
  </si>
  <si>
    <t>763111444</t>
  </si>
  <si>
    <t>Příčka ze sádrokartonových desek s nosnou konstrukcí z jednoduchých ocelových profilů UW, CW dvojitě opláštěná deskami impregnovanými H2 tl. 2 x 12,5 mm EI 60, příčka tl. 125 mm, profil 75, s izolací, Rw do 57 dB (W03)</t>
  </si>
  <si>
    <t>-248844672</t>
  </si>
  <si>
    <t>(3,4+1,65+1,55)*3,8</t>
  </si>
  <si>
    <t>-0,8*2*2-0,7*2</t>
  </si>
  <si>
    <t>318</t>
  </si>
  <si>
    <t>763111450</t>
  </si>
  <si>
    <t>Příčka ze sádrokartonových desek s nosnou konstrukcí z jednoduchých ocelových profilů UW, CW dvojitě opláštěná deskami protipožárními impregnovanými H2 tl. 2 x 12,5 mm EI 60, příčka tl. 200 mm, profil 150, s izolací, Rw do 56 dB (W04)</t>
  </si>
  <si>
    <t>2116826440</t>
  </si>
  <si>
    <t>7,1*3,5</t>
  </si>
  <si>
    <t>(2,15+1,8)*3,8</t>
  </si>
  <si>
    <t>319</t>
  </si>
  <si>
    <t>763111W05</t>
  </si>
  <si>
    <t>Příčka ze sádrokartonových desek s nosnou konstrukcí z jednoduchých ocelových profilů UW, CW dvojitě opláštěná deskami protipožárními impregnovanými H2 tl. 2 x 12,5 mm EI 60, příčka tl. 200 mm, profil 150, s izolací, Rw do 56 dB (W05)</t>
  </si>
  <si>
    <t>503740882</t>
  </si>
  <si>
    <t>2,63*2,8 "4.NP mezi 4.03 a 4.05</t>
  </si>
  <si>
    <t>320</t>
  </si>
  <si>
    <t>763112W08a</t>
  </si>
  <si>
    <t>Stěna ze sádrokartonových desek s nosnou konstrukcí ze zdvojených ocelových profilů UW, CW 2x dvojitě opláštěná deskami kombinovanými vysokopevnostními impregnovanými DFRIH2 tl. 12,5 mm s izolací tl 50mm, EI 90, příčka tl. 220 mm (W08)</t>
  </si>
  <si>
    <t>590165933</t>
  </si>
  <si>
    <t>321</t>
  </si>
  <si>
    <t>763112W08b</t>
  </si>
  <si>
    <t>Stěna ze sádrokartonových desek s nosnou konstrukcí ze zdvojených ocelových profilů UW, CW 2x dvojitě opláštěná deskami kombinovanými vysokopevnostními impregnovanými DFRIH2 tl. 12,5 mm s izolací tl 50mm, EI 90, příčka tl. 260 mm (W08)</t>
  </si>
  <si>
    <t>-742888595</t>
  </si>
  <si>
    <t>10*4,95</t>
  </si>
  <si>
    <t>-1,1*2,2</t>
  </si>
  <si>
    <t>322</t>
  </si>
  <si>
    <t>763121467</t>
  </si>
  <si>
    <t>Stěna předsazená ze sádrokartonových desek s nosnou konstrukcí z ocelových profilů CW, UW dvojitě opláštěná deskami standardními A tl. 2 x 12,5 mm s izolací, EI 45, stěna tl. 125 mm, profil 100 (W07)</t>
  </si>
  <si>
    <t>-1290205494</t>
  </si>
  <si>
    <t>15,8*2*0,895 "sborovna</t>
  </si>
  <si>
    <t>((22,57*2)+(0,45*24))*1,14 "kabinety</t>
  </si>
  <si>
    <t>3*3,2 "výstuha pro tabuli</t>
  </si>
  <si>
    <t>(6,6+38,1+6,9+2,6+21,6+5,2)*1,73 "4.NP</t>
  </si>
  <si>
    <t>323</t>
  </si>
  <si>
    <t>76312147R</t>
  </si>
  <si>
    <t>Stěna ze sádrokartonových desek s nosnou konstrukcí z ocelových profilů CW, UW 2x dvojitě opláštěná deskami standardními A tl. 2 x 12,5 mm s izolací, EI 45, stěna tl. 125 mm, profil 100 (W09)</t>
  </si>
  <si>
    <t>-1277481536</t>
  </si>
  <si>
    <t>3,345*4,95</t>
  </si>
  <si>
    <t>324</t>
  </si>
  <si>
    <t>763121R01</t>
  </si>
  <si>
    <t>Stěna předsazená ze sádrokartonových desek s nosnou konstrukcí z ocelových profilů CW, UW dvojitě opláštěná deskami A tl. 2 x 12,5 mm s izolací 50 mm, stěna tl. 125 mm, profil 100</t>
  </si>
  <si>
    <t>-2143866524</t>
  </si>
  <si>
    <t>"Skladba W16" 4,9*3,9</t>
  </si>
  <si>
    <t>325</t>
  </si>
  <si>
    <t>763121R02</t>
  </si>
  <si>
    <t>SDK stěna předsazená tl 200 mm profil CW+UW 75 + CW 100 desky 2x impregnované desky 12,5 bez izolace</t>
  </si>
  <si>
    <t>2024832054</t>
  </si>
  <si>
    <t>"Skladba W14" (3,3+3,5+1,4)*(1,3+0,2)</t>
  </si>
  <si>
    <t>326</t>
  </si>
  <si>
    <t>763121R03</t>
  </si>
  <si>
    <t>Obklad potrubí ze sádrokartonových desek s nosnou konstrukcí z ocelových profilů CW, UW dvojitě opláštěná deskami A tl. 2 x 12,5 mm s izolací 50 mm, stěna tl. 75 mm, profil 50</t>
  </si>
  <si>
    <t>1314812811</t>
  </si>
  <si>
    <t>"Skladba W15" (0,5+2,0/2)*4,1</t>
  </si>
  <si>
    <t>327</t>
  </si>
  <si>
    <t>763121R04</t>
  </si>
  <si>
    <t>SDK stěna předsazená tl 150 mm profil CW+UW 75 + CW 50 desky 2x impregnované desky 12,5 bez izolace</t>
  </si>
  <si>
    <t>-683021943</t>
  </si>
  <si>
    <t>"Skladba W13" (2,2+1,6)*(1,3+0,2)</t>
  </si>
  <si>
    <t>328</t>
  </si>
  <si>
    <t>1391703618</t>
  </si>
  <si>
    <t>(22,2+24,3+10,1+9,4+7,2+9,4+10,1+24,3+22,2)*1,4 "2.NP (1,4 koeficient pro šikminy)</t>
  </si>
  <si>
    <t>(69,5*4)-(48,6*4)"3.NP -C09</t>
  </si>
  <si>
    <t>5,6+6+25,9+41,4+14,8+8,62+9,42+23,04+23,76+21,3+80,5+44,88"4.NP</t>
  </si>
  <si>
    <t>329</t>
  </si>
  <si>
    <t>763131441</t>
  </si>
  <si>
    <t>Podhled ze sádrokartonových desek dvouvrstvá zavěšená spodní konstrukce z ocelových profilů CD, UD dvojitě opláštěná deskami protipožárními DF, tl. 2 x 12,5 mm, bez izolace (C04)</t>
  </si>
  <si>
    <t>1714171728</t>
  </si>
  <si>
    <t>2,4*39,0 "4NP prostor krovu</t>
  </si>
  <si>
    <t>29,4+184,9 "4NP prostory pod plochou střechou</t>
  </si>
  <si>
    <t>330</t>
  </si>
  <si>
    <t>-773745536</t>
  </si>
  <si>
    <t>6,3+13,7+4,1+12,8+5,4+31,7</t>
  </si>
  <si>
    <t>331</t>
  </si>
  <si>
    <t>763153612</t>
  </si>
  <si>
    <t>Podlaha ze sádrokartonových desek montáž desek dvou vrstev</t>
  </si>
  <si>
    <t>-1615628752</t>
  </si>
  <si>
    <t>"Skladba P07" 39,4</t>
  </si>
  <si>
    <t>332</t>
  </si>
  <si>
    <t>59030550</t>
  </si>
  <si>
    <t>deska SDK konstrukční vysokopevnostní DFRIEH2 tl 12,5mm</t>
  </si>
  <si>
    <t>2088292135</t>
  </si>
  <si>
    <t>"Skladba P02" (267,5-14,4)*2</t>
  </si>
  <si>
    <t>"Skladba P06" (14,4+10,1)*2</t>
  </si>
  <si>
    <t>594,6*1,1 "Přepočtené koeficientem množství</t>
  </si>
  <si>
    <t>333</t>
  </si>
  <si>
    <t>60715158</t>
  </si>
  <si>
    <t>deska dřevovláknitá zvukově a tepelně izolační tl 19mm</t>
  </si>
  <si>
    <t>-1616841521</t>
  </si>
  <si>
    <t>334</t>
  </si>
  <si>
    <t>763158115</t>
  </si>
  <si>
    <t>Podlaha ze sádrokartonových desek ostatní práce a konstrukce na sádrokartonových podlahách suchý podsyp tl. 10 mm</t>
  </si>
  <si>
    <t>1081220136</t>
  </si>
  <si>
    <t>335</t>
  </si>
  <si>
    <t>763158118</t>
  </si>
  <si>
    <t>Podlaha ze sádrokartonových desek ostatní práce a konstrukce na sádrokartonových podlahách suchý podsyp Příplatek k ceně -8115 za každý další 10 mm tloušťky suchého podsypu</t>
  </si>
  <si>
    <t>2103252569</t>
  </si>
  <si>
    <t>"Skladba P02" (267,5-14,4)*11</t>
  </si>
  <si>
    <t>"Skladba P06" (14,4+10,1)*11</t>
  </si>
  <si>
    <t>"Skladba P07" 39,4*4</t>
  </si>
  <si>
    <t>336</t>
  </si>
  <si>
    <t>763164736</t>
  </si>
  <si>
    <t>Obklad konstrukcí sádrokartonovými deskami včetně ochranných úhelníků uzavřeného tvaru rozvinuté šíře přes 0,8 do 1,6 m, opláštěný deskou protipožární DF, tl. 15 mm</t>
  </si>
  <si>
    <t>-1370109789</t>
  </si>
  <si>
    <t>"Skladba W11" 1,0*3,0*6</t>
  </si>
  <si>
    <t>337</t>
  </si>
  <si>
    <t>763172325</t>
  </si>
  <si>
    <t>Montáž dvířek pro konstrukce ze sádrokartonových desek revizních jednoplášťových pro příčky a předsazené stěny velikost (šxv) 600 x 600 mm</t>
  </si>
  <si>
    <t>-1507855783</t>
  </si>
  <si>
    <t>"Obklad W15" 1</t>
  </si>
  <si>
    <t>338</t>
  </si>
  <si>
    <t>59030714</t>
  </si>
  <si>
    <t>dvířka revizní jednokřídlá s automatickým zámkem 600x600mm</t>
  </si>
  <si>
    <t>-1910856743</t>
  </si>
  <si>
    <t>339</t>
  </si>
  <si>
    <t>763173111</t>
  </si>
  <si>
    <t>Montáž nosičů zařizovacích předmětů pro konstrukce ze sádrokartonových desek úchytu pro umyvadlo</t>
  </si>
  <si>
    <t>-357377257</t>
  </si>
  <si>
    <t>"4.NP" 4</t>
  </si>
  <si>
    <t>340</t>
  </si>
  <si>
    <t>59030729</t>
  </si>
  <si>
    <t>konstrukce pro uchycení umyvadla s nástěnnými bateriemi osová rozteč CW profilů 450-625mm</t>
  </si>
  <si>
    <t>1192866479</t>
  </si>
  <si>
    <t>341</t>
  </si>
  <si>
    <t>763173112</t>
  </si>
  <si>
    <t>Montáž nosičů zařizovacích předmětů pro konstrukce ze sádrokartonových desek úchytu pro pisoár</t>
  </si>
  <si>
    <t>50432838</t>
  </si>
  <si>
    <t>"4.NP" 3</t>
  </si>
  <si>
    <t>342</t>
  </si>
  <si>
    <t>59030728</t>
  </si>
  <si>
    <t>konstrukce pro uchycení pisoáru osová rozteč CW profilů 450-625mm</t>
  </si>
  <si>
    <t>-1164562922</t>
  </si>
  <si>
    <t>343</t>
  </si>
  <si>
    <t>763211913</t>
  </si>
  <si>
    <t>Zhotovení otvorů v příčkách ze sádrovláknitých desek pro prostupy (voda, elektro, topení, VZT), osvětlení, okna, revizní klapky a dvířka včetně vyztužení profily pro příčku tl. do 100 mm, velikost přes 0,25 do 0,50 m2</t>
  </si>
  <si>
    <t>1876470540</t>
  </si>
  <si>
    <t>344</t>
  </si>
  <si>
    <t>76313191R</t>
  </si>
  <si>
    <t>Zhotovení otvorů v podhledech a podkrovích ze sádrokartonových desek pro prostupy (voda, elektro, topení, VZT), osvětlení, sprinklery, revizní klapky a dvířka včetně vyztužení profily, velikost do 0,25 m2</t>
  </si>
  <si>
    <t>-402847423</t>
  </si>
  <si>
    <t>12+5+6+9+14+16+13+17+14+18+19+17+22+4+6+12+13+11+14+3</t>
  </si>
  <si>
    <t>345</t>
  </si>
  <si>
    <t>763131C02</t>
  </si>
  <si>
    <t>Podhled minerální kazetový s viditelným rastrem, modul kazety 600 x 600x 20 mm (dle ozn. C02)</t>
  </si>
  <si>
    <t>2141723410</t>
  </si>
  <si>
    <t>37,8+17,28+30,96+40,32+40,32+3,6+21,6+9,72 "4.NP</t>
  </si>
  <si>
    <t>346</t>
  </si>
  <si>
    <t>763131C05</t>
  </si>
  <si>
    <t>Podhled přisazený minerální kazetový akustický na šikmině v podkroví s viditelným rastrem, modul kazety 600 x 600x 20 mm (dle ozn. C05)</t>
  </si>
  <si>
    <t>-1846876595</t>
  </si>
  <si>
    <t>134,5*1,4 "2.NP sborovna (1,4 koeficient pro šikminy)</t>
  </si>
  <si>
    <t>3,3*28,6-3,2*2,8*5 "4. NP</t>
  </si>
  <si>
    <t>347</t>
  </si>
  <si>
    <t>763131C06</t>
  </si>
  <si>
    <t>Podhled akustický zavěšený z děrovaného sádrokartonu (např. Gyptone Big Quattro 47), vč. podkladní nosné CD konstrukce a vrstva minerální vlny toušťky 50 mm s jednostranným kašírováním černou netkanou textilií (např. Isover AKUSTIC SSP2) - dle ozn. C06</t>
  </si>
  <si>
    <t>1465730082</t>
  </si>
  <si>
    <t>190 "tělocvična viz. text skladby kcí</t>
  </si>
  <si>
    <t>348</t>
  </si>
  <si>
    <t>763131831</t>
  </si>
  <si>
    <t>Demontáž podhledu nebo samostatného požárního předělu ze sádrokartonových desek s nosnou konstrukcí jednovrstvou z ocelových profilů, opláštění jednoduché</t>
  </si>
  <si>
    <t>24643592</t>
  </si>
  <si>
    <t>153" stávající strop v tělocvičně</t>
  </si>
  <si>
    <t>349</t>
  </si>
  <si>
    <t>763131C07</t>
  </si>
  <si>
    <t>Podhled ze sádrokartonových desek dvouvrstvá zavěšená spodní konstrukce z ocelových profilů CD, UD dvojitě opláštěná deskami protipožárními Fire, tl. 2 x 12,5 mm, bez izolace (dle ozn. C07)</t>
  </si>
  <si>
    <t>802561685</t>
  </si>
  <si>
    <t>25+12,8+15,5+51,5+120,1+6,9+8,9+52,4+26+12,8  "3.NP C07</t>
  </si>
  <si>
    <t>354,9 "3.NP - doplnění</t>
  </si>
  <si>
    <t>15 "podesta P18</t>
  </si>
  <si>
    <t>-(15,12+2,16+17,64+4,32+12,96+32,76) "C08</t>
  </si>
  <si>
    <t>-1,44 "C09</t>
  </si>
  <si>
    <t>350</t>
  </si>
  <si>
    <t>763131C08</t>
  </si>
  <si>
    <t>Podhled akustický minerální kazetový 15 mm s viditelným rastrem, modul kazety 600 x 600x 20 mm, světelná odrazivost 85%, omyvatelný povrch, jádro ze skelného vlákna (dle ozn. C08)</t>
  </si>
  <si>
    <t>1204396429</t>
  </si>
  <si>
    <t>"Skladba C08" 15,12+2,16+17,64+4,32+12,96+32,76 "3.NP</t>
  </si>
  <si>
    <t>"Skladba C11" 52,8+25,9+51,6+72,6+73,5+27,3+101,9+54,5</t>
  </si>
  <si>
    <t>351</t>
  </si>
  <si>
    <t>7631351C09</t>
  </si>
  <si>
    <t>Montáž SDK kazetového podhledu vč. skladeb a kovového roštu (dle ozn. C09)</t>
  </si>
  <si>
    <t>1821287208</t>
  </si>
  <si>
    <t>48,6*4+1,44 "3.NP C09</t>
  </si>
  <si>
    <t>352</t>
  </si>
  <si>
    <t>59030581R</t>
  </si>
  <si>
    <t>podhled kazetový (dle ozn. C09)</t>
  </si>
  <si>
    <t>1911045513</t>
  </si>
  <si>
    <t>195,84*1,05 "Přepočtené koeficientem množství</t>
  </si>
  <si>
    <t>353</t>
  </si>
  <si>
    <t>763164716</t>
  </si>
  <si>
    <t>Obklad konstrukcí sádrokartonovými deskami včetně ochranných úhelníků uzavřeného tvaru rozvinuté šíře do 0,8 m, opláštěný deskou protipožární DF, tl. 15 mm</t>
  </si>
  <si>
    <t>-1313221299</t>
  </si>
  <si>
    <t>"Skladba W17" 2*3,1+9*1,4</t>
  </si>
  <si>
    <t>354</t>
  </si>
  <si>
    <t>763164756</t>
  </si>
  <si>
    <t>Obklad konstrukcí sádrokartonovými deskami včetně ochranných úhelníků uzavřeného tvaru rozvinuté šíře přes 1,6 m, opláštěný deskou protipožární DF, tl. 15 mm</t>
  </si>
  <si>
    <t>-1835210425</t>
  </si>
  <si>
    <t>"Skladba W12 - 2.NP" 0,3*4*3,9*3</t>
  </si>
  <si>
    <t>"Skladba W12 - 4.NP" (0,8+0,3)*2*4,9*9+(0,4+0,2)*29,4*2</t>
  </si>
  <si>
    <t>355</t>
  </si>
  <si>
    <t>763251211</t>
  </si>
  <si>
    <t>Podlaha ze sádrovláknitých desek na pero a drážku podlahové desky tl. 2 x 12,5 mm podlaha tl. 25 mm bez podsypu</t>
  </si>
  <si>
    <t>-141386575</t>
  </si>
  <si>
    <t>"Skladba P01" 304,7</t>
  </si>
  <si>
    <t>"Skladba P03" 186,6</t>
  </si>
  <si>
    <t>"Skladba P04" 27,3</t>
  </si>
  <si>
    <t>"Skladba P05" 38,2</t>
  </si>
  <si>
    <t>356</t>
  </si>
  <si>
    <t>763161R01</t>
  </si>
  <si>
    <t>Podkroví ze sádrokartonových desek dvouvrstvá spodní konstrukce z ocelových profilů CD, UD na krokvových závěsech dvojitě opláštěná deskami protipožárními DF, tl. 2 x 12,5 mm, REI 30</t>
  </si>
  <si>
    <t>-1294345614</t>
  </si>
  <si>
    <t>"Skladba C04 - šikminy"</t>
  </si>
  <si>
    <t>(6,1+6,1)*38,6 "2.NP</t>
  </si>
  <si>
    <t>(5,6+5,6)*39,0 "4NP</t>
  </si>
  <si>
    <t>357</t>
  </si>
  <si>
    <t>763251R01</t>
  </si>
  <si>
    <t>Podlaha z dřevovláknitých desek tl. 20 mm bez podsypu</t>
  </si>
  <si>
    <t>469250793</t>
  </si>
  <si>
    <t>358</t>
  </si>
  <si>
    <t>763411111</t>
  </si>
  <si>
    <t>Sanitární příčky vhodné do mokrého prostředí dělící z dřevotřískových desek s HPL-laminátem tl. 19,6 mm (T10-11, T16-17)</t>
  </si>
  <si>
    <t>-544676448</t>
  </si>
  <si>
    <t xml:space="preserve">(1,3+2,95+0,4+1,8)*2 </t>
  </si>
  <si>
    <t xml:space="preserve">-0,7*1,97*4 </t>
  </si>
  <si>
    <t>Mezisoučet (T10-11)</t>
  </si>
  <si>
    <t>(1,35+1,64+1,46+1,46+2,72)*2</t>
  </si>
  <si>
    <t>-0,7*1,97*5</t>
  </si>
  <si>
    <t>Mezisoučet (T16-17)</t>
  </si>
  <si>
    <t>359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</si>
  <si>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</si>
  <si>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 (T10-11, T16-17)</t>
  </si>
  <si>
    <t>-550705703</t>
  </si>
  <si>
    <t>360</t>
  </si>
  <si>
    <t>763411211</t>
  </si>
  <si>
    <t>Sanitární příčky vhodné do mokrého prostředí dělící přepážky k pisoárům z dřevotřískových desek s HPL-laminátem tl. 19,6 mm (T12)</t>
  </si>
  <si>
    <t>-545940273</t>
  </si>
  <si>
    <t>0,7*0,4*2</t>
  </si>
  <si>
    <t>361</t>
  </si>
  <si>
    <t>763411R01</t>
  </si>
  <si>
    <t>Demontáž, uskladnění a zpětná montáž sanitárních příček vhodných do mokrého nebo suchého prostředí z desek; včetně dveří</t>
  </si>
  <si>
    <t>1192541843</t>
  </si>
  <si>
    <t>"3.NP - kabiny" (2,8+1,4*2+1,6+1,3)*2,0</t>
  </si>
  <si>
    <t>"3.NP - u pisoárů" 0,4*1,0*2</t>
  </si>
  <si>
    <t>362</t>
  </si>
  <si>
    <t>998763102</t>
  </si>
  <si>
    <t>Přesun hmot pro dřevostavby stanovený z hmotnosti přesunovaného materiálu vodorovná dopravní vzdálenost do 50 m v objektech výšky přes 12 do 24 m</t>
  </si>
  <si>
    <t>-189461440</t>
  </si>
  <si>
    <t>764</t>
  </si>
  <si>
    <t>Konstrukce klempířské</t>
  </si>
  <si>
    <t>363</t>
  </si>
  <si>
    <t>764001801</t>
  </si>
  <si>
    <t>Demontáž klempířských konstrukcí podkladního plechu do suti</t>
  </si>
  <si>
    <t>-1671082704</t>
  </si>
  <si>
    <t>21+34+65+7</t>
  </si>
  <si>
    <t>364</t>
  </si>
  <si>
    <t>764002841</t>
  </si>
  <si>
    <t>Demontáž klempířských konstrukcí oplechování horních ploch zdí a nadezdívek do suti</t>
  </si>
  <si>
    <t>-2134349632</t>
  </si>
  <si>
    <t>5,6+5,4+3+7,4+3+6,2+16,1+9+3,7+6,5+3,8</t>
  </si>
  <si>
    <t>365</t>
  </si>
  <si>
    <t>764002851</t>
  </si>
  <si>
    <t>Demontáž klempířských konstrukcí oplechování parapetů do suti</t>
  </si>
  <si>
    <t>1023043411</t>
  </si>
  <si>
    <t>1,5*2+1,6*2+1,5*3+1,4+1,2+3+1,2*5+1,2*14+1,3*6+0,85*4+0,4*4</t>
  </si>
  <si>
    <t>366</t>
  </si>
  <si>
    <t>764002871</t>
  </si>
  <si>
    <t>Demontáž klempířských konstrukcí lemování zdí do suti</t>
  </si>
  <si>
    <t>167764403</t>
  </si>
  <si>
    <t>4+5+7+9+14</t>
  </si>
  <si>
    <t>-16</t>
  </si>
  <si>
    <t>367</t>
  </si>
  <si>
    <t>764004861</t>
  </si>
  <si>
    <t>Demontáž klempířských konstrukcí svodu do suti</t>
  </si>
  <si>
    <t>671425618</t>
  </si>
  <si>
    <t>17,5+17 "sev</t>
  </si>
  <si>
    <t>10 "přechody střech</t>
  </si>
  <si>
    <t>368</t>
  </si>
  <si>
    <t>764011R01</t>
  </si>
  <si>
    <t>Systémová lišta z poplastovaného plechu vč. krycí lišty pro ukončení foliové krytiny na svislém povrchu</t>
  </si>
  <si>
    <t>198959598</t>
  </si>
  <si>
    <t>Poznámka k položce:_x000D_
Poznámka k položce: R.Š. 120 + 160 - provedení dle výpisu klempířských výrobků</t>
  </si>
  <si>
    <t>(2,2+0,5)*2*1,1 "K06</t>
  </si>
  <si>
    <t>(2,1+1,0+1,2+0,6)*2*1,1 "K07</t>
  </si>
  <si>
    <t>(1,7+0,5)*2*1,1 "K08</t>
  </si>
  <si>
    <t>(1,0+0,5)*2*1,1 "K09</t>
  </si>
  <si>
    <t>(1,4+0,6)*2*1,1 "K29</t>
  </si>
  <si>
    <t>(0,8+0,5)*2*1,1 "K30</t>
  </si>
  <si>
    <t>(1,4+0,7)*2*1,1*2 "K35</t>
  </si>
  <si>
    <t>24,8*1,1 "K36</t>
  </si>
  <si>
    <t>369</t>
  </si>
  <si>
    <t>764011R02</t>
  </si>
  <si>
    <t>Dilatační lišta z pozinkovaného plechu připojovací, včetně tmelení rš 160 mm</t>
  </si>
  <si>
    <t>1960494393</t>
  </si>
  <si>
    <t>"K02" (1,0+0,5)*2*2*1,1</t>
  </si>
  <si>
    <t>"K03" (0,5+1,7)*2*3*1,1</t>
  </si>
  <si>
    <t>"K04" (2,2+0,5)*2*2*1,1</t>
  </si>
  <si>
    <t>"K17" 52,4*1,1</t>
  </si>
  <si>
    <t>370</t>
  </si>
  <si>
    <t>764212431</t>
  </si>
  <si>
    <t>Oplechování střešních prvků z pozinkovaného plechu okapu okapovým plechem střechy rovné rš 150 mm</t>
  </si>
  <si>
    <t>1773731894</t>
  </si>
  <si>
    <t>"K11 - díl B" 75,7*1,1</t>
  </si>
  <si>
    <t>371</t>
  </si>
  <si>
    <t>764212436</t>
  </si>
  <si>
    <t>Oplechování střešních prvků z pozinkovaného plechu okapu okapovým plechem střechy rovné rš 500 mm (K23)</t>
  </si>
  <si>
    <t>-1232265626</t>
  </si>
  <si>
    <t>"K23" 88,0*1,1</t>
  </si>
  <si>
    <t>372</t>
  </si>
  <si>
    <t>764212435</t>
  </si>
  <si>
    <t>Oplechování střešních prvků z pozinkovaného plechu okapu okapovým plechem střechy rovné rš 400 mm</t>
  </si>
  <si>
    <t>1474098986</t>
  </si>
  <si>
    <t>44,4*1,1 "K19</t>
  </si>
  <si>
    <t>1,2*1,1 "K20</t>
  </si>
  <si>
    <t>373</t>
  </si>
  <si>
    <t>764212R01</t>
  </si>
  <si>
    <t>Oplechování střešních prvků z pozinkovaného plechu štítu závětrnou lištou rš 700 mm</t>
  </si>
  <si>
    <t>2048600004</t>
  </si>
  <si>
    <t>"K16 - Vikýře - boky" 98,0*1,1</t>
  </si>
  <si>
    <t>374</t>
  </si>
  <si>
    <t>764212663</t>
  </si>
  <si>
    <t>Oplechování střešních prvků z pozinkovaného plechu s povrchovou úpravou okapu okapovým plechem střechy rovné rš 250 mm</t>
  </si>
  <si>
    <t>1354111416</t>
  </si>
  <si>
    <t>"K38 - vikýře ve 2.NP" 36,0*1,1</t>
  </si>
  <si>
    <t>375</t>
  </si>
  <si>
    <t>764212R02</t>
  </si>
  <si>
    <t>Oplechování střešních prvků z pozinkovaného plechu okapu okapovým plechem střechy rovné rš 290 mm</t>
  </si>
  <si>
    <t>117856157</t>
  </si>
  <si>
    <t>"K11 - díl A" 75,7*1,1</t>
  </si>
  <si>
    <t>376</t>
  </si>
  <si>
    <t>764214R01</t>
  </si>
  <si>
    <t>Oplechování horních ploch zdí a nadezdívek (atik) z pozinkovaného plechu mechanicky kotvené rš 700 mm</t>
  </si>
  <si>
    <t>1938944605</t>
  </si>
  <si>
    <t>"K10" 20,2*1,1</t>
  </si>
  <si>
    <t>377</t>
  </si>
  <si>
    <t>764216404</t>
  </si>
  <si>
    <t>Oplechování parapetů z pozinkovaného plechu rovných mechanicky kotvené, bez rohů rš 310 mm (K14)</t>
  </si>
  <si>
    <t>2018128589</t>
  </si>
  <si>
    <t>"K14" 26,5*1,1</t>
  </si>
  <si>
    <t>378</t>
  </si>
  <si>
    <t>764216R01</t>
  </si>
  <si>
    <t>Oplechování parapetů z pozinkovaného plechu rovných mechanicky kotvené, bez rohů rš 340 mm (K26)</t>
  </si>
  <si>
    <t>2024421042</t>
  </si>
  <si>
    <t>"Vikýře K26" 20*1,4*1,1</t>
  </si>
  <si>
    <t>379</t>
  </si>
  <si>
    <t>764216405a</t>
  </si>
  <si>
    <t>Oplechování parapetů z pozinkovaného plechu rovných mechanicky kotvené, bez rohů rš 320 mm (K31)</t>
  </si>
  <si>
    <t>-1383275580</t>
  </si>
  <si>
    <t>"K31" 5,8*1,1</t>
  </si>
  <si>
    <t>380</t>
  </si>
  <si>
    <t>764216465</t>
  </si>
  <si>
    <t>Oplechování parapetů z pozinkovaného plechu rovných celoplošně lepené, bez rohů Příplatek k cenám za zvýšenou pracnost při provedení rohu nebo koutu do rš 400 mm</t>
  </si>
  <si>
    <t>476592858</t>
  </si>
  <si>
    <t>(7+2+5+7+5)*2</t>
  </si>
  <si>
    <t>381</t>
  </si>
  <si>
    <t>764218411</t>
  </si>
  <si>
    <t>Oplechování říms a ozdobných prvků z pozinkovaného plechu rovných, bez rohů mechanicky kotvené přes rš 670 mm</t>
  </si>
  <si>
    <t>919942573</t>
  </si>
  <si>
    <t>"K32" 33,1*1,0*1,1</t>
  </si>
  <si>
    <t>382</t>
  </si>
  <si>
    <t>764218R03</t>
  </si>
  <si>
    <t>Oplechování říms a ozdobných prvků z pozinkovaného plechu rovných, bez rohů mechanicky kotvené rš 210 mm (K25)</t>
  </si>
  <si>
    <t>1021543224</t>
  </si>
  <si>
    <t>"K25" 70,5*1,1</t>
  </si>
  <si>
    <t>383</t>
  </si>
  <si>
    <t>764218R02</t>
  </si>
  <si>
    <t>Oplechování říms a ozdobných prvků z pozinkovaného plechu rovných, bez rohů mechanicky kotvené rš 460 mm (K24)</t>
  </si>
  <si>
    <t>-727427276</t>
  </si>
  <si>
    <t>"K24" 33,9*1,1</t>
  </si>
  <si>
    <t>384</t>
  </si>
  <si>
    <t>76421841K33</t>
  </si>
  <si>
    <t>Oplechování boku kuželové střechy řš 330 +300 (K33)</t>
  </si>
  <si>
    <t>-1538831926</t>
  </si>
  <si>
    <t>"K33" 2,7*1,1</t>
  </si>
  <si>
    <t>385</t>
  </si>
  <si>
    <t>76421843K34</t>
  </si>
  <si>
    <t>Oplechování boku střechy vikýře (K34) - závětrná lišta RŠ 450 mm u taškové krytiny</t>
  </si>
  <si>
    <t>-1885432222</t>
  </si>
  <si>
    <t>"Vikýře" 92,0*0,7*1,1</t>
  </si>
  <si>
    <t>386</t>
  </si>
  <si>
    <t>764218447</t>
  </si>
  <si>
    <t>Oplechování říms a ozdobných prvků z pozinkovaného plechu rovných, bez rohů Příplatek k cenám za zvýšenou pracnost při provedení rohu nebo koutu rovné římsy přes rš 400 mm</t>
  </si>
  <si>
    <t>1387279064</t>
  </si>
  <si>
    <t>387</t>
  </si>
  <si>
    <t>764218R01</t>
  </si>
  <si>
    <t>Oplechování říms a ozdobných prvků z pozinkovaného plechu rovných, bez rohů mechanicky kotvené rš 575 mm</t>
  </si>
  <si>
    <t>-136938850</t>
  </si>
  <si>
    <t>"K12" 16,3*1,1</t>
  </si>
  <si>
    <t>388</t>
  </si>
  <si>
    <t>764311R02</t>
  </si>
  <si>
    <t>Lemování zdí z pozinkovaného plechu boční a horní rovné, rš 390 + 290 mm (K28)</t>
  </si>
  <si>
    <t>2000843306</t>
  </si>
  <si>
    <t>"K28" 4,5*1,1</t>
  </si>
  <si>
    <t>389</t>
  </si>
  <si>
    <t>764311R01</t>
  </si>
  <si>
    <t>Lemování zdí z pozinkovaného plechu boční nebo horní rovné, střech s krytinou prejzovou nebo vlnitou rš 600 mm (K27)</t>
  </si>
  <si>
    <t>1668133842</t>
  </si>
  <si>
    <t>"K27" 24,4*1,1</t>
  </si>
  <si>
    <t>390</t>
  </si>
  <si>
    <t>764311R03</t>
  </si>
  <si>
    <t>Lemování zdí z pozinkovaného plechu boční nebo horní rovné, střech s krytinou skládanou mimo prejzovou rš 550 mm</t>
  </si>
  <si>
    <t>279033097</t>
  </si>
  <si>
    <t>"K02" (1,0+0,5*2)*2*1,1</t>
  </si>
  <si>
    <t>"K03" (0,5+1,7*2)*3*1,1</t>
  </si>
  <si>
    <t>"K04" (2,2+0,5*2)*2*1,1</t>
  </si>
  <si>
    <t>391</t>
  </si>
  <si>
    <t>764312R04</t>
  </si>
  <si>
    <t>Lemování zdí z pozinkovaného plechu spodní s formováním do tvaru krytiny rovné, střech s krytinou skládanou mimo prejzovou rš 550 mm</t>
  </si>
  <si>
    <t>1336529728</t>
  </si>
  <si>
    <t>"K02" (1,0)*2*1,1</t>
  </si>
  <si>
    <t>"K03" (0,5)*3*1,1</t>
  </si>
  <si>
    <t>"K04" (2,2)*2*1,1</t>
  </si>
  <si>
    <t>392</t>
  </si>
  <si>
    <t>76431441R37</t>
  </si>
  <si>
    <t>Lemování prostupů VZT potrubí na střeše (K37) - pás šířky 280 mm</t>
  </si>
  <si>
    <t>-1054230607</t>
  </si>
  <si>
    <t>Poznámka k položce:_x000D_
Poznámka k položce: Lemování polyizobutylenovým pásem s hliníkovou vložkou</t>
  </si>
  <si>
    <t>"K37" 4,8*1,1</t>
  </si>
  <si>
    <t>393</t>
  </si>
  <si>
    <t>7643156K22a</t>
  </si>
  <si>
    <t>Manžety na prostupech střechou - systémové plastové (K22) - průměr 150 mm</t>
  </si>
  <si>
    <t>1499527263</t>
  </si>
  <si>
    <t>"Průměr prostupu 150 mm" 11</t>
  </si>
  <si>
    <t>394</t>
  </si>
  <si>
    <t>7643156K22b</t>
  </si>
  <si>
    <t>Manžety na prostupech střechou - systémové plastové (K22) - průměr 260 mm</t>
  </si>
  <si>
    <t>1704822017</t>
  </si>
  <si>
    <t>"Průměr prostupu 260 mm" 2</t>
  </si>
  <si>
    <t>395</t>
  </si>
  <si>
    <t>7643156K22c</t>
  </si>
  <si>
    <t>Manžety na prostupech střechou - systémové plastové (K22) - průměr 300 mm</t>
  </si>
  <si>
    <t>608766232</t>
  </si>
  <si>
    <t>"Průměr prostupu 300 mm" 2</t>
  </si>
  <si>
    <t>396</t>
  </si>
  <si>
    <t>764511448</t>
  </si>
  <si>
    <t>Žlab podokapní z pozinkovaného plechu včetně háků a čel kotlík oválný (K15)</t>
  </si>
  <si>
    <t>-1126275972</t>
  </si>
  <si>
    <t>397</t>
  </si>
  <si>
    <t>764511448b</t>
  </si>
  <si>
    <t>Žlab podokapní z pozinkovaného plechu včetně háků a čel kotlík na potrubí DN110 (K21)</t>
  </si>
  <si>
    <t>1285207415</t>
  </si>
  <si>
    <t>"K21" 1</t>
  </si>
  <si>
    <t>398</t>
  </si>
  <si>
    <t>764511R01</t>
  </si>
  <si>
    <t>Žlab podokapní z pozinkovaného plechu včetně háků a čel hranatý rš 500 mm</t>
  </si>
  <si>
    <t>389571464</t>
  </si>
  <si>
    <t>63,8*1,1" (K05)</t>
  </si>
  <si>
    <t>399</t>
  </si>
  <si>
    <t>764512R01</t>
  </si>
  <si>
    <t>Žlab nadřímsový z pozinkovaného plechu hranatý, včetně čel a hrdel uložený v hácích se spádovou vložkou rš 1040 mm</t>
  </si>
  <si>
    <t>1697004368</t>
  </si>
  <si>
    <t>"K01" 70,5*1,1</t>
  </si>
  <si>
    <t>400</t>
  </si>
  <si>
    <t>764513407</t>
  </si>
  <si>
    <t>Žlab nadokapní (nástřešní) z pozinkovaného plechu oblého tvaru, včetně háků, čel a hrdel rš 670 mm</t>
  </si>
  <si>
    <t>-924421078</t>
  </si>
  <si>
    <t>"K18" 41,6*1,1</t>
  </si>
  <si>
    <t>401</t>
  </si>
  <si>
    <t>764518424</t>
  </si>
  <si>
    <t>Svod z pozinkovaného plechu včetně objímek, kolen a odskoků kruhový, průměru 150 mm (K13)</t>
  </si>
  <si>
    <t>2025285813</t>
  </si>
  <si>
    <t>(3*21,0+3*5,1)*1,1</t>
  </si>
  <si>
    <t>402</t>
  </si>
  <si>
    <t>998764103</t>
  </si>
  <si>
    <t>Přesun hmot pro konstrukce klempířské stanovený z hmotnosti přesunovaného materiálu vodorovná dopravní vzdálenost do 50 m v objektech výšky přes 12 do 24 m</t>
  </si>
  <si>
    <t>-1833145801</t>
  </si>
  <si>
    <t>765</t>
  </si>
  <si>
    <t>Krytina skládaná</t>
  </si>
  <si>
    <t>403</t>
  </si>
  <si>
    <t>765121014</t>
  </si>
  <si>
    <t>Montáž krytiny betonové sklonu do 30° na sucho, počet kusů do 10 ks/m2</t>
  </si>
  <si>
    <t>-675593024</t>
  </si>
  <si>
    <t>(8,2+8,2)*39,2 "skladba S 01 - 2.NP</t>
  </si>
  <si>
    <t>(8,6+8,6)*43,8 "skladba S 01 - 4.NP</t>
  </si>
  <si>
    <t>404</t>
  </si>
  <si>
    <t>765121201</t>
  </si>
  <si>
    <t>Montáž krytiny betonové okapové hrany s okapním větrací pásem</t>
  </si>
  <si>
    <t>1653427239</t>
  </si>
  <si>
    <t>"O33 - dle výpisu" 165,0</t>
  </si>
  <si>
    <t>405</t>
  </si>
  <si>
    <t>59244006</t>
  </si>
  <si>
    <t>pás okapní ochranný a větrací šířky 100mm</t>
  </si>
  <si>
    <t>306544804</t>
  </si>
  <si>
    <t>165*1,03 "Přepočtené koeficientem množství</t>
  </si>
  <si>
    <t>406</t>
  </si>
  <si>
    <t>765123013</t>
  </si>
  <si>
    <t>Krytina betonová drážková skládaná na sucho sklonu střechy do 30° z tašek s povrchovou úpravou (rezerva)</t>
  </si>
  <si>
    <t>-1912698224</t>
  </si>
  <si>
    <t>1396,2*0,1 "rezerva 10 %</t>
  </si>
  <si>
    <t>407</t>
  </si>
  <si>
    <t>765121341</t>
  </si>
  <si>
    <t>Montáž krytiny betonové štítové hrany na sucho okrajovými taškami</t>
  </si>
  <si>
    <t>797955130</t>
  </si>
  <si>
    <t>70*0,15 "2.NP</t>
  </si>
  <si>
    <t>72*0,15" 4.NP</t>
  </si>
  <si>
    <t>408</t>
  </si>
  <si>
    <t>59244498</t>
  </si>
  <si>
    <t>taška betonová velkoformátová lehká hřebenáč koncový s 1 vrutem</t>
  </si>
  <si>
    <t>738665953</t>
  </si>
  <si>
    <t>21,3*2,575 "Přepočtené koeficientem množství</t>
  </si>
  <si>
    <t>409</t>
  </si>
  <si>
    <t>765121504</t>
  </si>
  <si>
    <t>Montáž krytiny betonové Příplatek k cenám včetně připevňovacích prostředků za sklon do 50°</t>
  </si>
  <si>
    <t>1376314128</t>
  </si>
  <si>
    <t>410</t>
  </si>
  <si>
    <t>765121802</t>
  </si>
  <si>
    <t>Demontáž krytiny betonové na sucho, sklonu do 30° k dalšímu použití</t>
  </si>
  <si>
    <t>-968119851</t>
  </si>
  <si>
    <t>465*1,5+571*1,5</t>
  </si>
  <si>
    <t>-728,338</t>
  </si>
  <si>
    <t>411</t>
  </si>
  <si>
    <t>765121822</t>
  </si>
  <si>
    <t>Demontáž krytiny betonové Příplatek k cenám za sklon přes 30° k dalšímu použití</t>
  </si>
  <si>
    <t>-1793117262</t>
  </si>
  <si>
    <t>412</t>
  </si>
  <si>
    <t>765121882</t>
  </si>
  <si>
    <t>Demontáž krytiny betonové hřebenů a nároží, sklonu do 30° z hřebenáčů na sucho k dalšímu použití</t>
  </si>
  <si>
    <t>-1226399414</t>
  </si>
  <si>
    <t>70 "2.NP</t>
  </si>
  <si>
    <t>72" 4.NP</t>
  </si>
  <si>
    <t>-72</t>
  </si>
  <si>
    <t>413</t>
  </si>
  <si>
    <t>765121892</t>
  </si>
  <si>
    <t>-1902081939</t>
  </si>
  <si>
    <t>414</t>
  </si>
  <si>
    <t>765122901</t>
  </si>
  <si>
    <t>Čištění krytiny betonové, kladených na sucho</t>
  </si>
  <si>
    <t>284519426</t>
  </si>
  <si>
    <t>415</t>
  </si>
  <si>
    <t>765122931</t>
  </si>
  <si>
    <t>Čištění krytiny betonové, kladených hřebenů a nároží, kladených z hřebenáčů na sucho</t>
  </si>
  <si>
    <t>408420563</t>
  </si>
  <si>
    <t>416</t>
  </si>
  <si>
    <t>765125O06</t>
  </si>
  <si>
    <t>Montáž a Dodávka střešních doplňků krytiny betonové speciálních tašek na sucho větracích, protisněhových, prosvětlovacích, hromosvodových, prostupových, nosných pro stoupací plošinu bobrovek (ozn. O06)</t>
  </si>
  <si>
    <t>-1765105175</t>
  </si>
  <si>
    <t>417</t>
  </si>
  <si>
    <t>765125302</t>
  </si>
  <si>
    <t>Montáž střešních doplňků střešního výlezu plochy jednotlivě přes 0,25 m2</t>
  </si>
  <si>
    <t>-1097451743</t>
  </si>
  <si>
    <t>418</t>
  </si>
  <si>
    <t>5916460R</t>
  </si>
  <si>
    <t>výlez na střechu se schůdky (ozn. Z01) např. FDA-ISOTEC</t>
  </si>
  <si>
    <t>-263804765</t>
  </si>
  <si>
    <t>419</t>
  </si>
  <si>
    <t>765191013</t>
  </si>
  <si>
    <t>Montáž pojistné hydroizolační nebo parotěsné fólie kladené ve sklonu přes 20° volně na bednění nebo tepelnou izolaci</t>
  </si>
  <si>
    <t>695600185</t>
  </si>
  <si>
    <t>420</t>
  </si>
  <si>
    <t>28329027</t>
  </si>
  <si>
    <t>fólie PE vyztužená Al vrstvou pro parotěsnou vrstvu 150g/m2</t>
  </si>
  <si>
    <t>-212629941</t>
  </si>
  <si>
    <t>421</t>
  </si>
  <si>
    <t>28329322</t>
  </si>
  <si>
    <t>fólie kontaktní difuzně propustná pro doplňkovou hydroizolační vrstvu, čtyřvrstvá mikroporézní PP 160g/m2</t>
  </si>
  <si>
    <t>585939056</t>
  </si>
  <si>
    <t>422</t>
  </si>
  <si>
    <t>765191911</t>
  </si>
  <si>
    <t>Demontáž pojistné hydroizolační fólie kladené ve sklonu přes 30°</t>
  </si>
  <si>
    <t>-1859693599</t>
  </si>
  <si>
    <t>"Pod stávající taškovou krytinou" 465*1,5+571*1,5</t>
  </si>
  <si>
    <t>423</t>
  </si>
  <si>
    <t>998765103</t>
  </si>
  <si>
    <t>Přesun hmot pro krytiny skládané stanovený z hmotnosti přesunovaného materiálu vodorovná dopravní vzdálenost do 50 m na objektech výšky přes 12 do 24 m</t>
  </si>
  <si>
    <t>681796510</t>
  </si>
  <si>
    <t>"Přesun stávajících tašek ze střechy na deponii" 62,16</t>
  </si>
  <si>
    <t>"Přesun stávajících tašek z deponie na střechu" 62,16</t>
  </si>
  <si>
    <t>"Přesun ostatních hmot" 68,817-62,16</t>
  </si>
  <si>
    <t>-62,16</t>
  </si>
  <si>
    <t>424</t>
  </si>
  <si>
    <t>76612352R</t>
  </si>
  <si>
    <t>Montáž dřevěných stěn celozasklených, výšky přes 2,75 do 4,00 m</t>
  </si>
  <si>
    <t>-1237271698</t>
  </si>
  <si>
    <t>425</t>
  </si>
  <si>
    <t>59054R61</t>
  </si>
  <si>
    <t>dřevěná prosklenná stěna dle specifikace vč. požár. konzole (D.61)</t>
  </si>
  <si>
    <t>-1349044106</t>
  </si>
  <si>
    <t>3,6*3,8 "D.61</t>
  </si>
  <si>
    <t>426</t>
  </si>
  <si>
    <t>59054R62</t>
  </si>
  <si>
    <t>dřevěná prosklenná stěna dle specifikace vč. požár. konzole (D.62)</t>
  </si>
  <si>
    <t>685467135</t>
  </si>
  <si>
    <t>3,6*3,1 "D.62</t>
  </si>
  <si>
    <t>427</t>
  </si>
  <si>
    <t>59054R63</t>
  </si>
  <si>
    <t>dřevěná prosklenná stěna dle specifikace vč. požár. konzole (D.63)</t>
  </si>
  <si>
    <t>721906703</t>
  </si>
  <si>
    <t>3,1*3,58 "D.63</t>
  </si>
  <si>
    <t>428</t>
  </si>
  <si>
    <t>59054R64</t>
  </si>
  <si>
    <t>dřevěná prosklenná stěna dle specifikace vč. požár. konzole (D.64)</t>
  </si>
  <si>
    <t>1800991371</t>
  </si>
  <si>
    <t>3,25*4,03 "D.64</t>
  </si>
  <si>
    <t>429</t>
  </si>
  <si>
    <t>59054R65</t>
  </si>
  <si>
    <t>dřevěná prosklenná stěna dle specifikace vč. požár. konzole (D.65)</t>
  </si>
  <si>
    <t>-227682427</t>
  </si>
  <si>
    <t>3,25*4,02 "D.65</t>
  </si>
  <si>
    <t>430</t>
  </si>
  <si>
    <t>59054R66</t>
  </si>
  <si>
    <t>dřevěná prosklenná stěna dle specifikace vč. požár. konzole (D.66)</t>
  </si>
  <si>
    <t>956167382</t>
  </si>
  <si>
    <t>3,4*3,86 "D.66</t>
  </si>
  <si>
    <t>431</t>
  </si>
  <si>
    <t>59054R67</t>
  </si>
  <si>
    <t>dřevěná prosklenná stěna dle specifikace vč. požár. konzole (D.67)</t>
  </si>
  <si>
    <t>2097685422</t>
  </si>
  <si>
    <t>3,4*3,25 "D.67</t>
  </si>
  <si>
    <t>432</t>
  </si>
  <si>
    <t>59054R68</t>
  </si>
  <si>
    <t>dřevěná prosklenná stěna dle specifikace vč. požár. konzole (D.68)</t>
  </si>
  <si>
    <t>1928066088</t>
  </si>
  <si>
    <t>3,4*3,37 "D.68</t>
  </si>
  <si>
    <t>433</t>
  </si>
  <si>
    <t>59054R69</t>
  </si>
  <si>
    <t>dřevěná prosklenná stěna dle specifikace vč. požár. konzole (D.69)</t>
  </si>
  <si>
    <t>-69866116</t>
  </si>
  <si>
    <t>2,365*3,2 "D.69</t>
  </si>
  <si>
    <t>434</t>
  </si>
  <si>
    <t>766414233</t>
  </si>
  <si>
    <t>Montáž obložení stěn panely obkladovými, plochy přes 1,50 m2</t>
  </si>
  <si>
    <t>-446523171</t>
  </si>
  <si>
    <t>23,8*3 "O01</t>
  </si>
  <si>
    <t>7,2*3 "O02</t>
  </si>
  <si>
    <t>435</t>
  </si>
  <si>
    <t>60627046</t>
  </si>
  <si>
    <t>laťovka tl 34mm jakost I.</t>
  </si>
  <si>
    <t>1695079588</t>
  </si>
  <si>
    <t>436</t>
  </si>
  <si>
    <t>76642710R</t>
  </si>
  <si>
    <t>Montáž a dodávka podkladového roštu pro obložení akustických desek</t>
  </si>
  <si>
    <t>2031579684</t>
  </si>
  <si>
    <t>31*7*1,1</t>
  </si>
  <si>
    <t>437</t>
  </si>
  <si>
    <t>76649210R</t>
  </si>
  <si>
    <t>Ostatní práce při obkládání montáž a dodávka dřevěného obložení hrany zábradlí (T08)</t>
  </si>
  <si>
    <t>998994226</t>
  </si>
  <si>
    <t>Poznámka k položce:_x000D_
Poznámka k položce: Prkno š. 250 mm, zaoblené hrany</t>
  </si>
  <si>
    <t>5,3+5,3+0,4+2,4</t>
  </si>
  <si>
    <t>438</t>
  </si>
  <si>
    <t>766621012</t>
  </si>
  <si>
    <t>Montáž oken dřevěných včetně montáže rámu plochy přes 1 m2 pevných do zdiva, výšky přes 1,5 do 2,5 m</t>
  </si>
  <si>
    <t>2135810759</t>
  </si>
  <si>
    <t>439</t>
  </si>
  <si>
    <t>611100 OK-07</t>
  </si>
  <si>
    <t>okno dřevěné požární s fixním zasklením dvojsklo přes plochu 1m2 v 1,5-2,5m (ozn. OK-07)</t>
  </si>
  <si>
    <t>1951223177</t>
  </si>
  <si>
    <t>1*2,05 "Ok-07</t>
  </si>
  <si>
    <t>440</t>
  </si>
  <si>
    <t>766621211</t>
  </si>
  <si>
    <t>Montáž oken dřevěných včetně montáže rámu plochy přes 1 m2 otevíravých do zdiva, výšky do 1,5 m</t>
  </si>
  <si>
    <t>1879082130</t>
  </si>
  <si>
    <t>441</t>
  </si>
  <si>
    <t>611100 OK-14</t>
  </si>
  <si>
    <t>okno dřevěné otevíravé/sklopné dvojsklo přes plochu 1m2 do v 1,5m (ozn. OK-14</t>
  </si>
  <si>
    <t>1145524403</t>
  </si>
  <si>
    <t>1,35*1,16*20 "Ok-14</t>
  </si>
  <si>
    <t>442</t>
  </si>
  <si>
    <t>766621212</t>
  </si>
  <si>
    <t>Montáž oken dřevěných včetně montáže rámu plochy přes 1 m2 otevíravých do zdiva, výšky přes 1,5 do 2,5 m</t>
  </si>
  <si>
    <t>-81875530</t>
  </si>
  <si>
    <t>443</t>
  </si>
  <si>
    <t>611100 OK-02</t>
  </si>
  <si>
    <t>okno dřevěné otevíravé/sklopné dvojsklo přes plochu 1m2 v 1,5-2,5m (ozn. OK-02)</t>
  </si>
  <si>
    <t>1171478498</t>
  </si>
  <si>
    <t>0,3*1,8*7 "Ok-02</t>
  </si>
  <si>
    <t>444</t>
  </si>
  <si>
    <t>611100 OK-03</t>
  </si>
  <si>
    <t>okno dřevěné otevíravé/sklopné dvojsklo přes plochu 1m2 v 1,5-2,5m (ozn. OK-03)</t>
  </si>
  <si>
    <t>219747100</t>
  </si>
  <si>
    <t>1*2,05*2 "Ok-03</t>
  </si>
  <si>
    <t>445</t>
  </si>
  <si>
    <t>611100 OK-05</t>
  </si>
  <si>
    <t>okno dřevěné otevíravé/sklopné dvojsklo přes plochu 1m2 v 1,5-2,5m (ozn. OK-05)</t>
  </si>
  <si>
    <t>35024427</t>
  </si>
  <si>
    <t>1*2,1*7 "Ok-05</t>
  </si>
  <si>
    <t>446</t>
  </si>
  <si>
    <t>611100 OK-06</t>
  </si>
  <si>
    <t>okno dřevěné otevíravé/sklopné dvojsklo přes plochu 1m2 v 1,5-2,5m (ozn. OK-06)</t>
  </si>
  <si>
    <t>-102958087</t>
  </si>
  <si>
    <t>1,5*2,1*1 "Ok-06</t>
  </si>
  <si>
    <t>447</t>
  </si>
  <si>
    <t>766621213</t>
  </si>
  <si>
    <t>Montáž oken dřevěných včetně montáže rámu plochy přes 1 m2 otevíravých do zdiva, výšky přes 2,5 m</t>
  </si>
  <si>
    <t>-1894247687</t>
  </si>
  <si>
    <t>31,38</t>
  </si>
  <si>
    <t>448</t>
  </si>
  <si>
    <t>611100 OK-01</t>
  </si>
  <si>
    <t>okno dřevěné otevíravé/sklopné dvojsklo přes plochu 1m2 přes v 2,5m  (ozn. OK-01)</t>
  </si>
  <si>
    <t>187198038</t>
  </si>
  <si>
    <t>1,5*2,33*4 "Ok-01</t>
  </si>
  <si>
    <t>449</t>
  </si>
  <si>
    <t>611100 OK-04</t>
  </si>
  <si>
    <t>okno dřevěné otevíravé/sklopné dvojsklo přes plochu 1m2 přes v 2,5m  (ozn. OK-04)</t>
  </si>
  <si>
    <t>-987877741</t>
  </si>
  <si>
    <t>1,16*3*5 "Ok-04</t>
  </si>
  <si>
    <t>450</t>
  </si>
  <si>
    <t>1470313340</t>
  </si>
  <si>
    <t>451</t>
  </si>
  <si>
    <t>61164 D.33-34</t>
  </si>
  <si>
    <t>dveře jednokřídlé (dle výpisu ozn. D.34; D41; D43)</t>
  </si>
  <si>
    <t>1483547971</t>
  </si>
  <si>
    <t>452</t>
  </si>
  <si>
    <t>766660002</t>
  </si>
  <si>
    <t>Montáž dveřních křídel dřevěných nebo plastových otevíravých do ocelové zárubně povrchově upravených jednokřídlových, šířky přes 800 mm</t>
  </si>
  <si>
    <t>435635786</t>
  </si>
  <si>
    <t>453</t>
  </si>
  <si>
    <t>61164 D.32</t>
  </si>
  <si>
    <t>dveře jednokřídlé EW30 DP3 - C3 (dle výpisu ozn. D.32)</t>
  </si>
  <si>
    <t>-705397535</t>
  </si>
  <si>
    <t>454</t>
  </si>
  <si>
    <t>766660012</t>
  </si>
  <si>
    <t>Montáž dveřních křídel dřevěných nebo plastových otevíravých do ocelové zárubně povrchově upravených dvoukřídlových, šířky přes 1450 mm</t>
  </si>
  <si>
    <t>2064760242</t>
  </si>
  <si>
    <t>455</t>
  </si>
  <si>
    <t>61162 D.31</t>
  </si>
  <si>
    <t>dveře dvoukřídlé EW30 DP3 - C3K (dle výpisu ozn. D31)</t>
  </si>
  <si>
    <t>1512855513</t>
  </si>
  <si>
    <t>456</t>
  </si>
  <si>
    <t>1144000895</t>
  </si>
  <si>
    <t>457</t>
  </si>
  <si>
    <t>61162 D.78</t>
  </si>
  <si>
    <t>dveře jednokřídlé kazetové protipožární EI (EW) 30 DP3 - C3 - (dle výpisu ozn. D.02)</t>
  </si>
  <si>
    <t>-1309077177</t>
  </si>
  <si>
    <t>458</t>
  </si>
  <si>
    <t>766660022</t>
  </si>
  <si>
    <t>Montáž dveřních křídel dřevěných nebo plastových otevíravých do ocelové zárubně protipožárních jednokřídlových, šířky přes 800 mm</t>
  </si>
  <si>
    <t>-1876817664</t>
  </si>
  <si>
    <t>459</t>
  </si>
  <si>
    <t>61162 D.02-26</t>
  </si>
  <si>
    <t>dveře jednokřídlé protipožární EI (EW) 30 D3 - (dle výpisu ozn. D26)</t>
  </si>
  <si>
    <t>-765438823</t>
  </si>
  <si>
    <t>460</t>
  </si>
  <si>
    <t>766660171</t>
  </si>
  <si>
    <t>Montáž dveřních křídel dřevěných nebo plastových otevíravých do obložkové zárubně povrchově upravených jednokřídlových, šířky do 800 mm</t>
  </si>
  <si>
    <t>972655129</t>
  </si>
  <si>
    <t>461</t>
  </si>
  <si>
    <t>61164 D.12-43</t>
  </si>
  <si>
    <t>dveře jednokřídlé kazetové (dle výpisu ozn. D12; D15; D16; D17; D18; D19; D20; D21; D22; D33; D38; D40; D42)</t>
  </si>
  <si>
    <t>1900668790</t>
  </si>
  <si>
    <t>462</t>
  </si>
  <si>
    <t>61164 D.12-73</t>
  </si>
  <si>
    <t xml:space="preserve">Dveře jednokřídlé prosklené(dle výpisu ozn. D15,16,17,18,19,20,21,22) </t>
  </si>
  <si>
    <t>1410975037</t>
  </si>
  <si>
    <t>463</t>
  </si>
  <si>
    <t>Montáž dveřních křídel dřevěných nebo plastových otevíravých do obložkové zárubně povrchově upravených jednokřídlových, šířky do 1100 mm</t>
  </si>
  <si>
    <t>1455403137</t>
  </si>
  <si>
    <t>464</t>
  </si>
  <si>
    <t>61164 D.13-45</t>
  </si>
  <si>
    <t>dveře jednokřídlé kazetové (dle výpisu ozn. D14; D39; D45)</t>
  </si>
  <si>
    <t>-1878095136</t>
  </si>
  <si>
    <t>465</t>
  </si>
  <si>
    <t>61164 D.35-48</t>
  </si>
  <si>
    <t>dveře jednokřídlé kazetové (dle výpisu ozn. D35; D36; D48)</t>
  </si>
  <si>
    <t>-737248349</t>
  </si>
  <si>
    <t>466</t>
  </si>
  <si>
    <t>61164 D.29-37</t>
  </si>
  <si>
    <t>dveře jednokřídlé kazetové (dle výpisu ozn. D.29; D.37)</t>
  </si>
  <si>
    <t>-1897381128</t>
  </si>
  <si>
    <t>467</t>
  </si>
  <si>
    <t>766660173</t>
  </si>
  <si>
    <t>Montáž dveřních křídel dřevěných nebo plastových otevíravých do obložkové zárubně povrchově upravených dvoukřídlových, šířky do 1450 mm</t>
  </si>
  <si>
    <t>-1728939503</t>
  </si>
  <si>
    <t>468</t>
  </si>
  <si>
    <t>61162 D.10A-</t>
  </si>
  <si>
    <t>dveře dvoukřídlé kazetové (dle výpisu ozn. D10A)</t>
  </si>
  <si>
    <t>-1545765101</t>
  </si>
  <si>
    <t>469</t>
  </si>
  <si>
    <t>766660181</t>
  </si>
  <si>
    <t>Montáž dveřních křídel dřevěných nebo plastových otevíravých do obložkové zárubně protipožárních jednokřídlových, šířky do 800 mm</t>
  </si>
  <si>
    <t>1383843617</t>
  </si>
  <si>
    <t>470</t>
  </si>
  <si>
    <t>61164 D.29-3R</t>
  </si>
  <si>
    <t>dveře jednokřídlé EI30 DP1 (dle výpisu ozn. D.72)</t>
  </si>
  <si>
    <t>2037604067</t>
  </si>
  <si>
    <t>471</t>
  </si>
  <si>
    <t>766660182</t>
  </si>
  <si>
    <t>Montáž dveřních křídel dřevěných nebo plastových otevíravých do obložkové zárubně protipožárních jednokřídlových, šířky přes 800 mm</t>
  </si>
  <si>
    <t>-1229823935</t>
  </si>
  <si>
    <t>472</t>
  </si>
  <si>
    <t>61162 D01</t>
  </si>
  <si>
    <t>dveře jednokřídlé kazetové protipožární EI (EW) 30 D3 - (dle výpisu ozn. D 01)</t>
  </si>
  <si>
    <t>-1450165624</t>
  </si>
  <si>
    <t>473</t>
  </si>
  <si>
    <t>61162 D.10</t>
  </si>
  <si>
    <t>dveře jednokřídlé kazetové protipožární EI (EW) 30 DP3 - C3 - (dle výpisu ozn. D10)</t>
  </si>
  <si>
    <t>-1641268914</t>
  </si>
  <si>
    <t>474</t>
  </si>
  <si>
    <t>61162 D.13</t>
  </si>
  <si>
    <t>dveře jednokřídlé kazetové protipožární EI (EW) 30 DP3 - C3 - (dle výpisu ozn. D13)</t>
  </si>
  <si>
    <t>1158964654</t>
  </si>
  <si>
    <t>475</t>
  </si>
  <si>
    <t>61162 D.24</t>
  </si>
  <si>
    <t>dveře jednokřídlé kazetové protipožární EI (EW) 30 D3 - (dle výpisu ozn. D 24)</t>
  </si>
  <si>
    <t>228802434</t>
  </si>
  <si>
    <t>476</t>
  </si>
  <si>
    <t>61162 D.28</t>
  </si>
  <si>
    <t>dveře jednokřídlé kazetové protipožární EI (EW) 30 D3 - (dle výpisu ozn. D 28)</t>
  </si>
  <si>
    <t>1518889151</t>
  </si>
  <si>
    <t>477</t>
  </si>
  <si>
    <t>61162 D.25</t>
  </si>
  <si>
    <t>dveře jednokřídlé kazetové protipožární EI (EW) 30 D3 - (dle výpisu ozn. D 25)</t>
  </si>
  <si>
    <t>-555824968</t>
  </si>
  <si>
    <t>Poznámka k položce:_x000D_
Poznámka k položce: Dveře s jedním otevíravým a jedním pohledovým křídlem</t>
  </si>
  <si>
    <t>478</t>
  </si>
  <si>
    <t>61162 D.30</t>
  </si>
  <si>
    <t>dveře jednokřídlé kazetové protipožární EI (EW) 30 D3 - (dle výpisu ozn. D 30)</t>
  </si>
  <si>
    <t>-1353273622</t>
  </si>
  <si>
    <t>479</t>
  </si>
  <si>
    <t>61162 D.11</t>
  </si>
  <si>
    <t>dveře jednokřídlé kazetové protipožární EI (EW) 30 D3 - (dle výpisu ozn. D.11)</t>
  </si>
  <si>
    <t>1485766994</t>
  </si>
  <si>
    <t>480</t>
  </si>
  <si>
    <t>61162 D.44</t>
  </si>
  <si>
    <t>dveře jednokřídlé kazetové protipožární EI (EW) 30 D3 - (dle výpisu ozn. D.44)</t>
  </si>
  <si>
    <t>-1130420246</t>
  </si>
  <si>
    <t>481</t>
  </si>
  <si>
    <t>61162 D.46</t>
  </si>
  <si>
    <t>dveře jednokřídlé kazetové protipožární EI (EW) 30 D3 - (dle výpisu ozn. D.46)</t>
  </si>
  <si>
    <t>-259828362</t>
  </si>
  <si>
    <t>482</t>
  </si>
  <si>
    <t>61162 D.47</t>
  </si>
  <si>
    <t>dveře jednokřídlé kazetové protipožární EI (EW) 30 D3 - (dle výpisu ozn. D.47)</t>
  </si>
  <si>
    <t>1597373018</t>
  </si>
  <si>
    <t>483</t>
  </si>
  <si>
    <t>766660183</t>
  </si>
  <si>
    <t>Montáž dveřních křídel dřevěných nebo plastových otevíravých do obložkové zárubně protipožárních dvoukřídlových jakékoliv šířky</t>
  </si>
  <si>
    <t>-1325852441</t>
  </si>
  <si>
    <t>484</t>
  </si>
  <si>
    <t>61162 D.27</t>
  </si>
  <si>
    <t>dveře dvoukřídlé EW30 DP3 - C3K (dle výpisu ozn. D27)</t>
  </si>
  <si>
    <t>-1466455932</t>
  </si>
  <si>
    <t>485</t>
  </si>
  <si>
    <t>766660421</t>
  </si>
  <si>
    <t>Montáž dveřních křídel dřevěných nebo plastových vchodových dveří včetně rámu do zdiva jednokřídlových s nadsvětlíkem</t>
  </si>
  <si>
    <t>760122299</t>
  </si>
  <si>
    <t>486</t>
  </si>
  <si>
    <t>61173D.70</t>
  </si>
  <si>
    <t>dveře jednokřídlé exteriérové s nadsvětlíkem (ozn. D.71)</t>
  </si>
  <si>
    <t>-695967157</t>
  </si>
  <si>
    <t>487</t>
  </si>
  <si>
    <t>766660716</t>
  </si>
  <si>
    <t>Montáž dveřních doplňků samozavírače na zárubeň dřevěnou</t>
  </si>
  <si>
    <t>-1511168453</t>
  </si>
  <si>
    <t>488</t>
  </si>
  <si>
    <t>54917260</t>
  </si>
  <si>
    <t>samozavírač dveří hydraulický</t>
  </si>
  <si>
    <t>869694235</t>
  </si>
  <si>
    <t>489</t>
  </si>
  <si>
    <t>766660717</t>
  </si>
  <si>
    <t>Montáž dveřních doplňků samozavírače na zárubeň ocelovou</t>
  </si>
  <si>
    <t>1159892413</t>
  </si>
  <si>
    <t>490</t>
  </si>
  <si>
    <t>54917265</t>
  </si>
  <si>
    <t>samozavírač dveří hydraulický (pro ZO)</t>
  </si>
  <si>
    <t>-2017026488</t>
  </si>
  <si>
    <t>491</t>
  </si>
  <si>
    <t>76666071R</t>
  </si>
  <si>
    <t>Montáž dveřních zarážek</t>
  </si>
  <si>
    <t>-1283977060</t>
  </si>
  <si>
    <t>492</t>
  </si>
  <si>
    <t>5491726R</t>
  </si>
  <si>
    <t>dveřní zarážka</t>
  </si>
  <si>
    <t>-1446228794</t>
  </si>
  <si>
    <t>493</t>
  </si>
  <si>
    <t>1319325189</t>
  </si>
  <si>
    <t>494</t>
  </si>
  <si>
    <t>553414R01</t>
  </si>
  <si>
    <t>mřížka větrací do dveří 500x100 (dle výpisu dveří)</t>
  </si>
  <si>
    <t>-1025398275</t>
  </si>
  <si>
    <t>495</t>
  </si>
  <si>
    <t>553414R02</t>
  </si>
  <si>
    <t>mřížka větrací do dveří 500x200 (dle výpisu dveří)</t>
  </si>
  <si>
    <t>-1770688945</t>
  </si>
  <si>
    <t>496</t>
  </si>
  <si>
    <t>553414O8</t>
  </si>
  <si>
    <t>mřížka větrací 620/250 PO EI30 DP1 (ozn. O8)</t>
  </si>
  <si>
    <t>-962946485</t>
  </si>
  <si>
    <t>497</t>
  </si>
  <si>
    <t>55341O28</t>
  </si>
  <si>
    <t>mřížka větrací 400/400 PO EI30 DP1 (ozn. O28)</t>
  </si>
  <si>
    <t>1874572301</t>
  </si>
  <si>
    <t>498</t>
  </si>
  <si>
    <t>-611590876</t>
  </si>
  <si>
    <t>499</t>
  </si>
  <si>
    <t>-1150599536</t>
  </si>
  <si>
    <t>500</t>
  </si>
  <si>
    <t>1866902231</t>
  </si>
  <si>
    <t>501</t>
  </si>
  <si>
    <t>kování dveřní klika/klika včetně rozet a montážního materiálu R PZ nerez PK</t>
  </si>
  <si>
    <t>-505420705</t>
  </si>
  <si>
    <t>502</t>
  </si>
  <si>
    <t>54914621</t>
  </si>
  <si>
    <t>kování dveřní klika/koule včetně rozet a montážního materiálu R PZ nerez PK</t>
  </si>
  <si>
    <t>721653622</t>
  </si>
  <si>
    <t>503</t>
  </si>
  <si>
    <t>54914621a</t>
  </si>
  <si>
    <t>kování dveřní klika/klika včetně rozet a montážního materiálu R PZ nerez PK a invalidní madlo (WC invalida)</t>
  </si>
  <si>
    <t>-1869465317</t>
  </si>
  <si>
    <t>504</t>
  </si>
  <si>
    <t>766660D.23</t>
  </si>
  <si>
    <t>Montáž a dodávka atyp. dveří vč. prodloužené obložkové zárubně (portálu) viz. ozn. D23</t>
  </si>
  <si>
    <t>84517470</t>
  </si>
  <si>
    <t>505</t>
  </si>
  <si>
    <t>766660R01</t>
  </si>
  <si>
    <t>Montáž dveřních doplňků akustické lišty</t>
  </si>
  <si>
    <t>739470701</t>
  </si>
  <si>
    <t>506</t>
  </si>
  <si>
    <t>549152R01</t>
  </si>
  <si>
    <t>akustická dveřní lišta</t>
  </si>
  <si>
    <t>-645201849</t>
  </si>
  <si>
    <t>Poznámka k položce:_x000D_
Poznámka k položce: Dveře do učeben - 3x 900 mm, 5x 1000 mm Padací těsnící lišta pro zabudování do drážky dveřního křídla , nastavitelný výsuv, gumové těsnění</t>
  </si>
  <si>
    <t>507</t>
  </si>
  <si>
    <t>76667102R</t>
  </si>
  <si>
    <t>Montáž střešních oken dřevěných atypických kyvných, sklopných, výklopných/kyvných s okenním rámem a lemováním, s napojením na krytinu,</t>
  </si>
  <si>
    <t>-56607764</t>
  </si>
  <si>
    <t>508</t>
  </si>
  <si>
    <t>611244 OK-10</t>
  </si>
  <si>
    <t>okno střešní dřevěné, izolační dvojsklo, el. ovládání (ozn. OK-10)</t>
  </si>
  <si>
    <t>608691799</t>
  </si>
  <si>
    <t>0,78*1,18*1 "Ok-10</t>
  </si>
  <si>
    <t>509</t>
  </si>
  <si>
    <t>611244 OK-11</t>
  </si>
  <si>
    <t>okno ateliérové střešní dřevěné, izolační trojsklo + stínění, el. ovládání (ozn. OK-11)</t>
  </si>
  <si>
    <t>-310823393</t>
  </si>
  <si>
    <t>Poznámka k položce:_x000D_
Poznámka k položce: Včetně příslušenství dle výkazu</t>
  </si>
  <si>
    <t>1,72*3,15*1 "Ok-11</t>
  </si>
  <si>
    <t>510</t>
  </si>
  <si>
    <t>611244 OK-12</t>
  </si>
  <si>
    <t>okno ateliérové střešní dřevěné, izolační trojsklo + stínění,  el. ovládání (ozn. OK-12)</t>
  </si>
  <si>
    <t>144241768</t>
  </si>
  <si>
    <t>2,76*3,15*5"Ok-12</t>
  </si>
  <si>
    <t>511</t>
  </si>
  <si>
    <t>611244 OK-13</t>
  </si>
  <si>
    <t>okno ateliérové střešní dřevěné, izolační trojsklo + stínění,  el. ovládání (ozn. OK-13)</t>
  </si>
  <si>
    <t>-1723762738</t>
  </si>
  <si>
    <t>2,76*2,51*4"Ok-13</t>
  </si>
  <si>
    <t>512</t>
  </si>
  <si>
    <t>61140614</t>
  </si>
  <si>
    <t>radiofrekvenční dálkový ovladač pro okna střešní</t>
  </si>
  <si>
    <t>-1716592129</t>
  </si>
  <si>
    <t>Poznámka k položce:_x000D_
Poznámka k položce: ovládání oken i žaluzií</t>
  </si>
  <si>
    <t>513</t>
  </si>
  <si>
    <t>766681115</t>
  </si>
  <si>
    <t>Montáž zárubní dřevěných, plastových nebo z lamina rámových, pro dveře jednokřídlové, šířky přes 900 mm</t>
  </si>
  <si>
    <t>93643768</t>
  </si>
  <si>
    <t>514</t>
  </si>
  <si>
    <t>61182255R</t>
  </si>
  <si>
    <t>zárubeň s nadsvětlíkem rámová tl stěny 450mm pro dveře rozměru 1000/2200+850mm</t>
  </si>
  <si>
    <t>-118552350</t>
  </si>
  <si>
    <t>515</t>
  </si>
  <si>
    <t>766681122</t>
  </si>
  <si>
    <t>Montáž zárubní dřevěných, plastových nebo z lamina rámových, pro dveře dvoukřídlové, rozměru 1400 x 1970 mm</t>
  </si>
  <si>
    <t>287907831</t>
  </si>
  <si>
    <t>516</t>
  </si>
  <si>
    <t>61182256R</t>
  </si>
  <si>
    <t>zárubeň dvoukřídlá rámová tl stěny 600mm pro dveře rozměru 1400/1970mm</t>
  </si>
  <si>
    <t>230297510</t>
  </si>
  <si>
    <t>517</t>
  </si>
  <si>
    <t>Montáž zárubní dřevěných obložkových, pro dveře jednokřídlové, tloušťky stěny do 170 mm</t>
  </si>
  <si>
    <t>-632129978</t>
  </si>
  <si>
    <t>518</t>
  </si>
  <si>
    <t>61182307</t>
  </si>
  <si>
    <t>zárubeň jednokřídlá obložková s laminátovým povrchem tl stěny 60-150mm rozměru 600-1100/1970, 2100mm</t>
  </si>
  <si>
    <t>-1052747481</t>
  </si>
  <si>
    <t>519</t>
  </si>
  <si>
    <t>766682112</t>
  </si>
  <si>
    <t>Montáž zárubní dřevěných, plastových nebo z lamina obložkových, pro dveře jednokřídlové, tloušťky stěny přes 170 do 350 mm</t>
  </si>
  <si>
    <t>-1552837620</t>
  </si>
  <si>
    <t>520</t>
  </si>
  <si>
    <t>61182308</t>
  </si>
  <si>
    <t>zárubeň jednokřídlá obložková s laminátovým povrchem tl stěny 160-250mm rozměru 600-1100/1970, 2200mm</t>
  </si>
  <si>
    <t>61871748</t>
  </si>
  <si>
    <t>521</t>
  </si>
  <si>
    <t>61182309</t>
  </si>
  <si>
    <t>zárubeň jednokřídlá obložková s laminátovým povrchem tl stěny 260-350mm rozměru 600-1100/1970, 2100mm</t>
  </si>
  <si>
    <t>1809725710</t>
  </si>
  <si>
    <t>522</t>
  </si>
  <si>
    <t>1701801695</t>
  </si>
  <si>
    <t>"Okna - silnostěnná fólie PVC"</t>
  </si>
  <si>
    <t>"Severní pohled" 228,1</t>
  </si>
  <si>
    <t>"Jižní pohled" 473,2</t>
  </si>
  <si>
    <t>"Východní pohled" 76,8</t>
  </si>
  <si>
    <t>"WC u výtahu" 8,4</t>
  </si>
  <si>
    <t xml:space="preserve">"Dveře" </t>
  </si>
  <si>
    <t>"1.NP" (9*0,9*2,0+7*1,0*2,2+2*1,4*2,0+1,9*2,2)*2</t>
  </si>
  <si>
    <t>"2.NP" (18*0,9*2,0+6*1,0*2,2+1,9*2,2)*2</t>
  </si>
  <si>
    <t>"3.NP" (10*0,9*2,0+4*1,0*2,2+1,2*2,0+1,9*2,2)*2</t>
  </si>
  <si>
    <t>"4.NP" (11*0,9*2,0+4*1,0*2,2+1,6*2,0+1,9*2,2)*2</t>
  </si>
  <si>
    <t>523</t>
  </si>
  <si>
    <t>766682211</t>
  </si>
  <si>
    <t>Montáž zárubní dřevěných, plastových nebo z lamina obložkových protipožárních, pro dveře jednokřídlové, tloušťky stěny do 170 mm</t>
  </si>
  <si>
    <t>-2074053518</t>
  </si>
  <si>
    <t>524</t>
  </si>
  <si>
    <t>61182318</t>
  </si>
  <si>
    <t>zárubeň jednokřídlá obložková a protipožární úpravou tl stěny 60-150mm rozměru 600-1100/1970, 2100mm</t>
  </si>
  <si>
    <t>296223005</t>
  </si>
  <si>
    <t>525</t>
  </si>
  <si>
    <t>766682213</t>
  </si>
  <si>
    <t>Montáž zárubní dřevěných, plastových nebo z lamina obložkových protipožárních, pro dveře jednokřídlové, tloušťky stěny přes 350 mm</t>
  </si>
  <si>
    <t>-1626408250</t>
  </si>
  <si>
    <t>526</t>
  </si>
  <si>
    <t>6118232R</t>
  </si>
  <si>
    <t>zárubeň jednokřídlá obložková s laminátovým povrchem a protipožární úpravou tl stěny 350-600mm rozměru 600-1100/1970, 2200mm</t>
  </si>
  <si>
    <t>-927070569</t>
  </si>
  <si>
    <t>527</t>
  </si>
  <si>
    <t>766682221</t>
  </si>
  <si>
    <t>Montáž zárubní dřevěných, plastových nebo z lamina obložkových protipožárních, pro dveře dvoukřídlové, tloušťky stěny do 170 mm</t>
  </si>
  <si>
    <t>1725866678</t>
  </si>
  <si>
    <t>528</t>
  </si>
  <si>
    <t>61182335</t>
  </si>
  <si>
    <t>zárubeň dvoukřídlá obložková a protipožární úpravou tl stěny 60-150mm rozměru 1250-1850/1970, 2100mm</t>
  </si>
  <si>
    <t>425964589</t>
  </si>
  <si>
    <t>529</t>
  </si>
  <si>
    <t>766694112</t>
  </si>
  <si>
    <t>Montáž ostatních truhlářských konstrukcí parapetních desek dřevěných nebo plastových šířky do 300 mm, délky přes 1000 do 1600 mm</t>
  </si>
  <si>
    <t>1839126499</t>
  </si>
  <si>
    <t>530</t>
  </si>
  <si>
    <t>60794104</t>
  </si>
  <si>
    <t>parapet dřevotřískový vnitřní povrch laminátový š 320mm (T04]</t>
  </si>
  <si>
    <t>1794001338</t>
  </si>
  <si>
    <t>4*1,5</t>
  </si>
  <si>
    <t>531</t>
  </si>
  <si>
    <t>60794T18</t>
  </si>
  <si>
    <t>parapet dřevotřískový vnitřní povrch laminátový (T18)</t>
  </si>
  <si>
    <t>-1388600364</t>
  </si>
  <si>
    <t>5*1,2</t>
  </si>
  <si>
    <t>532</t>
  </si>
  <si>
    <t>60794105</t>
  </si>
  <si>
    <t>parapet dřevotřískový vnitřní povrch laminátový š 350 mm (T14)</t>
  </si>
  <si>
    <t>963231117</t>
  </si>
  <si>
    <t>20*1,3</t>
  </si>
  <si>
    <t>533</t>
  </si>
  <si>
    <t>60794101</t>
  </si>
  <si>
    <t>parapet dřevotřískový vnitřní povrch laminátový š 200mm (T07)</t>
  </si>
  <si>
    <t>1754914487</t>
  </si>
  <si>
    <t>534</t>
  </si>
  <si>
    <t>60794100</t>
  </si>
  <si>
    <t>parapet dřevotřískový vnitřní povrch laminátový š 170mm (T05, T06)</t>
  </si>
  <si>
    <t>584244865</t>
  </si>
  <si>
    <t>1,36*5+1,2*7</t>
  </si>
  <si>
    <t>535</t>
  </si>
  <si>
    <t>766694121</t>
  </si>
  <si>
    <t>Montáž ostatních truhlářských konstrukcí parapetních desek dřevěných nebo plastových šířky přes 300 mm, délky do 1000 mm</t>
  </si>
  <si>
    <t>275580009</t>
  </si>
  <si>
    <t>"Obezdívka trezoru - nová" 1</t>
  </si>
  <si>
    <t>536</t>
  </si>
  <si>
    <t>60794001</t>
  </si>
  <si>
    <t>parapet dřevotřískový vnitřní povrch laminátový š 700mm</t>
  </si>
  <si>
    <t>-1618691988</t>
  </si>
  <si>
    <t>537</t>
  </si>
  <si>
    <t>766695213</t>
  </si>
  <si>
    <t>Montáž ostatních truhlářských konstrukcí prahů dveří jednokřídlových, šířky přes 100 mm</t>
  </si>
  <si>
    <t>2124935683</t>
  </si>
  <si>
    <t>538</t>
  </si>
  <si>
    <t>61187180</t>
  </si>
  <si>
    <t>práh dveřní dřevěný dubový tl 20mm dl 1000mm š 450mm</t>
  </si>
  <si>
    <t>-1974171900</t>
  </si>
  <si>
    <t>539</t>
  </si>
  <si>
    <t>766695233</t>
  </si>
  <si>
    <t>Montáž ostatních truhlářských konstrukcí prahů dveří dvoukřídlových, šířky přes 100 mm</t>
  </si>
  <si>
    <t>-947694656</t>
  </si>
  <si>
    <t>540</t>
  </si>
  <si>
    <t>61187500</t>
  </si>
  <si>
    <t>práh dveřní dřevěný dubový tl 20mm dl 1400mm š 600mm</t>
  </si>
  <si>
    <t>1777473953</t>
  </si>
  <si>
    <t>541</t>
  </si>
  <si>
    <t>76681112R</t>
  </si>
  <si>
    <t>Montáž a dodávka kuchyňské linky (specifikace dle ozn. T02)</t>
  </si>
  <si>
    <t>421406243</t>
  </si>
  <si>
    <t>542</t>
  </si>
  <si>
    <t>76681112R1</t>
  </si>
  <si>
    <t>1574485758</t>
  </si>
  <si>
    <t>543</t>
  </si>
  <si>
    <t>76681120R</t>
  </si>
  <si>
    <t>Montáž a dodávka dřev. desky pro zapuštění umyvadla (T13)</t>
  </si>
  <si>
    <t>39097283</t>
  </si>
  <si>
    <t>544</t>
  </si>
  <si>
    <t>Montáž a dodávka sestava 5 šatních skříněk s lavičkou (specifikace dle ozn. O21)</t>
  </si>
  <si>
    <t>-2032616805</t>
  </si>
  <si>
    <t>"Celkem 6 sestav á 5 skříněk" 6</t>
  </si>
  <si>
    <t>545</t>
  </si>
  <si>
    <t>766811R01</t>
  </si>
  <si>
    <t>Montáž a dodávka podia v učebně</t>
  </si>
  <si>
    <t>2049383012</t>
  </si>
  <si>
    <t>Poznámka k položce:_x000D_
Poznámka k položce: Provedení: dle výpisu truhlářských prvků T15 Konstrukce: nosné trámy výšky 330 mm á 500 mm Roznášecí OSB deska tl. 25 mm Kročejová izolace PE tl. 5 mm Povrch: dřevovláknité desky 2x20 mm Schody na podium jsou vykázané samostatně</t>
  </si>
  <si>
    <t>"M.č. 4.04" 7,0*2,0</t>
  </si>
  <si>
    <t>"M.č. 4.05" 4,2*2,4</t>
  </si>
  <si>
    <t>546</t>
  </si>
  <si>
    <t>766811T15</t>
  </si>
  <si>
    <t>Montáž a dodávka schodů 2ks v učebně (specifikace dle ozn. T15)</t>
  </si>
  <si>
    <t>-521187210</t>
  </si>
  <si>
    <t>547</t>
  </si>
  <si>
    <t>998766103</t>
  </si>
  <si>
    <t>Přesun hmot pro konstrukce truhlářské stanovený z hmotnosti přesunovaného materiálu vodorovná dopravní vzdálenost do 50 m v objektech výšky přes 12 do 24 m</t>
  </si>
  <si>
    <t>-193020406</t>
  </si>
  <si>
    <t>548</t>
  </si>
  <si>
    <t>76721132Z</t>
  </si>
  <si>
    <t>Montáž vč. kotvení a dodávka kovového schodiště (dle ozn. Z05) vč. zábradlí (dle ozn. Z14 a Z16)</t>
  </si>
  <si>
    <t>kg</t>
  </si>
  <si>
    <t>1686544411</t>
  </si>
  <si>
    <t>Poznámka k položce:_x000D_
Poznámka k položce: Provedení dle výpisu zámečnických výrobků Včetně povrchové úpravy (žárový pozink)</t>
  </si>
  <si>
    <t>549</t>
  </si>
  <si>
    <t>76721132Z17</t>
  </si>
  <si>
    <t>Montáž a dodávka kotevní desky zábradlí pod ozn. Z14 a Z16 (ozn. Z17)</t>
  </si>
  <si>
    <t>-895304655</t>
  </si>
  <si>
    <t>Poznámka k položce:_x000D_
Poznámka k položce: Provedení dle výpisu zámečnických výrobků Včetně povrchové úpravy (1x základní, 2x krycí nátěr)</t>
  </si>
  <si>
    <t>550</t>
  </si>
  <si>
    <t>7672480RV</t>
  </si>
  <si>
    <t>Montáž a dodávka výtahu vč. kabinových dveří</t>
  </si>
  <si>
    <t>1915182300</t>
  </si>
  <si>
    <t>Poznámka k položce:_x000D_
Poznámka k položce: Podrobná specifikace viz Technická zpráva D.2.1.1A</t>
  </si>
  <si>
    <t>551</t>
  </si>
  <si>
    <t>7672481RV</t>
  </si>
  <si>
    <t>Montáž a dodávka prosklené výtahové šachty vč. stavebních přípomocí, lešení</t>
  </si>
  <si>
    <t>609442295</t>
  </si>
  <si>
    <t>Poznámka k položce:_x000D_
Poznámka k položce: ocelová konstrukce kotvená k fasádě zasklená bezpečnostním sklem (rohové opláštění 2,0 + 1,8 m, výška 19,55 m) včetně šachetních dveří v úrovni terénu, větrací mřížky a markýzy nad vstupem, z bezpečnostního skla na šíři šachty, vyložení 1,0 m viz technická zpráva D.2.1.01A</t>
  </si>
  <si>
    <t>552</t>
  </si>
  <si>
    <t>7672482RV</t>
  </si>
  <si>
    <t>Provedení hlukové zkoušky z provozu výtahu</t>
  </si>
  <si>
    <t>-1396657205</t>
  </si>
  <si>
    <t>553</t>
  </si>
  <si>
    <t>767492Z10</t>
  </si>
  <si>
    <t>Montáž a dodávka ocelové kce pro VZT jednotky (ozn. Z10)</t>
  </si>
  <si>
    <t>1990263569</t>
  </si>
  <si>
    <t>554</t>
  </si>
  <si>
    <t>767492Z11</t>
  </si>
  <si>
    <t>Montáž a dodávka ocelové kce pro VZT jednotky (ozn. Z11)</t>
  </si>
  <si>
    <t>293686791</t>
  </si>
  <si>
    <t>555</t>
  </si>
  <si>
    <t>767851104</t>
  </si>
  <si>
    <t>Montáž střešních lávek kompletní celé lávky (ozn. Z09)</t>
  </si>
  <si>
    <t>1944233503</t>
  </si>
  <si>
    <t>556</t>
  </si>
  <si>
    <t>55344680</t>
  </si>
  <si>
    <t>lávka střešní Pz 250x1000mm (ozn. Z09)</t>
  </si>
  <si>
    <t>237992856</t>
  </si>
  <si>
    <t>557</t>
  </si>
  <si>
    <t>767881132</t>
  </si>
  <si>
    <t>Montáž záchytného systému proti pádu bodů samostatných nebo v systému s poddajným kotvícím vedením na šikmé střechy (přes 15 °)</t>
  </si>
  <si>
    <t>2042741076</t>
  </si>
  <si>
    <t>Poznámka k položce:_x000D_
Poznámka k položce: Dle PD D.2.1.23B + D.2.1.22B</t>
  </si>
  <si>
    <t>558</t>
  </si>
  <si>
    <t>70921422</t>
  </si>
  <si>
    <t>kotvicí bod dl. 400mm pro šikmé střechy v PD ozn. U1</t>
  </si>
  <si>
    <t>-1768790793</t>
  </si>
  <si>
    <t>38 "střecha nad 2.NP</t>
  </si>
  <si>
    <t>21 "střecha nad 4.NP</t>
  </si>
  <si>
    <t>559</t>
  </si>
  <si>
    <t>70921422b</t>
  </si>
  <si>
    <t>kotvicí bod dl. 400mm pro šikmé střechy v PD ozn. U2</t>
  </si>
  <si>
    <t>-1383986597</t>
  </si>
  <si>
    <t>8 "střecha nad 4.NP</t>
  </si>
  <si>
    <t>560</t>
  </si>
  <si>
    <t>70921422c</t>
  </si>
  <si>
    <t>kotvicí bod dl. 400mm pro šikmé střechy v PD ozn. U3</t>
  </si>
  <si>
    <t>-292028027</t>
  </si>
  <si>
    <t>12 "střecha nad 4.NP</t>
  </si>
  <si>
    <t>561</t>
  </si>
  <si>
    <t>70921422d</t>
  </si>
  <si>
    <t>kotvicí bod dl. 400mm pro šikmé střechy v PD ozn. U4</t>
  </si>
  <si>
    <t>-550661352</t>
  </si>
  <si>
    <t>2 "střecha nad 4.NP</t>
  </si>
  <si>
    <t>562</t>
  </si>
  <si>
    <t>767881161</t>
  </si>
  <si>
    <t>Montáž záchytného systému proti pádu nástavců určených k upevnění na sloupky nebo body v systému poddajného kotvícího vedení montáž lana uchycení lana k nástavcům</t>
  </si>
  <si>
    <t>1160455506</t>
  </si>
  <si>
    <t>563</t>
  </si>
  <si>
    <t>31452200</t>
  </si>
  <si>
    <t>nerezové lano určené pro systémy s požadavkem na permanentní kotvicí vedení tl 6mm</t>
  </si>
  <si>
    <t>2097615481</t>
  </si>
  <si>
    <t>1,7+3,86+2,6+1,05+2,8+1,9+2,8+1,05+3,55+11,2+2,95+1,99+7,22 "4.NP</t>
  </si>
  <si>
    <t>564</t>
  </si>
  <si>
    <t>767881O03</t>
  </si>
  <si>
    <t>Dodávka a montáž záchytného systému prostupové tvarovky (ozn. O03)</t>
  </si>
  <si>
    <t>-876274170</t>
  </si>
  <si>
    <t>565</t>
  </si>
  <si>
    <t>998767103</t>
  </si>
  <si>
    <t>Přesun hmot pro zámečnické konstrukce stanovený z hmotnosti přesunovaného materiálu vodorovná dopravní vzdálenost do 50 m v objektech výšky přes 12 do 24 m</t>
  </si>
  <si>
    <t>1770402555</t>
  </si>
  <si>
    <t>566</t>
  </si>
  <si>
    <t>771151011</t>
  </si>
  <si>
    <t>Příprava podkladu před provedením dlažby samonivelační stěrka min.pevnosti 20 MPa, tloušťky do 3 mm</t>
  </si>
  <si>
    <t>-1411814578</t>
  </si>
  <si>
    <t>"Skladby P04, P05, P09, P16, P17, P18, P20"</t>
  </si>
  <si>
    <t>"1.PP" 49,6</t>
  </si>
  <si>
    <t>"1.NP" 43,6</t>
  </si>
  <si>
    <t>"2.NP" 44,0</t>
  </si>
  <si>
    <t>"3.NP" 87,7</t>
  </si>
  <si>
    <t>"4.NP" 89,9</t>
  </si>
  <si>
    <t>567</t>
  </si>
  <si>
    <t>771161022</t>
  </si>
  <si>
    <t>Příprava podkladu před provedením dlažby montáž profilu ukončujícího profilu pro schodové hrany a ukončení dlažby</t>
  </si>
  <si>
    <t>646791546</t>
  </si>
  <si>
    <t>568</t>
  </si>
  <si>
    <t>59054142</t>
  </si>
  <si>
    <t>profil schodový</t>
  </si>
  <si>
    <t>169354924</t>
  </si>
  <si>
    <t>Poznámka k položce:_x000D_
Poznámka k položce: Schodovka z keramické dlažby ,  viz D.2.1.30</t>
  </si>
  <si>
    <t>569</t>
  </si>
  <si>
    <t>771274123</t>
  </si>
  <si>
    <t>Montáž obkladů schodišť z dlaždic keramických lepených flexibilním lepidlem stupnic protiskluzných nebo reliéfních, šířky přes 250 do 300 mm</t>
  </si>
  <si>
    <t>-162438326</t>
  </si>
  <si>
    <t>570</t>
  </si>
  <si>
    <t>59761337</t>
  </si>
  <si>
    <t>schodovka protiskluzná keramická (zaoblení s vroubky)</t>
  </si>
  <si>
    <t>-1405743910</t>
  </si>
  <si>
    <t>30,36*1,837 "Přepočtené koeficientem množství</t>
  </si>
  <si>
    <t>571</t>
  </si>
  <si>
    <t>771274242</t>
  </si>
  <si>
    <t>Montáž obkladů schodišť z dlaždic keramických lepených flexibilním lepidlem podstupnic protiskluzních nebo reliéfních, výšky přes 150 do 200 mm</t>
  </si>
  <si>
    <t>656431705</t>
  </si>
  <si>
    <t>572</t>
  </si>
  <si>
    <t>59761330a</t>
  </si>
  <si>
    <t>podstupnice protiskluzná keramická</t>
  </si>
  <si>
    <t>-1098287317</t>
  </si>
  <si>
    <t>573</t>
  </si>
  <si>
    <t>-1133319239</t>
  </si>
  <si>
    <t>574</t>
  </si>
  <si>
    <t>2099768443</t>
  </si>
  <si>
    <t>31,7"sociálky 3.NP</t>
  </si>
  <si>
    <t>31 "3.NP terasa</t>
  </si>
  <si>
    <t>575</t>
  </si>
  <si>
    <t>771574112</t>
  </si>
  <si>
    <t>Montáž podlah z dlaždic keramických lepených flexibilním lepidlem maloformátových hladkých přes 9 do 12 ks/m2</t>
  </si>
  <si>
    <t>1221913959</t>
  </si>
  <si>
    <t>576</t>
  </si>
  <si>
    <t>59761409</t>
  </si>
  <si>
    <t>dlažba keramická slinutá protiskluzná do interiéru i exteriéru pro vysoké mechanické namáhání přes 9 do 12ks/m2</t>
  </si>
  <si>
    <t>1683452087</t>
  </si>
  <si>
    <t>Poznámka k položce:_x000D_
Poznámka k položce: Protiskluznost R9</t>
  </si>
  <si>
    <t>"P04" 36,7</t>
  </si>
  <si>
    <t>"P09" 7,5</t>
  </si>
  <si>
    <t>"P16" 151,5</t>
  </si>
  <si>
    <t>"P17" 34,2</t>
  </si>
  <si>
    <t>"P18" 15,0</t>
  </si>
  <si>
    <t>244,9*1,1 "Přepočtené koeficientem množství</t>
  </si>
  <si>
    <t>577</t>
  </si>
  <si>
    <t>771574122</t>
  </si>
  <si>
    <t>Montáž podlah z dlaždic keramických lepených flexibilním lepidlem maloformátových hladkých přes 85 do 100 ks/m2</t>
  </si>
  <si>
    <t>1733750769</t>
  </si>
  <si>
    <t>578</t>
  </si>
  <si>
    <t>59761428</t>
  </si>
  <si>
    <t>dlažba keramická do interiéru přes 85 do 100ks/m2</t>
  </si>
  <si>
    <t>280188363</t>
  </si>
  <si>
    <t>Poznámka k položce:_x000D_
Poznámka k položce: Protiskluznost R10A</t>
  </si>
  <si>
    <t>14,4+13,5+3,8 "sociálky 3.NP - P20</t>
  </si>
  <si>
    <t>14,7+4,1+14,1+5,4 "sociálky 4.NP - P05</t>
  </si>
  <si>
    <t>70*1,1 "Přepočtené koeficientem množství</t>
  </si>
  <si>
    <t>579</t>
  </si>
  <si>
    <t>-266536300</t>
  </si>
  <si>
    <t>14,4+13,5+3,8 "sociálky 3.NP</t>
  </si>
  <si>
    <t>14,7+4,1+14,1+5,4 "sociálky 4.NP</t>
  </si>
  <si>
    <t>580</t>
  </si>
  <si>
    <t>771591223</t>
  </si>
  <si>
    <t>Izolace podlahy pod dlažbu fólií v pásech celoplošně lepená proti kročejovému hluku</t>
  </si>
  <si>
    <t>1966912639</t>
  </si>
  <si>
    <t>((2,13*3,25)+(1,31*1,8)) "podesty 2.NP</t>
  </si>
  <si>
    <t>581</t>
  </si>
  <si>
    <t>998771103</t>
  </si>
  <si>
    <t>Přesun hmot pro podlahy z dlaždic stanovený z hmotnosti přesunovaného materiálu vodorovná dopravní vzdálenost do 50 m v objektech výšky přes 12 do 24 m</t>
  </si>
  <si>
    <t>1691491245</t>
  </si>
  <si>
    <t>772</t>
  </si>
  <si>
    <t>Podlahy z kamene</t>
  </si>
  <si>
    <t>582</t>
  </si>
  <si>
    <t>772231312</t>
  </si>
  <si>
    <t>Montáž obkladu schodišťových stupňů deskami z tvrdých kamenů kladených do lepidla s přímou nebo zakřivenou výstupní čárou deskami stupnicovými pravoúhlými nebo kosoúhlými, tl. 30 mm</t>
  </si>
  <si>
    <t>-302192340</t>
  </si>
  <si>
    <t>30*2,0 "stupnice</t>
  </si>
  <si>
    <t>583</t>
  </si>
  <si>
    <t>58387621</t>
  </si>
  <si>
    <t>nástupnice tryskaná žula š 350mm tl 30mm</t>
  </si>
  <si>
    <t>-754095424</t>
  </si>
  <si>
    <t>60*1,04 "Přepočtené koeficientem množství</t>
  </si>
  <si>
    <t>584</t>
  </si>
  <si>
    <t>772231423</t>
  </si>
  <si>
    <t>Montáž obkladu schodišťových stupňů deskami z tvrdých kamenů kladených do lepidla s přímou nebo zakřivenou výstupní čárou deskami podstupnicovými v. do 200 mm, tl. do 30 mm</t>
  </si>
  <si>
    <t>-578803484</t>
  </si>
  <si>
    <t>30*2,0 "podstupnice</t>
  </si>
  <si>
    <t>585</t>
  </si>
  <si>
    <t>58386642</t>
  </si>
  <si>
    <t>podstupnice žula</t>
  </si>
  <si>
    <t>-1950760970</t>
  </si>
  <si>
    <t>586</t>
  </si>
  <si>
    <t>772423133</t>
  </si>
  <si>
    <t>Montáž obkladu soklů deskami z kamene kladených do lepidla šikmých na schodišti svislých nebo šikmých stěn s lícem rovným, tl. do 30 mm</t>
  </si>
  <si>
    <t>138746096</t>
  </si>
  <si>
    <t>5,3*2*2</t>
  </si>
  <si>
    <t>587</t>
  </si>
  <si>
    <t>58386150</t>
  </si>
  <si>
    <t>sokl rovný tryskaná žula v 200mm tl 20mm</t>
  </si>
  <si>
    <t>-1498715647</t>
  </si>
  <si>
    <t>21,2*1,04 "Přepočtené koeficientem množství</t>
  </si>
  <si>
    <t>588</t>
  </si>
  <si>
    <t>772528111</t>
  </si>
  <si>
    <t>Kladení dlažby na terče (pevné nebo pohyblivé) z nejvýše dvou rozdílných druhů pravoúhlých desek nebo dlaždic ve skladbě se pravidelně opakujících o rozměru dlažby do 0,16 m2, o výšce terče do 25 mm</t>
  </si>
  <si>
    <t>1117579375</t>
  </si>
  <si>
    <t>589</t>
  </si>
  <si>
    <t>59247374</t>
  </si>
  <si>
    <t>dlaždice teracová 300x300x35mm</t>
  </si>
  <si>
    <t>-1289176498</t>
  </si>
  <si>
    <t>590</t>
  </si>
  <si>
    <t>772991422</t>
  </si>
  <si>
    <t>Schody z kamene - ostatní práce impregnační nátěr včetně základního čištění dvouvrstvý</t>
  </si>
  <si>
    <t>1550700557</t>
  </si>
  <si>
    <t>"Stávající stupně - 1.PP-3.NP" 2,0*(0,3+0,15)*(11+16+15*4)</t>
  </si>
  <si>
    <t>591</t>
  </si>
  <si>
    <t>998772103</t>
  </si>
  <si>
    <t>Přesun hmot pro kamenné dlažby, obklady schodišťových stupňů a soklů stanovený z hmotnosti přesunovaného materiálu vodorovná dopravní vzdálenost do 50 m v objektech výšky přes 12 do 60 m</t>
  </si>
  <si>
    <t>-2034766307</t>
  </si>
  <si>
    <t>592</t>
  </si>
  <si>
    <t>776111211</t>
  </si>
  <si>
    <t>Příprava podkladu broušení schodišť stupnic, šířky do 300 mm</t>
  </si>
  <si>
    <t>1698667628</t>
  </si>
  <si>
    <t>593</t>
  </si>
  <si>
    <t>776111221</t>
  </si>
  <si>
    <t>Příprava podkladu broušení schodišť podstupnic, výšky do 200 mm</t>
  </si>
  <si>
    <t>1162834651</t>
  </si>
  <si>
    <t>594</t>
  </si>
  <si>
    <t>776121211</t>
  </si>
  <si>
    <t>Příprava podkladu penetrace vodou ředitelná na savý podklad (válečkováním) ředěná v poměru 1:3 schodišť stupnic, šířky do 300 mm</t>
  </si>
  <si>
    <t>-1842878034</t>
  </si>
  <si>
    <t>595</t>
  </si>
  <si>
    <t>776121221</t>
  </si>
  <si>
    <t>Příprava podkladu penetrace vodou ředitelná na savý podklad (válečkováním) ředěná v poměru 1:3 schodišť podstupnic, výšky do 200 mm</t>
  </si>
  <si>
    <t>1808505756</t>
  </si>
  <si>
    <t>596</t>
  </si>
  <si>
    <t>776141121</t>
  </si>
  <si>
    <t>Příprava podkladu vyrovnání samonivelační stěrkou podlah min.pevnosti 30 MPa, tloušťky do 3 mm</t>
  </si>
  <si>
    <t>246959402</t>
  </si>
  <si>
    <t>597</t>
  </si>
  <si>
    <t>914721537</t>
  </si>
  <si>
    <t>(3,86+3,85+3,81)*3,4+(3,86+3,85+3,81)*3,48+1,6*11,74 "2.NP</t>
  </si>
  <si>
    <t>7,5*4,5*5"schodiště</t>
  </si>
  <si>
    <t>598</t>
  </si>
  <si>
    <t>Montáž podlahovin z vinylu lepením lamel nebo čtverců flexi lepidlem</t>
  </si>
  <si>
    <t>324736503</t>
  </si>
  <si>
    <t>599</t>
  </si>
  <si>
    <t>-443744411</t>
  </si>
  <si>
    <t>7,2+8 "pod schody v m.č. 2.17B a části chodby 2.09</t>
  </si>
  <si>
    <t>19,2+3,6 "schod. stupně (stupnice+podstupnice)</t>
  </si>
  <si>
    <t>"Skladba P07a" 111,4</t>
  </si>
  <si>
    <t>"Skladba P11" 250,5</t>
  </si>
  <si>
    <t>1208,2*1,1 "Přepočtené koeficientem množství</t>
  </si>
  <si>
    <t>600</t>
  </si>
  <si>
    <t>-500352180</t>
  </si>
  <si>
    <t>"1.NP" 1,0*2+1,7</t>
  </si>
  <si>
    <t>"2.NP" 14,5+14,4+14,4+26,7+14,7+14,6+14,6+6,2+3,2*2+6,2-(15*0,8+1,0)+1,7</t>
  </si>
  <si>
    <t>"3.NP" 1,7</t>
  </si>
  <si>
    <t>-121,4</t>
  </si>
  <si>
    <t>601</t>
  </si>
  <si>
    <t>776411111</t>
  </si>
  <si>
    <t>Montáž soklíků lepením obvodových, výšky do 80 mm</t>
  </si>
  <si>
    <t>-187607469</t>
  </si>
  <si>
    <t>35+62+58+96+33+12+14+24+27+28+17+23+31+7+15+4+6+7+9+11+8</t>
  </si>
  <si>
    <t>602</t>
  </si>
  <si>
    <t>284110R02</t>
  </si>
  <si>
    <t>PVC vinyl tl 2,00mm</t>
  </si>
  <si>
    <t>-1946838334</t>
  </si>
  <si>
    <t>527,0*0,06</t>
  </si>
  <si>
    <t>603</t>
  </si>
  <si>
    <t>-1461107858</t>
  </si>
  <si>
    <t>604</t>
  </si>
  <si>
    <t>284110R01</t>
  </si>
  <si>
    <t>podlahová lišta pro vlepení vinylové podlahoviny  výšky 60 mm</t>
  </si>
  <si>
    <t>516493594</t>
  </si>
  <si>
    <t>Poznámka k položce:_x000D_
Poznámka k položce: Provedení dle D.2.1.44 Skladby konstrukcí</t>
  </si>
  <si>
    <t>527*1,02 "Přepočtené koeficientem množství</t>
  </si>
  <si>
    <t>605</t>
  </si>
  <si>
    <t>1635826479</t>
  </si>
  <si>
    <t>"M.č. 4.04" 2*(3*1,0 +2*0,5)+7,5</t>
  </si>
  <si>
    <t>606</t>
  </si>
  <si>
    <t>-1433812025</t>
  </si>
  <si>
    <t>15,5*1,15 "Přepočtené koeficientem množství</t>
  </si>
  <si>
    <t>607</t>
  </si>
  <si>
    <t>998776103</t>
  </si>
  <si>
    <t>Přesun hmot pro podlahy povlakové stanovený z hmotnosti přesunovaného materiálu vodorovná dopravní vzdálenost do 50 m v objektech výšky přes 12 do 24 m</t>
  </si>
  <si>
    <t>-1716351866</t>
  </si>
  <si>
    <t>608</t>
  </si>
  <si>
    <t>631041451</t>
  </si>
  <si>
    <t>609</t>
  </si>
  <si>
    <t>-1216347205</t>
  </si>
  <si>
    <t>610</t>
  </si>
  <si>
    <t>1658551297</t>
  </si>
  <si>
    <t>611</t>
  </si>
  <si>
    <t>1097816399</t>
  </si>
  <si>
    <t>612</t>
  </si>
  <si>
    <t>1061474693</t>
  </si>
  <si>
    <t>613</t>
  </si>
  <si>
    <t>-766788425</t>
  </si>
  <si>
    <t>"3.NP" 47,3+1,2+2,0+2,1+21,8+9,6+43,1+1,1</t>
  </si>
  <si>
    <t>"4.NP" 26,0+21,4+17,0+22,1+25,0+15,3+12,4+22,1+4*2,0</t>
  </si>
  <si>
    <t>310,3*1,1 "Přepočtené koeficientem množství</t>
  </si>
  <si>
    <t>614</t>
  </si>
  <si>
    <t>Montáž zrcadel lepených silikonovým tmelem na keramický obklad</t>
  </si>
  <si>
    <t>-690782962</t>
  </si>
  <si>
    <t>615</t>
  </si>
  <si>
    <t>634651O7</t>
  </si>
  <si>
    <t>zrcadlo závěsné (ozn. O7)</t>
  </si>
  <si>
    <t>-363058001</t>
  </si>
  <si>
    <t>616</t>
  </si>
  <si>
    <t>634651O9</t>
  </si>
  <si>
    <t>zrcadlo závěsné (ozn. O9)</t>
  </si>
  <si>
    <t>847490363</t>
  </si>
  <si>
    <t>617</t>
  </si>
  <si>
    <t>634651O10</t>
  </si>
  <si>
    <t>zrcadlo závěsné (ozn. O10)</t>
  </si>
  <si>
    <t>-1778411685</t>
  </si>
  <si>
    <t>618</t>
  </si>
  <si>
    <t>634651O11</t>
  </si>
  <si>
    <t>zrcadlo závěsné (ozn. O11)</t>
  </si>
  <si>
    <t>1431645510</t>
  </si>
  <si>
    <t>619</t>
  </si>
  <si>
    <t>634651O12</t>
  </si>
  <si>
    <t>zrcadlo sklopné (ozn. O12)</t>
  </si>
  <si>
    <t>-2098633806</t>
  </si>
  <si>
    <t>620</t>
  </si>
  <si>
    <t>1469813297</t>
  </si>
  <si>
    <t>621</t>
  </si>
  <si>
    <t>-212858839</t>
  </si>
  <si>
    <t>622</t>
  </si>
  <si>
    <t>674202308</t>
  </si>
  <si>
    <t>623</t>
  </si>
  <si>
    <t>998781103</t>
  </si>
  <si>
    <t>Přesun hmot pro obklady keramické stanovený z hmotnosti přesunovaného materiálu vodorovná dopravní vzdálenost do 50 m v objektech výšky přes 12 do 24 m</t>
  </si>
  <si>
    <t>-108974530</t>
  </si>
  <si>
    <t>624</t>
  </si>
  <si>
    <t>783201201</t>
  </si>
  <si>
    <t>Příprava podkladu tesařských konstrukcí před provedením nátěru broušení</t>
  </si>
  <si>
    <t>-1069572376</t>
  </si>
  <si>
    <t>"Nátěr N1"</t>
  </si>
  <si>
    <t>"2.NP" (0,13+0,16)*2*7,7*42*2+(0,17+0,13)*2*38,7*2+(0,16+0,25)*2*38,7*2</t>
  </si>
  <si>
    <t>"2.NP - vikýře" ((0,1+0,3)*2*1,8+(0,15+0,2)*2*1,8+(0,1+0,1)*2*1,2*2)*20</t>
  </si>
  <si>
    <t>"4.NP" (0,12+0,16)*2*8,3*43*2+(0,17+0,11)*2*108,5+(0,16+0,16)*2*85,3+(0,08+0,15)*2*3,2*2*2</t>
  </si>
  <si>
    <t>"Nátěr N2"</t>
  </si>
  <si>
    <t>"Kleštiny" (0,08+0,15)*2*3,2*2*3+(0,08+0,15)*2*2,3*2*2</t>
  </si>
  <si>
    <t>"Vzpěra" (0,16+0,12)*2*7,2</t>
  </si>
  <si>
    <t>"Vazný trám" (0,18+0,25)*2*(6,7+2*2,2)</t>
  </si>
  <si>
    <t>-487,61</t>
  </si>
  <si>
    <t>625</t>
  </si>
  <si>
    <t>783213111</t>
  </si>
  <si>
    <t>Preventivní napouštěcí nátěr tesařských prvků proti dřevokazným houbám, hmyzu a plísním zabudovaných do konstrukce jednonásobný syntetický</t>
  </si>
  <si>
    <t>-686247863</t>
  </si>
  <si>
    <t>Poznámka k položce:_x000D_
Poznámka k položce: Viz Skladby konstrukcí D.2.1.44 - 1x impregnační nátěr</t>
  </si>
  <si>
    <t>-400</t>
  </si>
  <si>
    <t>626</t>
  </si>
  <si>
    <t>783213121</t>
  </si>
  <si>
    <t>Preventivní napouštěcí nátěr tesařských prvků proti dřevokazným houbám, hmyzu a plísním zabudovaných do konstrukce dvojnásobný syntetický</t>
  </si>
  <si>
    <t>177494835</t>
  </si>
  <si>
    <t>Poznámka k položce:_x000D_
Poznámka k položce: Viz Skladby konstrukcí D.2.1.44 - 2x krycí nátěr</t>
  </si>
  <si>
    <t>627</t>
  </si>
  <si>
    <t>783226101</t>
  </si>
  <si>
    <t>Protipožární nátěr tesařských konstrukcí disperzní</t>
  </si>
  <si>
    <t>1645754734</t>
  </si>
  <si>
    <t>Poznámka k položce:_x000D_
Poznámka k položce: Viz Skladby konstrukcí D.2.1.44</t>
  </si>
  <si>
    <t>"Nátěr N2 - trojnásobný"</t>
  </si>
  <si>
    <t>26,642*3 "Přepočtené koeficientem množství</t>
  </si>
  <si>
    <t>628</t>
  </si>
  <si>
    <t>783268103</t>
  </si>
  <si>
    <t>Lazurovací nátěr tesařských konstrukcí jednonásobný lihový</t>
  </si>
  <si>
    <t>2132034631</t>
  </si>
  <si>
    <t>629</t>
  </si>
  <si>
    <t>783573201</t>
  </si>
  <si>
    <t>Základní (napouštěcí ) nátěr krytiny krytiny bitumenové sklonu střechy do 10° asfaltovou suspenzí</t>
  </si>
  <si>
    <t>1321276863</t>
  </si>
  <si>
    <t>305" viz. D.2.1.23</t>
  </si>
  <si>
    <t>630</t>
  </si>
  <si>
    <t>783809227</t>
  </si>
  <si>
    <t>Montáž ozdobných prvků na fasádní plochy (materiál ve specifikaci ) s převažujícím délkovým rozměrem hladkých, výšky (šířky) lepené plochy přes 200 mm</t>
  </si>
  <si>
    <t>-1866360222</t>
  </si>
  <si>
    <t>631</t>
  </si>
  <si>
    <t>283741R01</t>
  </si>
  <si>
    <t>dekorační prvek fasádní průběžná římsa v do 450mm</t>
  </si>
  <si>
    <t>-1486343698</t>
  </si>
  <si>
    <t>Poznámka k položce:_x000D_
Poznámka k položce: Stupňovitý průřez z EPS - potažený výztužnou síťovinou; včetně štukové omítky</t>
  </si>
  <si>
    <t>"Hlavní římsa" 16,9+55,7</t>
  </si>
  <si>
    <t>632</t>
  </si>
  <si>
    <t>283741R02</t>
  </si>
  <si>
    <t>dekorační prvek fasádní průběžná římsa v do 300mm</t>
  </si>
  <si>
    <t>630341771</t>
  </si>
  <si>
    <t>Poznámka k položce:_x000D_
Poznámka k položce: Obdélníkový průřez z EPS - potažený výztužnou síťovinou; včetně štukové omítky</t>
  </si>
  <si>
    <t>"Římsa - parapet, nadpraží 3.NP" 16,9+7,4</t>
  </si>
  <si>
    <t>"Římsa - parapet, nadpraží 4.NP" 12,5*2</t>
  </si>
  <si>
    <t>633</t>
  </si>
  <si>
    <t>283741R03</t>
  </si>
  <si>
    <t>dekorační prvek fasádní polosloup š do 350mm</t>
  </si>
  <si>
    <t>-1891629047</t>
  </si>
  <si>
    <t>Poznámka k položce:_x000D_
Poznámka k položce: Polygonální průřez z EPS - potažený výztužnou síťovinou; včetně štukové omítky</t>
  </si>
  <si>
    <t>"Svislé prvky - polosloupy" 4,3*4</t>
  </si>
  <si>
    <t>634</t>
  </si>
  <si>
    <t>783823165</t>
  </si>
  <si>
    <t>Penetrační nátěr omítek hladkých omítek hladkých, zrnitých tenkovrstvých nebo štukových stupně členitosti 3 silikonový</t>
  </si>
  <si>
    <t>-705318656</t>
  </si>
  <si>
    <t>635</t>
  </si>
  <si>
    <t>783827445</t>
  </si>
  <si>
    <t>Krycí (ochranný ) nátěr barevný (okrová) omítek dvojnásobný hladkých omítek hladkých, zrnitých tenkovrstvých nebo štukových stupně členitosti 3 silikonový</t>
  </si>
  <si>
    <t>-1988290035</t>
  </si>
  <si>
    <t>636</t>
  </si>
  <si>
    <t>784111001</t>
  </si>
  <si>
    <t>Oprášení (ometení) podkladu v místnostech výšky do 3,80 m</t>
  </si>
  <si>
    <t>-2113894481</t>
  </si>
  <si>
    <t>637</t>
  </si>
  <si>
    <t>784181101</t>
  </si>
  <si>
    <t>Penetrace podkladu jednonásobná základní akrylátová bezbarvá v místnostech výšky do 3,80 m</t>
  </si>
  <si>
    <t>-162613033</t>
  </si>
  <si>
    <t>638</t>
  </si>
  <si>
    <t>784191007</t>
  </si>
  <si>
    <t>Čištění vnitřních ploch hrubý úklid po provedení malířských prací omytím podlah</t>
  </si>
  <si>
    <t>-351801595</t>
  </si>
  <si>
    <t>960+1020+850</t>
  </si>
  <si>
    <t>639</t>
  </si>
  <si>
    <t>1620228056</t>
  </si>
  <si>
    <t>1270 "SDK příčky + stěny</t>
  </si>
  <si>
    <t xml:space="preserve">908+354,9+31,7+72,5 "SDK stropy bez kazet </t>
  </si>
  <si>
    <t>954 "nátěr vnitřních omítek</t>
  </si>
  <si>
    <t>-88 "obklady</t>
  </si>
  <si>
    <t xml:space="preserve">(203+386) "1.PP - malba po opravě omítek </t>
  </si>
  <si>
    <t>483,5 "2.NP - malba po opravě omítek stěn</t>
  </si>
  <si>
    <t>127,1 "2.NP - malba po opravě omítek stropů</t>
  </si>
  <si>
    <t>640</t>
  </si>
  <si>
    <t>Malby dvojnásobné, otěruvzdorné/nestíratelné</t>
  </si>
  <si>
    <t>-905976792</t>
  </si>
  <si>
    <t xml:space="preserve">4,5*5 "ostění u výtahu </t>
  </si>
  <si>
    <t>641</t>
  </si>
  <si>
    <t>786626121</t>
  </si>
  <si>
    <t>Montáž zastiňujících žaluzií lamelových vnitřních nebo do oken dvojitých kovových</t>
  </si>
  <si>
    <t>-398437575</t>
  </si>
  <si>
    <t>"O35" 0,675*1,15*40</t>
  </si>
  <si>
    <t>642</t>
  </si>
  <si>
    <t>553462R01</t>
  </si>
  <si>
    <t>vnitřní horizontální hliníkové lamelové žaluzie - barva bílá</t>
  </si>
  <si>
    <t>381796894</t>
  </si>
  <si>
    <t>787</t>
  </si>
  <si>
    <t>Dokončovací práce - zasklívání</t>
  </si>
  <si>
    <t>643</t>
  </si>
  <si>
    <t>78719252R</t>
  </si>
  <si>
    <t>Zasklívání stěn a příček, balkónového zábradlí deskami sklem bezpečnostním do nerez. lišty upevněné na spodní straně , tl. 16 mm (ozn. Z08)</t>
  </si>
  <si>
    <t>895311487</t>
  </si>
  <si>
    <t>644</t>
  </si>
  <si>
    <t>998787103</t>
  </si>
  <si>
    <t>Přesun hmot pro zasklívání stanovený z hmotnosti přesunovaného materiálu vodorovná dopravní vzdálenost do 50 m v objektech výšky přes 12 do 24 m</t>
  </si>
  <si>
    <t>1621784250</t>
  </si>
  <si>
    <t>SO 02.4.1 - ÚT</t>
  </si>
  <si>
    <t>1 - Zdroje tepla</t>
  </si>
  <si>
    <t>2 - Oběhová čerpadla</t>
  </si>
  <si>
    <t>14 - Požární ucpávky</t>
  </si>
  <si>
    <t>17 - Společné položky</t>
  </si>
  <si>
    <t xml:space="preserve">    733 - Ústřední vytápění - rozvodné potrubí</t>
  </si>
  <si>
    <t xml:space="preserve">    734 - Ústřední vytápění - armatury</t>
  </si>
  <si>
    <t>Zdroje tepla</t>
  </si>
  <si>
    <t>1.4</t>
  </si>
  <si>
    <t>Naplnění okruhů vytápění upravenou vodou</t>
  </si>
  <si>
    <t>-1758913300</t>
  </si>
  <si>
    <t>1.5</t>
  </si>
  <si>
    <t>Montáž (položek oddílu)</t>
  </si>
  <si>
    <t>-2056478769</t>
  </si>
  <si>
    <t>Oběhová čerpadla</t>
  </si>
  <si>
    <t>2.1</t>
  </si>
  <si>
    <t>Oběhové čerpadlo, mokroběžné, proměnné otáčky -  pro okruh VYTÁPĚNÍ OT UČEBNY 4.NP UT.O.Č.1 (voda 80/60°C) M= 1,29m3/h, 80 kPa, včetně připojovacího materiálu, oživení, nastavení a uvedení do provozu</t>
  </si>
  <si>
    <t>420473284</t>
  </si>
  <si>
    <t>2.2</t>
  </si>
  <si>
    <t>Oběhové čerpadlo, mokroběžné, proměnné otáčky -  pro okruh VZT JEDNOTKY UT.O.Č.2 (voda 80/60°C) M= 2,19m3/h, 105 kPa, včetně připojovacího materiálu, oživení, nastavení a uvedení do provozu</t>
  </si>
  <si>
    <t>-1173003927</t>
  </si>
  <si>
    <t>2.3</t>
  </si>
  <si>
    <t>Oběhové čerpadlo, mokroběžné, proměnné otáčky -  pro VZT UČEBNY 4.NP UT.O.Č.3 (voda 80/60°C) M=0,47 m3/h, 35kPa, včetně připojovacího materiálu, oživení, nastavení a uvedení do provozu</t>
  </si>
  <si>
    <t>-17335583</t>
  </si>
  <si>
    <t>2.4</t>
  </si>
  <si>
    <t>Oběhové čerpadlo, mokroběžné, proměnné otáčky -  pro VZT KUCHYŇ UT.O.Č.4 (voda 80/60°C) M=1,72 m3/h, 35kPa, včetně připojovacího materiálu, oživení, nastavení a uvedení do provozu</t>
  </si>
  <si>
    <t>1522951296</t>
  </si>
  <si>
    <t>2.5</t>
  </si>
  <si>
    <t>-1124427291</t>
  </si>
  <si>
    <t>Požární ucpávky</t>
  </si>
  <si>
    <t>14.1</t>
  </si>
  <si>
    <t>Protipožární tmel - kartuše 310ml</t>
  </si>
  <si>
    <t>-138996167</t>
  </si>
  <si>
    <t>14.2</t>
  </si>
  <si>
    <t>201602221</t>
  </si>
  <si>
    <t>Společné položky</t>
  </si>
  <si>
    <t>17.1</t>
  </si>
  <si>
    <t>Zpracování výrobně dodavatelské dokumentace</t>
  </si>
  <si>
    <t>1816282437</t>
  </si>
  <si>
    <t>17.3</t>
  </si>
  <si>
    <t>-2036588777</t>
  </si>
  <si>
    <t>17.5</t>
  </si>
  <si>
    <t>Pomocné ocelové konstrukce</t>
  </si>
  <si>
    <t>-1136496887</t>
  </si>
  <si>
    <t>17.6</t>
  </si>
  <si>
    <t>Zavěšení potrubí, kotvící systém např. Hilti, množství dle DN</t>
  </si>
  <si>
    <t>1043524423</t>
  </si>
  <si>
    <t>17.7</t>
  </si>
  <si>
    <t>Provedení komplexních zkoušek (včetně tlakové a topné zkoušky)</t>
  </si>
  <si>
    <t>-1798682196</t>
  </si>
  <si>
    <t>17.8</t>
  </si>
  <si>
    <t>Jemné zaregulování systému</t>
  </si>
  <si>
    <t>1695429017</t>
  </si>
  <si>
    <t>17.9</t>
  </si>
  <si>
    <t>Vyvážení dle vyhl. 193/2007 sb.včetně protokolu</t>
  </si>
  <si>
    <t>103594379</t>
  </si>
  <si>
    <t>17.10</t>
  </si>
  <si>
    <t>Dvojnásobný proplach systému a náplň upravenou vodou</t>
  </si>
  <si>
    <t>-1716690194</t>
  </si>
  <si>
    <t>17.11</t>
  </si>
  <si>
    <t>Štítky a popisy potrubí a zařízení</t>
  </si>
  <si>
    <t>1716323330</t>
  </si>
  <si>
    <t>17.12</t>
  </si>
  <si>
    <t>Zaškolení obsluhy</t>
  </si>
  <si>
    <t>1754937835</t>
  </si>
  <si>
    <t>17.13</t>
  </si>
  <si>
    <t>Kotevní materiál</t>
  </si>
  <si>
    <t>-493017304</t>
  </si>
  <si>
    <t>733</t>
  </si>
  <si>
    <t>Ústřední vytápění - rozvodné potrubí</t>
  </si>
  <si>
    <t>733111103</t>
  </si>
  <si>
    <t>Potrubí z trubek ocelových závitových černých spojovaných svařováním bezešvých běžných nízkotlakých PN 16 do 115°C DN 15</t>
  </si>
  <si>
    <t>-166293753</t>
  </si>
  <si>
    <t>733111105</t>
  </si>
  <si>
    <t>Potrubí z trubek ocelových závitových černých spojovaných svařováním bezešvých běžných nízkotlakých PN 16 do 115°C DN 25</t>
  </si>
  <si>
    <t>-789099666</t>
  </si>
  <si>
    <t>733111106</t>
  </si>
  <si>
    <t>Potrubí z trubek ocelových závitových černých spojovaných svařováním bezešvých běžných nízkotlakých PN 16 do 115°C DN 32</t>
  </si>
  <si>
    <t>689945403</t>
  </si>
  <si>
    <t>733111107</t>
  </si>
  <si>
    <t>Potrubí z trubek ocelových závitových černých spojovaných svařováním bezešvých běžných nízkotlakých PN 16 do 115°C DN 40</t>
  </si>
  <si>
    <t>-288962570</t>
  </si>
  <si>
    <t>733131105.IVR</t>
  </si>
  <si>
    <t>Kompenzátor Ivar BRA.T8.500 pro ocelové potrubí pryžový G 5/4 PN 16 do 100°C závitový</t>
  </si>
  <si>
    <t>-821529207</t>
  </si>
  <si>
    <t>733131106.IVR</t>
  </si>
  <si>
    <t>Kompenzátor Ivar BRA.T8.500 pro ocelové potrubí pryžový G 6/4 PN 16 do 100°C závitový</t>
  </si>
  <si>
    <t>-1373028920</t>
  </si>
  <si>
    <t>733141102</t>
  </si>
  <si>
    <t>Odvzdušňovací nádobky, odlučovače a odkalovače nádobky z trubek ocelových do DN 50</t>
  </si>
  <si>
    <t>-888806454</t>
  </si>
  <si>
    <t>733223102</t>
  </si>
  <si>
    <t>Potrubí z trubek měděných tvrdých spojovaných měkkým pájením Ø 15/1</t>
  </si>
  <si>
    <t>366953444</t>
  </si>
  <si>
    <t>733223103</t>
  </si>
  <si>
    <t>Potrubí z trubek měděných tvrdých spojovaných měkkým pájením Ø 18/1</t>
  </si>
  <si>
    <t>-115160782</t>
  </si>
  <si>
    <t>733223104</t>
  </si>
  <si>
    <t>Potrubí z trubek měděných tvrdých spojovaných měkkým pájením Ø 22/1</t>
  </si>
  <si>
    <t>-504666267</t>
  </si>
  <si>
    <t>733223105</t>
  </si>
  <si>
    <t>Potrubí z trubek měděných tvrdých spojovaných měkkým pájením Ø 28/1,5</t>
  </si>
  <si>
    <t>758895178</t>
  </si>
  <si>
    <t>733223106</t>
  </si>
  <si>
    <t>Potrubí z trubek měděných tvrdých spojovaných měkkým pájením Ø 35/1,5</t>
  </si>
  <si>
    <t>263393661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</si>
  <si>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</si>
  <si>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</si>
  <si>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-996690258</t>
  </si>
  <si>
    <t>155+25+40+5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</si>
  <si>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</si>
  <si>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</si>
  <si>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-2130357829</t>
  </si>
  <si>
    <t>105+55+100+75+25</t>
  </si>
  <si>
    <t>998733203</t>
  </si>
  <si>
    <t>Přesun hmot pro rozvody potrubí stanovený procentní sazbou z ceny vodorovná dopravní vzdálenost do 50 m v objektech výšky přes 12 do 24 m</t>
  </si>
  <si>
    <t>1290716543</t>
  </si>
  <si>
    <t>734</t>
  </si>
  <si>
    <t>Ústřední vytápění - armatury</t>
  </si>
  <si>
    <t>734191631</t>
  </si>
  <si>
    <t>Ostatní přírubové armatury ventily regulační přímé s elektrickým servomotorem PN 16 do 300°C (V 41 113 616) DN 15</t>
  </si>
  <si>
    <t>-718682734</t>
  </si>
  <si>
    <t>734191731</t>
  </si>
  <si>
    <t>Ostatní přírubové armatury ventily regulační přímé s elektrickým servomotorem PN 40 do 400°C (V 41 113 540) DN 15</t>
  </si>
  <si>
    <t>694057447</t>
  </si>
  <si>
    <t>734211127.GCM</t>
  </si>
  <si>
    <t>Ventil závitový GIACOMINI R991 odvzdušňovací G 1/2 PN 14 do 120°C automatický se zpětnou klapkou otopných těles</t>
  </si>
  <si>
    <t>-250479446</t>
  </si>
  <si>
    <t>734221552.GCM</t>
  </si>
  <si>
    <t>Ventil závitový Giacomini R402PTG termostatický přímý dvouregulační G 1/2 PN 16 do 110°C bez hlavice ovládání</t>
  </si>
  <si>
    <t>1087885200</t>
  </si>
  <si>
    <t>734229143</t>
  </si>
  <si>
    <t>Ventily regulační závitové montáž ventilů jednotrubkových horizontálních soustav se směšovačem ostatních typů jednobodové připojení</t>
  </si>
  <si>
    <t>-1165948919</t>
  </si>
  <si>
    <t>IVR.747012</t>
  </si>
  <si>
    <t>Vyvažovací ventil - 1/2"; Kv 1,75</t>
  </si>
  <si>
    <t>-142213928</t>
  </si>
  <si>
    <t>Poznámka k položce:_x000D_
IVAR.CIM 747</t>
  </si>
  <si>
    <t>IVR.747034</t>
  </si>
  <si>
    <t>Vyvažovací ventil - 3/4"; Kv 3,77</t>
  </si>
  <si>
    <t>917946692</t>
  </si>
  <si>
    <t>IVR.747100</t>
  </si>
  <si>
    <t>Vyvažovací ventil - 1"; Kv 6,96</t>
  </si>
  <si>
    <t>557283182</t>
  </si>
  <si>
    <t>IVR.747114</t>
  </si>
  <si>
    <t>Vyvažovací ventil - 5/4"; Kv 15,83</t>
  </si>
  <si>
    <t>2045198096</t>
  </si>
  <si>
    <t>734242413.GCM</t>
  </si>
  <si>
    <t>Ventil závitový Giacomini R60 zpětný přímý G 3/4 PN 16 do 110°C</t>
  </si>
  <si>
    <t>-1535364898</t>
  </si>
  <si>
    <t>734242414.GCM</t>
  </si>
  <si>
    <t>Ventil závitový Giacomini R60 zpětný přímý G 1 PN 16 do 110°C</t>
  </si>
  <si>
    <t>-659737675</t>
  </si>
  <si>
    <t>734242415.GCM</t>
  </si>
  <si>
    <t>Ventil závitový Giacomini R60 zpětný přímý G 5/4 PN 16 do 110°C</t>
  </si>
  <si>
    <t>-1875847704</t>
  </si>
  <si>
    <t>734242416.GCM</t>
  </si>
  <si>
    <t>Ventil závitový Giacomini R60 zpětný přímý G 6/4 PN 16 do 110°C</t>
  </si>
  <si>
    <t>467572983</t>
  </si>
  <si>
    <t>734261718.GCM</t>
  </si>
  <si>
    <t>Šroubení regulační Giacomini R715TG radiátorové přímé G 3/4 s vypouštěním</t>
  </si>
  <si>
    <t>-622027362</t>
  </si>
  <si>
    <t>734291124.GCM</t>
  </si>
  <si>
    <t>Kohout plnící a vypouštěcí Giacomini R608 G 3/4 PN 10 do 90°C závitový</t>
  </si>
  <si>
    <t>1321941715</t>
  </si>
  <si>
    <t>734291274.GCM</t>
  </si>
  <si>
    <t>Filtr závitový Giacomini R74M přímý G 1 PN 30 do 110°C s vnitřními závity a integrovaným magnetem</t>
  </si>
  <si>
    <t>-102505089</t>
  </si>
  <si>
    <t>734291275.GCM</t>
  </si>
  <si>
    <t>Filtr závitový Giacomini R74M přímý G 1 1/4 PN 30 do 110°C s vnitřními závity a integrovaným magnetem</t>
  </si>
  <si>
    <t>-1267627127</t>
  </si>
  <si>
    <t>734291276.GCM</t>
  </si>
  <si>
    <t>Filtr závitový Giacomini R74M přímý G 1 1/2 PN 30 do 110°C s vnitřními závity a integrovaným magnetem</t>
  </si>
  <si>
    <t>-1398414770</t>
  </si>
  <si>
    <t>734292715.GCM</t>
  </si>
  <si>
    <t>Kohout kulový Giacomini R250D přímý G 1 PN 42 do 185°C vnitřní závit</t>
  </si>
  <si>
    <t>-1922733171</t>
  </si>
  <si>
    <t>734292716.GCM</t>
  </si>
  <si>
    <t>Kohout kulový Giacomini R250D přímý G 1 1/4 PN 42 do 185°C vnitřní závit</t>
  </si>
  <si>
    <t>-1400338677</t>
  </si>
  <si>
    <t>734292717.GCM</t>
  </si>
  <si>
    <t>Kohout kulový Giacomini R250D přímý G 1 1/2 PN 42 do 185°C vnitřní závit</t>
  </si>
  <si>
    <t>-524703562</t>
  </si>
  <si>
    <t>734295021</t>
  </si>
  <si>
    <t>Směšovací armatury otopných a chladících systémů ventily závitové PN 10 T= 120°C třícestné se servomotorem G 3/4</t>
  </si>
  <si>
    <t>-480963226</t>
  </si>
  <si>
    <t>734295261.RGL</t>
  </si>
  <si>
    <t>Pohon ACC směšovacích ventilů solárních systémů ovládání s vlastní regulací na konstantní teplotu dvě čidla 6 Nm/120 s</t>
  </si>
  <si>
    <t>-2008252447</t>
  </si>
  <si>
    <t>734419111</t>
  </si>
  <si>
    <t>Teploměry technické montáž teploměrů s ochranným pouzdrem nebo s pevným stonkem a jímkou</t>
  </si>
  <si>
    <t>-623606550</t>
  </si>
  <si>
    <t>55128022</t>
  </si>
  <si>
    <t>teploměr axiální 0-120°C zadní napojení 1/2" s jímkou D 80/dl 200mm</t>
  </si>
  <si>
    <t>-1835336441</t>
  </si>
  <si>
    <t>734421112</t>
  </si>
  <si>
    <t>Tlakoměry s pevným stonkem a zpětnou klapkou zadní připojení (axiální) tlaku 0–16 bar průměru 63 mm</t>
  </si>
  <si>
    <t>1609088069</t>
  </si>
  <si>
    <t>998734203</t>
  </si>
  <si>
    <t>Přesun hmot pro armatury stanovený procentní sazbou (%) z ceny vodorovná dopravní vzdálenost do 50 m v objektech výšky přes 12 do 24 m</t>
  </si>
  <si>
    <t>-1437574020</t>
  </si>
  <si>
    <t>735152451.KRD</t>
  </si>
  <si>
    <t>Otopné těleso panelové VK dvoudeskové 1 přídavná přestupní plocha KORADO Radik VK typ 21 výška/délka 500/400 mm výkon 447 W</t>
  </si>
  <si>
    <t>707421365</t>
  </si>
  <si>
    <t>735152542.KRD</t>
  </si>
  <si>
    <t>Otopné těleso panelové VK dvoudeskové 2 přídavné přestupní plochy KORADO Radik VK typ 22 výška/délka 400/1800 mm výkon 2189 W</t>
  </si>
  <si>
    <t>-1467106144</t>
  </si>
  <si>
    <t>735152551.KRD</t>
  </si>
  <si>
    <t>Otopné těleso panelové VK dvoudeskové 2 přídavné přestupní plochy KORADO Radik VK typ 22 výška/délka 500/400 mm výkon 581 W</t>
  </si>
  <si>
    <t>2007159580</t>
  </si>
  <si>
    <t>735152553.KRD</t>
  </si>
  <si>
    <t>Otopné těleso panelové VK dvoudeskové 2 přídavné přestupní plochy KORADO Radik VK typ 22 výška/délka 500/600 mm výkon 871 W</t>
  </si>
  <si>
    <t>2062133200</t>
  </si>
  <si>
    <t>735152554.KRD</t>
  </si>
  <si>
    <t>Otopné těleso panelové VK dvoudeskové 2 přídavné přestupní plochy KORADO Radik VK typ 22 výška/délka 500/700 mm výkon 1016 W</t>
  </si>
  <si>
    <t>1631557433</t>
  </si>
  <si>
    <t>735152557.KRD</t>
  </si>
  <si>
    <t>Otopné těleso panelové VK dvoudeskové 2 přídavné přestupní plochy KORADO Radik VK typ 22 výška/délka 500/1000 mm výkon 1452 W</t>
  </si>
  <si>
    <t>1464473024</t>
  </si>
  <si>
    <t>735152559.KRD</t>
  </si>
  <si>
    <t>Otopné těleso panelové VK dvoudeskové 2 přídavné přestupní plochy KORADO Radik VK typ 22 výška/délka 500/1200 mm výkon 1742 W</t>
  </si>
  <si>
    <t>-609218372</t>
  </si>
  <si>
    <t>735152564.KRD</t>
  </si>
  <si>
    <t>Otopné těleso panelové VK dvoudeskové 2 přídavné přestupní plochy KORADO Radik VK typ 22 výška/délka 500/2300 mm výkon 3340 W</t>
  </si>
  <si>
    <t>670729978</t>
  </si>
  <si>
    <t>735152655.KRD</t>
  </si>
  <si>
    <t>Otopné těleso panelové VK třídeskové 3 přídavné přestupní plochy KORADO Radik VK typ 33 výška/délka 500/800 mm výkon 1663 W</t>
  </si>
  <si>
    <t>310463092</t>
  </si>
  <si>
    <t>735152663.KRD</t>
  </si>
  <si>
    <t>Otopné těleso panelové VK třídeskové 3 přídavné přestupní plochy KORADO Radik VK typ 33 výška/délka 500/2000 mm výkon 4158 W</t>
  </si>
  <si>
    <t>1307252465</t>
  </si>
  <si>
    <t>735152700.KRD</t>
  </si>
  <si>
    <t>Otopné těleso panelové VK třídeskové 3 přídavné přestupní plochy KORADO Radik VK typ 33 výška/délka 900/1400 mm výkon 4659 W</t>
  </si>
  <si>
    <t>1678700709</t>
  </si>
  <si>
    <t>998735203</t>
  </si>
  <si>
    <t>Přesun hmot pro otopná tělesa stanovený procentní sazbou (%) z ceny vodorovná dopravní vzdálenost do 50 m v objektech výšky přes 12 do 24 m</t>
  </si>
  <si>
    <t>-1510693162</t>
  </si>
  <si>
    <t>783601711</t>
  </si>
  <si>
    <t>Příprava podkladu armatur a kovových potrubí před provedením nátěru potrubí do DN 50 mm odrezivěním, odrezovačem bezoplachovým</t>
  </si>
  <si>
    <t>-1984606589</t>
  </si>
  <si>
    <t>783614551</t>
  </si>
  <si>
    <t>Základní nátěr armatur a kovových potrubí jednonásobný potrubí do DN 50 mm syntetický</t>
  </si>
  <si>
    <t>982382855</t>
  </si>
  <si>
    <t>783615551</t>
  </si>
  <si>
    <t>Mezinátěr armatur a kovových potrubí potrubí do DN 50 mm syntetický standardní</t>
  </si>
  <si>
    <t>1902104517</t>
  </si>
  <si>
    <t>783617601</t>
  </si>
  <si>
    <t>Krycí nátěr (email) armatur a kovových potrubí potrubí do DN 50 mm jednonásobný syntetický standardní</t>
  </si>
  <si>
    <t>-817968637</t>
  </si>
  <si>
    <t>SO 02.4.3. - VZT a chlazení</t>
  </si>
  <si>
    <t>-2100297900</t>
  </si>
  <si>
    <t>N.11.1</t>
  </si>
  <si>
    <t>Demontáž a ekologická likvidace stávající VZT jednotky a potrubí VZT ve strojovně VZT (gastroprovoz), doložení dokladu o ekologické likvidaci</t>
  </si>
  <si>
    <t>-288330745</t>
  </si>
  <si>
    <t>SO 02.4.4. - MaR</t>
  </si>
  <si>
    <t>Z1 - Zařízení č.1 - větrání tříd ve 4.NP</t>
  </si>
  <si>
    <t>Z5 - Zařízení č.5 - větrání kuchyně</t>
  </si>
  <si>
    <t>Z8 - Zařízení č.8 - Větrání ústředny domovního rozhlasu</t>
  </si>
  <si>
    <t>UT1 - Okruh ÚT - VZT jednotky</t>
  </si>
  <si>
    <t>UT2 - Okruh ÚT - Učebny 4.NP</t>
  </si>
  <si>
    <t>RA1 - Rozvaděč RA1</t>
  </si>
  <si>
    <t>RA2 - Rozvaděč RA2</t>
  </si>
  <si>
    <t>RA3 - Rozvaděč RA3</t>
  </si>
  <si>
    <t>RT1 - Stávající rozvaděč v kotelně RT1</t>
  </si>
  <si>
    <t>EM - Elektroinstalační materiál</t>
  </si>
  <si>
    <t>K - Kabely</t>
  </si>
  <si>
    <t>S - Služby</t>
  </si>
  <si>
    <t>Z1</t>
  </si>
  <si>
    <t>Zařízení č.1 - větrání tříd ve 4.NP</t>
  </si>
  <si>
    <t>VZT1.1 RVZT1</t>
  </si>
  <si>
    <t>PŘIPOJENÍ - VZT jednotka, zabudovaný řídicí systém včetně teplotních čidel, Modbus komunikace a vestavěný WEB server, vodní ohřev, napájení: 3x400V, napájení zajistí profese elektroinstalace</t>
  </si>
  <si>
    <t>483504307</t>
  </si>
  <si>
    <t>Poznámka k položce:_x000D_
Poznámka k položce: dodávka VZT</t>
  </si>
  <si>
    <t>Y1.1      Y1.2</t>
  </si>
  <si>
    <t>MONTÁŽ + PŘIPOJENÍ - Servopohon klapky s hav. funkcí, napájení 24V, ovládání otevř./zavř.</t>
  </si>
  <si>
    <t>-1504395117</t>
  </si>
  <si>
    <t>Č1.1</t>
  </si>
  <si>
    <t>PŘIPOJENÍ - Čerpadlo vodního ohřevu, napájení 230V</t>
  </si>
  <si>
    <t>826575114</t>
  </si>
  <si>
    <t>Poznámka k položce:_x000D_
Poznámka k položce: dodávka ÚT</t>
  </si>
  <si>
    <t>Y1.3</t>
  </si>
  <si>
    <t>Dvoucestný tlakově nezávislý ventil, DN a průtok dle požadavků jednotky</t>
  </si>
  <si>
    <t>-1442611141</t>
  </si>
  <si>
    <t>Y1.3.1</t>
  </si>
  <si>
    <t>MONTÁŽ + PŘIPOJENÍ - Servopohon ventilu, napájení 24V, ovládání 0-10V, zapojení do regulace VZT jednotky</t>
  </si>
  <si>
    <t>1521256807</t>
  </si>
  <si>
    <t>PK1.1    PK1.2</t>
  </si>
  <si>
    <t>PŘIPOJENÍ - Požární klapka se servopohonem a s koncovým spínačem včetně termoelektrického spouštěcího čidla, napájení 230V</t>
  </si>
  <si>
    <t>-1541804540</t>
  </si>
  <si>
    <t>DK1.1 DK1.2</t>
  </si>
  <si>
    <t>DODÁVKA + MONTÁŽ + PŘIPOJENÍ - Detektor kouře do VZT potrubí IP54 včetně Venturiho trubic</t>
  </si>
  <si>
    <t>4394263</t>
  </si>
  <si>
    <t>DK1.1 DK1.2.1</t>
  </si>
  <si>
    <t>DODÁVKA + MONTÁŽ + PŘIPOJENÍ - Zdroj pro detektor kouře,12VDC/ max.50mA</t>
  </si>
  <si>
    <t>-1672233176</t>
  </si>
  <si>
    <t>OVL1.1a</t>
  </si>
  <si>
    <t>MONTÁŽ + PŘIPOJENÍ - Ovladač VZT jednotky, umístění na omítku</t>
  </si>
  <si>
    <t>1774239281</t>
  </si>
  <si>
    <t>RP1.01 RP1.02 RP1.03</t>
  </si>
  <si>
    <t>PŘIPOJENÍ - Regulátor konstantního průtoku vzduchu se servopohonem na 230V - Přívod</t>
  </si>
  <si>
    <t>-866643693</t>
  </si>
  <si>
    <t>RO1.01 RO1.02 RO1.03</t>
  </si>
  <si>
    <t>PŘIPOJENÍ - Regulátor konstantního průtoku vzduchu se servopohonem na 230V - odtah</t>
  </si>
  <si>
    <t>-1589166012</t>
  </si>
  <si>
    <t>OVL1.1 OVL1.2 OVL1.3</t>
  </si>
  <si>
    <t>DODÁVKA + MONTÁŽ + PŘIPOJENÍ - Ovladací skříň pro regulátory konstantního průtoku v plastové krabici o rozměrech 100x100x50, v sestavě:Ovladač MIN/MAX vzduchu - ovládací hlavice otočná, 2 pev. polohy - černá, štítek</t>
  </si>
  <si>
    <t>-657942501</t>
  </si>
  <si>
    <t>Z5</t>
  </si>
  <si>
    <t>Zařízení č.5 - větrání kuchyně</t>
  </si>
  <si>
    <t>VZT5</t>
  </si>
  <si>
    <t>ODPOJENÍ - Kompletní demontáž periferií (přístrojů MaR) z původní VZT jednotky bez rekuperace, kontrola funkčnosti stávajících prvků MaR</t>
  </si>
  <si>
    <t>-477270644</t>
  </si>
  <si>
    <t>Poznámka k položce:_x000D_
Poznámka k položce: stávající</t>
  </si>
  <si>
    <t>VZT5.1</t>
  </si>
  <si>
    <t>MONTÁŽ + PŘIPOJENÍ - Nová VZT jednotka s deskovým rekuperátorem, vodní ohřev, napájení:3x400V</t>
  </si>
  <si>
    <t>-1241435864</t>
  </si>
  <si>
    <t>T5.1       T5.2</t>
  </si>
  <si>
    <t>MONTÁŽ + PŘIPOJENÍ - Snímač teploty v provedení do VZT potrubí, Ni1000, délka 180 mm</t>
  </si>
  <si>
    <t>-1696878513</t>
  </si>
  <si>
    <t>T5.5</t>
  </si>
  <si>
    <t>MONTÁŽ + PŘIPOJENÍ - Snímač teploty příložný, Ni1000</t>
  </si>
  <si>
    <t>933093606</t>
  </si>
  <si>
    <t>Y5.1    Y5.2</t>
  </si>
  <si>
    <t>MONTÁŽ + PŘIPOJENÍ - Servopohon klapky s hav. funkcí, napájení 230V, ovládání otevř./zavř.</t>
  </si>
  <si>
    <t>654951301</t>
  </si>
  <si>
    <t>DP5.1   DP5.2   DP5.</t>
  </si>
  <si>
    <t>MONTÁŽ + PŘIPOJENÍ - Spínač tlakové diference, 50-500Pa, vč. příslušenství</t>
  </si>
  <si>
    <t>-1893656418</t>
  </si>
  <si>
    <t>ST5.1</t>
  </si>
  <si>
    <t>MONTÁŽ + PŘIPOJENÍ - Protimrazový termostat, vč. kapiláry</t>
  </si>
  <si>
    <t>-422865295</t>
  </si>
  <si>
    <t>SA5.1</t>
  </si>
  <si>
    <t>MONTÁŽ + PŘIPOJENÍ - Prostorový ovladač - vypínač, signálka, korekce teploty</t>
  </si>
  <si>
    <t>1051577264</t>
  </si>
  <si>
    <t>T5.4     T5.3</t>
  </si>
  <si>
    <t>DODÁVKA + MONTÁŽ + PŘIPOJENÍ - Snímač teploty v provedení do VZT potrubí včetně příruby, Ni1000, délka 180 mm</t>
  </si>
  <si>
    <t>193390994</t>
  </si>
  <si>
    <t>Y5.3</t>
  </si>
  <si>
    <t>DODÁVKA + MONTÁŽ + PŘIPOJENÍ - Servopohon klapky rekuperace, napájení 24V, ovládání 0-10V</t>
  </si>
  <si>
    <t>1503962771</t>
  </si>
  <si>
    <t>Y5.4</t>
  </si>
  <si>
    <t>823555918</t>
  </si>
  <si>
    <t>Y5.4.1</t>
  </si>
  <si>
    <t>MONTÁŽ + PŘIPOJENÍ - Servopohon ventilu, napájení 24V, ovládání 0-10V</t>
  </si>
  <si>
    <t>-1443857671</t>
  </si>
  <si>
    <t>Č5.1</t>
  </si>
  <si>
    <t>-559104963</t>
  </si>
  <si>
    <t>DP5.4</t>
  </si>
  <si>
    <t>DODÁVKA + MONTÁŽ + PŘIPOJENÍ - Spínač tlakové diference, 50-500Pa, vč. příslušenství</t>
  </si>
  <si>
    <t>-284440512</t>
  </si>
  <si>
    <t>M5.1</t>
  </si>
  <si>
    <t>PŘIPOJENÍ - Ventilátor přívod, EC motor, napájení 400V/5kW</t>
  </si>
  <si>
    <t>-234828617</t>
  </si>
  <si>
    <t>M5.2</t>
  </si>
  <si>
    <t>PŘIPOJENÍ - Ventilátor odtah, EC motor, napájení 400V/5kW</t>
  </si>
  <si>
    <t>240669528</t>
  </si>
  <si>
    <t>Z8</t>
  </si>
  <si>
    <t>Zařízení č.8 - Větrání ústředny domovního rozhlasu</t>
  </si>
  <si>
    <t>M8.1</t>
  </si>
  <si>
    <t>MONTÁŽ + PŘIPOJENÍ - Ventilátor odtah, EC motor, napájení 230V/73W/0,6A</t>
  </si>
  <si>
    <t>49980394</t>
  </si>
  <si>
    <t>OVL8.1</t>
  </si>
  <si>
    <t>DODÁVKA + MONTÁŽ + PŘIPOJENÍ - Regulátor prostorové teploty pro jednoduchá zařízení. Kompaktní provedení. S řídícími výstupy 0-10V, napájení 24V</t>
  </si>
  <si>
    <t>-1355547895</t>
  </si>
  <si>
    <t>UT1</t>
  </si>
  <si>
    <t>Okruh ÚT - VZT jednotky</t>
  </si>
  <si>
    <t>Č6.1</t>
  </si>
  <si>
    <t>PŘIPOJENÍ - Oběhové čerpadlo, napájení 230V/500W</t>
  </si>
  <si>
    <t>-1302696993</t>
  </si>
  <si>
    <t>UT2</t>
  </si>
  <si>
    <t>Okruh ÚT - Učebny 4.NP</t>
  </si>
  <si>
    <t>Č7.1</t>
  </si>
  <si>
    <t>PŘIPOJENÍ - Oběhové čerpadlo, napájení 230V/360W</t>
  </si>
  <si>
    <t>-248821567</t>
  </si>
  <si>
    <t>T7.1</t>
  </si>
  <si>
    <t>DODÁVKA + MONTÁŽ + PŘIPOJENÍ - Snímač teploty příložný, Ni1000</t>
  </si>
  <si>
    <t>-226421407</t>
  </si>
  <si>
    <t>Y7.1</t>
  </si>
  <si>
    <t>Třícestný regulační ventil včetně šroubení, montáž provede profese ÚT</t>
  </si>
  <si>
    <t>-981520657</t>
  </si>
  <si>
    <t>Y7.1.1</t>
  </si>
  <si>
    <t>MONTÁŽ + PŘIPOJENÍ - Servopohon ventilu, napájení 24V, ovládání 0-10V, včetně montážního příslušenství</t>
  </si>
  <si>
    <t>-1538406547</t>
  </si>
  <si>
    <t>RA1</t>
  </si>
  <si>
    <t>Rozvaděč RA1</t>
  </si>
  <si>
    <t>Pol407</t>
  </si>
  <si>
    <t>DODÁVKA + MONTÁŽ + PŘIPOJENÍ - Stávající rozvaděč, doplnění nových periferií - jističe, svorky, pojistky, dráty, štítky atd.</t>
  </si>
  <si>
    <t>-1295814227</t>
  </si>
  <si>
    <t>Pol408</t>
  </si>
  <si>
    <t>Stávající řídící systém Micropel MPC402 EF</t>
  </si>
  <si>
    <t>737851234</t>
  </si>
  <si>
    <t>Pol409</t>
  </si>
  <si>
    <t>DODÁVKA + MONTÁŽ + PŘIPOJENÍ - Rozšiřující modul, 8xDI, 8xDO</t>
  </si>
  <si>
    <t>1237502514</t>
  </si>
  <si>
    <t>Pol337</t>
  </si>
  <si>
    <t>Komunikační modul pro webserver s konektorem Ethernet</t>
  </si>
  <si>
    <t>284760786</t>
  </si>
  <si>
    <t>Pol409.1</t>
  </si>
  <si>
    <t>DODÁVKA + MONTÁŽ + PŘIPOJENÍ - Vývod pro EC motor ventilátoru, 5kW/400V, v sestavě: jistič 16A/3CB, montážní příslušenství</t>
  </si>
  <si>
    <t>147738091</t>
  </si>
  <si>
    <t>Pol409.2</t>
  </si>
  <si>
    <t>DODÁVKA + MONTÁŽ + PŘIPOJENÍ - doplnění dalšího příslušenství rozvaděče: bezpečnostní trafo 230V/24V/100VA, napěťový zdroj 24V DC/4A, pomocná relé, jističe, svorky, pojistkové svorky, kabelové průchodky, DIN lišta, lano, atd.</t>
  </si>
  <si>
    <t>-99482528</t>
  </si>
  <si>
    <t>Pol410</t>
  </si>
  <si>
    <t>MONTÁŽ + PŘIPOJENÍ - Úprava rozvaděče</t>
  </si>
  <si>
    <t>637283651</t>
  </si>
  <si>
    <t>RA2</t>
  </si>
  <si>
    <t>Rozvaděč RA2</t>
  </si>
  <si>
    <t>Pol411</t>
  </si>
  <si>
    <t>DODÁVKA + MONTÁŽ + PŘIPOJENÍ - plastová skříň rozměry (VxŠxH): 256x319x144 mm, IP54, 12modulů, včetně vnitřní výbavy: hlavní vypínač 16A/230V, napájení zajistí profese elektroinstalace</t>
  </si>
  <si>
    <t>1938122725</t>
  </si>
  <si>
    <t>Pol411.1</t>
  </si>
  <si>
    <t>DODÁVKA + MONTÁŽ + PŘIPOJENÍ - Vývod pro napájení CAV regulátorů průtoku vzduchu 230V, v sestavě: jistič 6A/1B, montážní příslušenství</t>
  </si>
  <si>
    <t>-2076223744</t>
  </si>
  <si>
    <t>RA3</t>
  </si>
  <si>
    <t>Rozvaděč RA3</t>
  </si>
  <si>
    <t>Pol411.2</t>
  </si>
  <si>
    <t>DODÁVKA + MONTÁŽ + PŘIPOJENÍ - plastová skříň rozměry (VxŠxH): 256x319x144 mm, IP54, 12modulů, včetně vnitřní výbavy: hlavní vypínač 6A/230V, napájení zajistí profese elektroinstalace</t>
  </si>
  <si>
    <t>667581656</t>
  </si>
  <si>
    <t>Pol411.3</t>
  </si>
  <si>
    <t>DODÁVKA + MONTÁŽ + PŘIPOJENÍ - Bezpečnostní transformátor 230V/24V, 50Hz, 24VA na DIN lištu</t>
  </si>
  <si>
    <t>-1499302229</t>
  </si>
  <si>
    <t>Pol411.4</t>
  </si>
  <si>
    <t>DODÁVKA + MONTÁŽ + PŘIPOJENÍ - Vývod pro napájení EC ventilátoru, 230V, v sestavě: jistič 4A/1B, montážní příslušenství</t>
  </si>
  <si>
    <t>1489577113</t>
  </si>
  <si>
    <t>RT1</t>
  </si>
  <si>
    <t>Stávající rozvaděč v kotelně RT1</t>
  </si>
  <si>
    <t>Pol412</t>
  </si>
  <si>
    <t>DODÁVKA + MONTÁŽ + PŘIPOJENÍ - Stávající rozvaděč v kotelně RT1, doplnění nových periferií - jističe, stykače, ovladače, svorky, pojistky, dráty, štítky atd.</t>
  </si>
  <si>
    <t>1018471211</t>
  </si>
  <si>
    <t>Pol413</t>
  </si>
  <si>
    <t>Stávající řídící systém pro kotelnu a topné okruhy</t>
  </si>
  <si>
    <t>450500648</t>
  </si>
  <si>
    <t>Pol414</t>
  </si>
  <si>
    <t>DODÁVKA + MONTÁŽ + PŘIPOJENÍ - Rozšiřující modul, 4xDI, 1xDO, 1xAI, 1xAO</t>
  </si>
  <si>
    <t>-415852393</t>
  </si>
  <si>
    <t>Pol338</t>
  </si>
  <si>
    <t>DODÁVKA + MONTÁŽ + PŘIPOJENÍ - doplnění dalšího příslušenství rozvaděče: bezpečnostní trafo 230V/24V/100VA, napěťový zdroj 24V DC/4A, 1x servisní zásuvka 230V/10A, pomocná relé, jističe, svorky, pojistkové svorky, kabelové průchodky, přepěťová ochrana III.st. DIN lišta, lano, atd.</t>
  </si>
  <si>
    <t>-1241854492</t>
  </si>
  <si>
    <t>Pol339</t>
  </si>
  <si>
    <t>DODÁVKA + MONTÁŽ + PŘIPOJENÍ - Vývod pro elektronický motor čerpadla do 360W/230V, v sestavě: motorový spouštěč + jednotka pomocných kontaktů, stykač + jednotky pomocných kontaktů, ovladač A-0-R a signálka chodu na panelu, montážní příslušenství</t>
  </si>
  <si>
    <t>-478294864</t>
  </si>
  <si>
    <t>Pol340</t>
  </si>
  <si>
    <t>DODÁVKA + MONTÁŽ + PŘIPOJENÍ - Vývod pro elektronický motor čerpadla do 500W/230V, v sestavě: motorový spouštěč + jednotka pomocných kontaktů, stykač + jednotky pomocných kontaktů, ovladač A-0-R a signálka chodu na panelu, montážní příslušenství</t>
  </si>
  <si>
    <t>-2112513785</t>
  </si>
  <si>
    <t>Pol411.8</t>
  </si>
  <si>
    <t>DODÁVKA + MONTÁŽ + PŘIPOJENÍ - Vývod pro ovládání stykačů 230V/50Hz, v sestavě: jistič 6A/1B, montážní příslušenství</t>
  </si>
  <si>
    <t>839005194</t>
  </si>
  <si>
    <t>Pol411.9</t>
  </si>
  <si>
    <t>DODÁVKA + MONTÁŽ + PŘIPOJENÍ - Vývod pro část MaR v sestavě: jistič 10A/1B, montážní příslušenství</t>
  </si>
  <si>
    <t>646232931</t>
  </si>
  <si>
    <t>Pol411.10</t>
  </si>
  <si>
    <t>DODÁVKA + MONTÁŽ + PŘIPOJENÍ -Vývod rezervní v sestavě: jistič 10A/1B, montážní příslušenství</t>
  </si>
  <si>
    <t>-343775290</t>
  </si>
  <si>
    <t>Pol411.11</t>
  </si>
  <si>
    <t>DODÁVKA + MONTÁŽ + PŘIPOJENÍ - Vývod pro ochranné pospojování /kotelna/ pr. 6 mm2 Cu</t>
  </si>
  <si>
    <t>-1775072930</t>
  </si>
  <si>
    <t>EM</t>
  </si>
  <si>
    <t>Elektroinstalační materiál</t>
  </si>
  <si>
    <t>Pol415</t>
  </si>
  <si>
    <t>Drátěný žlab 50x50 vč. montážního příslušenství</t>
  </si>
  <si>
    <t>-229625838</t>
  </si>
  <si>
    <t>Pol416</t>
  </si>
  <si>
    <t>PVC trubka pevná DN25 vč. příchytek a spojek</t>
  </si>
  <si>
    <t>-1758457113</t>
  </si>
  <si>
    <t>Pol417</t>
  </si>
  <si>
    <t>PVC trubka ohebná DN25 vč. příchytek</t>
  </si>
  <si>
    <t>607097092</t>
  </si>
  <si>
    <t>Pol417a</t>
  </si>
  <si>
    <t>PVC lišta 40x20</t>
  </si>
  <si>
    <t>621655773</t>
  </si>
  <si>
    <t>Pol418</t>
  </si>
  <si>
    <t>Elektroinstalační krabice</t>
  </si>
  <si>
    <t>930589887</t>
  </si>
  <si>
    <t>Pol341</t>
  </si>
  <si>
    <t>Závěsné stropní háky pro kabely vč. příslušenství</t>
  </si>
  <si>
    <t>-84972582</t>
  </si>
  <si>
    <t>Pol420</t>
  </si>
  <si>
    <t>Kabelové štítky plastové s popisem kabelu včetně upevnění na kabel</t>
  </si>
  <si>
    <t>-1916943862</t>
  </si>
  <si>
    <t>Pol421</t>
  </si>
  <si>
    <t>Protipožární kabelové ucpávky - dle PBŘ</t>
  </si>
  <si>
    <t>-84933173</t>
  </si>
  <si>
    <t>Pol422</t>
  </si>
  <si>
    <t>Montážní příslušenství (krabice, svorky, pásky, průchodky, šrouby atd.) - sada</t>
  </si>
  <si>
    <t>573842328</t>
  </si>
  <si>
    <t>Pol423</t>
  </si>
  <si>
    <t>JYTY 2Dx1</t>
  </si>
  <si>
    <t>173482233</t>
  </si>
  <si>
    <t>Pol424</t>
  </si>
  <si>
    <t>JYTY 4Dx1</t>
  </si>
  <si>
    <t>-1767569035</t>
  </si>
  <si>
    <t>Pol425</t>
  </si>
  <si>
    <t>JY(St)Y 1x2x0,8</t>
  </si>
  <si>
    <t>-1973463823</t>
  </si>
  <si>
    <t>Pol426</t>
  </si>
  <si>
    <t>JY(St)Y 2x2x0,8</t>
  </si>
  <si>
    <t>1569502050</t>
  </si>
  <si>
    <t>Pol427</t>
  </si>
  <si>
    <t>JY(St)Y 3x2x0,8</t>
  </si>
  <si>
    <t>-1998887214</t>
  </si>
  <si>
    <t>Pol428</t>
  </si>
  <si>
    <t>CYKY 3Jx1,5</t>
  </si>
  <si>
    <t>1616606512</t>
  </si>
  <si>
    <t>Pol429</t>
  </si>
  <si>
    <t>CYKY 4Jx2,5</t>
  </si>
  <si>
    <t>1692121490</t>
  </si>
  <si>
    <t>Pol430</t>
  </si>
  <si>
    <t>CYKY 5Jx1,5</t>
  </si>
  <si>
    <t>1105955857</t>
  </si>
  <si>
    <t>Pol431</t>
  </si>
  <si>
    <t>J-H(St)H 1x2x0,8</t>
  </si>
  <si>
    <t>1465527880</t>
  </si>
  <si>
    <t>Pol432</t>
  </si>
  <si>
    <t>UTP CAT5e</t>
  </si>
  <si>
    <t>-1047712558</t>
  </si>
  <si>
    <t>Pol433</t>
  </si>
  <si>
    <t>CYA6 žz</t>
  </si>
  <si>
    <t>-646973178</t>
  </si>
  <si>
    <t>S</t>
  </si>
  <si>
    <t>Služby</t>
  </si>
  <si>
    <t>Pol342</t>
  </si>
  <si>
    <t>Výchozí podklady pro zpracování dokumentace skutečného provedení</t>
  </si>
  <si>
    <t>-703668168</t>
  </si>
  <si>
    <t>Pol435</t>
  </si>
  <si>
    <t>Výrobní dokumentace rozvaděče (RA2, RA3)</t>
  </si>
  <si>
    <t>-177250428</t>
  </si>
  <si>
    <t>Pol436</t>
  </si>
  <si>
    <t>Úprava výrobní dokumentace rozvaděčů (RA1 a rozvaděč v kotelně RT1)</t>
  </si>
  <si>
    <t>-2131299252</t>
  </si>
  <si>
    <t>Pol437</t>
  </si>
  <si>
    <t>Software - datové body regulátorů (cca 40 bodů)</t>
  </si>
  <si>
    <t>-1472024075</t>
  </si>
  <si>
    <t>Pol343</t>
  </si>
  <si>
    <t>Sotfware - webový server VZT5.1-větrání kuchyně (signalizace všech poruch VZT jednotky, provozního stavu VZT jednotky, zašpinění filtrů ve VZT jednotce, zobrazení skuteč. teplot - přívod.,odtah., venkov.,odpad. vzduchu, zobrazení chodu ventilátorů přívod a odtah. Možnost nastavení týdenních časových programů pro VZT jednotku, požadované teploty přiváděného vzduchu VZT jednotky, množství vzduchu MIN-MAX pro VZT jednotkou, provozní přepínání režimů AUT-VYP-RUČ VZT jednotky</t>
  </si>
  <si>
    <t>-1852988539</t>
  </si>
  <si>
    <t>Pol439</t>
  </si>
  <si>
    <t>Zprovoznění a regulace VZT jednotky</t>
  </si>
  <si>
    <t>-1679630112</t>
  </si>
  <si>
    <t>Pol440</t>
  </si>
  <si>
    <t>Kontrola stávajících periferií a funkcí ŘS</t>
  </si>
  <si>
    <t>-2062030535</t>
  </si>
  <si>
    <t>Pol441</t>
  </si>
  <si>
    <t>Demontážní práce, ekologická likvidace</t>
  </si>
  <si>
    <t>496972909</t>
  </si>
  <si>
    <t>Pol344</t>
  </si>
  <si>
    <t>1143854519</t>
  </si>
  <si>
    <t>Pol345</t>
  </si>
  <si>
    <t>Výchozí revize el. zařízení</t>
  </si>
  <si>
    <t>1398782195</t>
  </si>
  <si>
    <t>Pol444</t>
  </si>
  <si>
    <t>Uvedení do provozu, zaregulování</t>
  </si>
  <si>
    <t>1542002886</t>
  </si>
  <si>
    <t>Pol445</t>
  </si>
  <si>
    <t>Komplexní zkoušky</t>
  </si>
  <si>
    <t>1560553953</t>
  </si>
  <si>
    <t>Pol446</t>
  </si>
  <si>
    <t>Stavební přípomoce</t>
  </si>
  <si>
    <t>1028105849</t>
  </si>
  <si>
    <t>Pol447</t>
  </si>
  <si>
    <t>Koordinace s ostatními profesemi</t>
  </si>
  <si>
    <t>-626107165</t>
  </si>
  <si>
    <t>Pol448</t>
  </si>
  <si>
    <t>Návody k obsluze</t>
  </si>
  <si>
    <t>-237292663</t>
  </si>
  <si>
    <t>Pol449</t>
  </si>
  <si>
    <t>1858534787</t>
  </si>
  <si>
    <t>Pol450</t>
  </si>
  <si>
    <t>Doprava</t>
  </si>
  <si>
    <t>-1360727113</t>
  </si>
  <si>
    <t>SO 02.4.56 - ZTI</t>
  </si>
  <si>
    <t>D12 - Demontáže</t>
  </si>
  <si>
    <t xml:space="preserve">    724 - Zdravotechnika - strojní vybavení</t>
  </si>
  <si>
    <t>D12</t>
  </si>
  <si>
    <t>Pol636a</t>
  </si>
  <si>
    <t>Demontáž stávajících rozvodů, odvoz a likvidace</t>
  </si>
  <si>
    <t>745498462</t>
  </si>
  <si>
    <t>Poznámka k položce:_x000D_
Poznámka k položce: Trasy - kanalizace i vodovod</t>
  </si>
  <si>
    <t>Pol636b</t>
  </si>
  <si>
    <t>Demontáž a likvidace stávajícího zásobníku TUV</t>
  </si>
  <si>
    <t>-1039322667</t>
  </si>
  <si>
    <t>Pol636c</t>
  </si>
  <si>
    <t>Demontáž a zpětná montáž nábytku</t>
  </si>
  <si>
    <t>1258628825</t>
  </si>
  <si>
    <t>Poznámka k položce:_x000D_
Poznámka k položce: Pro provedení instalací  pro kuchyňky v kancelářích vedle stoupačky K5 Včetně uschování po dobu prací</t>
  </si>
  <si>
    <t>Pol209</t>
  </si>
  <si>
    <t>Přesun hmot pro demontáže</t>
  </si>
  <si>
    <t>-902266655</t>
  </si>
  <si>
    <t>Pol174</t>
  </si>
  <si>
    <t>Zednické výpomoci pro SO</t>
  </si>
  <si>
    <t>1797336969</t>
  </si>
  <si>
    <t>Poznámka k položce:_x000D_
Poznámka k položce: Vysekání a zazdívky drážek, závěsy, pomocné lešení, zabetonování podlah apod.</t>
  </si>
  <si>
    <t>132212111</t>
  </si>
  <si>
    <t>Hloubení rýh šířky do 800 mm ručně zapažených i nezapažených, s urovnáním dna do předepsaného profilu a spádu v hornině třídy těžitelnosti I skupiny 3 soudržných</t>
  </si>
  <si>
    <t>-1237430300</t>
  </si>
  <si>
    <t>"Výkop pro potrubí - průměrná hloubka 70 cm" 12,0*0,6*0,7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</si>
  <si>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</si>
  <si>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-1670629749</t>
  </si>
  <si>
    <t>"Přebytečná zemina" 12,0*0,6*(0,1+0,3)</t>
  </si>
  <si>
    <t>-182700632</t>
  </si>
  <si>
    <t>-229849404</t>
  </si>
  <si>
    <t>2,88*1,8 "Přepočtené koeficientem množství</t>
  </si>
  <si>
    <t>1788254198</t>
  </si>
  <si>
    <t>1603776002</t>
  </si>
  <si>
    <t>12,0*0,6*(0,7-(0,1+0,3))</t>
  </si>
  <si>
    <t>451573111</t>
  </si>
  <si>
    <t>Lože pod potrubí, stoky a drobné objekty v otevřeném výkopu z písku a štěrkopísku do 63 mm</t>
  </si>
  <si>
    <t>61943430</t>
  </si>
  <si>
    <t>"Lože pod potrubí - tl. 10 cm" 12,0*0,6*0,1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</si>
  <si>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</si>
  <si>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</si>
  <si>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-1257883365</t>
  </si>
  <si>
    <t>"Zásyp potrubí - tl. 30 cm" 12,0*0,6*0,3</t>
  </si>
  <si>
    <t>58331200</t>
  </si>
  <si>
    <t>štěrkopísek netříděný zásypový</t>
  </si>
  <si>
    <t>640985247</t>
  </si>
  <si>
    <t>2,16*2 "Přepočtené koeficientem množství</t>
  </si>
  <si>
    <t>721174005.OSM</t>
  </si>
  <si>
    <t>Potrubí kanalizační svodné Osma HT-Systém DN 110</t>
  </si>
  <si>
    <t>-1785158224</t>
  </si>
  <si>
    <t>Svody v 1PP</t>
  </si>
  <si>
    <t>721174006.OSM</t>
  </si>
  <si>
    <t>Potrubí kanalizační svodné Osma HT-Systém DN 125</t>
  </si>
  <si>
    <t>1447089398</t>
  </si>
  <si>
    <t>721174042.OSM</t>
  </si>
  <si>
    <t>Potrubí kanalizační připojovací Osma HT-Systém DN 40</t>
  </si>
  <si>
    <t>-519275329</t>
  </si>
  <si>
    <t>721174043.OSM</t>
  </si>
  <si>
    <t>Potrubí kanalizační připojovací Osma HT-Systém DN 50</t>
  </si>
  <si>
    <t>-1659596593</t>
  </si>
  <si>
    <t>721174044.OSM</t>
  </si>
  <si>
    <t>Potrubí kanalizační připojovací Osma HT-Systém DN 75</t>
  </si>
  <si>
    <t>-764230427</t>
  </si>
  <si>
    <t>721174045.OSM</t>
  </si>
  <si>
    <t>Potrubí kanalizační připojovací Osma HT-Systém DN 110</t>
  </si>
  <si>
    <t>-332600415</t>
  </si>
  <si>
    <t>721175011.NCL</t>
  </si>
  <si>
    <t>Potrubí kanalizační plastové odpadní odhlučněné systém FRIAPHON DN 70</t>
  </si>
  <si>
    <t>-1975259290</t>
  </si>
  <si>
    <t>6+145</t>
  </si>
  <si>
    <t>Prodloužení stávajících stoupaček</t>
  </si>
  <si>
    <t>5,5*5</t>
  </si>
  <si>
    <t>-45</t>
  </si>
  <si>
    <t>NCL.STA110</t>
  </si>
  <si>
    <t>FRIAPHON - čistící kus DN100-d110 / 87°</t>
  </si>
  <si>
    <t>99177213</t>
  </si>
  <si>
    <t>12-12</t>
  </si>
  <si>
    <t>NCL.STA78</t>
  </si>
  <si>
    <t>FRIAPHON - čistící kus DN70-d78 / 87°</t>
  </si>
  <si>
    <t>1413940007</t>
  </si>
  <si>
    <t>721175012.NCL</t>
  </si>
  <si>
    <t>Potrubí kanalizační plastové odpadní odhlučněné systém FRIAPHON DN 100</t>
  </si>
  <si>
    <t>-1023294881</t>
  </si>
  <si>
    <t>145-145</t>
  </si>
  <si>
    <t>721226511.HLE</t>
  </si>
  <si>
    <t>Zápachová uzávěrka HL 400 ECO podomítková pro pračku a myčku DN 40</t>
  </si>
  <si>
    <t>-1905359654</t>
  </si>
  <si>
    <t>721273153.HLE</t>
  </si>
  <si>
    <t>Hlavice ventilační HL 810 polypropylen PP DN 110</t>
  </si>
  <si>
    <t>1933023754</t>
  </si>
  <si>
    <t>721290111</t>
  </si>
  <si>
    <t>Zkouška těsnosti kanalizace v objektech vodou do DN 125</t>
  </si>
  <si>
    <t>-918387181</t>
  </si>
  <si>
    <t>Pol167</t>
  </si>
  <si>
    <t>Uložení pomocí jednotáhlových závěsů 2ks/m</t>
  </si>
  <si>
    <t>-1520538682</t>
  </si>
  <si>
    <t>Pol168</t>
  </si>
  <si>
    <t>Jednotáhlové závěsy se standartní úpravou 0,5kg/m</t>
  </si>
  <si>
    <t>472842727</t>
  </si>
  <si>
    <t>Pol169</t>
  </si>
  <si>
    <t>Napojení kondenzátu na stoupačky včetně sifonu a napojovací pružná hadice DN15 do délky 300 mm</t>
  </si>
  <si>
    <t>-283433166</t>
  </si>
  <si>
    <t>Pol171</t>
  </si>
  <si>
    <t>Protipožární ucpávky</t>
  </si>
  <si>
    <t>-376887832</t>
  </si>
  <si>
    <t>Pol627</t>
  </si>
  <si>
    <t>Průzkum stávající kanalizace - kamerová prohlídka se záznamem a protokolem</t>
  </si>
  <si>
    <t>1950227329</t>
  </si>
  <si>
    <t>Pol628</t>
  </si>
  <si>
    <t>Napojení na stávající kanalizaci</t>
  </si>
  <si>
    <t>978567542</t>
  </si>
  <si>
    <t>Pol629</t>
  </si>
  <si>
    <t>Napojení na stávající větrací potrubí DN65</t>
  </si>
  <si>
    <t>1403590926</t>
  </si>
  <si>
    <t>998721203</t>
  </si>
  <si>
    <t>Přesun hmot pro vnitřní kanalizace stanovený procentní sazbou (%) z ceny vodorovná dopravní vzdálenost do 50 m v objektech výšky přes 12 do 24 m</t>
  </si>
  <si>
    <t>1929722316</t>
  </si>
  <si>
    <t>722130232</t>
  </si>
  <si>
    <t>Potrubí z ocelových trubek pozinkovaných závitových svařovaných běžných DN 20</t>
  </si>
  <si>
    <t>-1127804007</t>
  </si>
  <si>
    <t>Požární vodovod</t>
  </si>
  <si>
    <t>722130234</t>
  </si>
  <si>
    <t>Potrubí z ocelových trubek pozinkovaných závitových svařovaných běžných DN 32</t>
  </si>
  <si>
    <t>1698397585</t>
  </si>
  <si>
    <t>722130235</t>
  </si>
  <si>
    <t>Potrubí z ocelových trubek pozinkovaných závitových svařovaných běžných DN 40</t>
  </si>
  <si>
    <t>-462346881</t>
  </si>
  <si>
    <t>722130236</t>
  </si>
  <si>
    <t>Potrubí z ocelových trubek pozinkovaných závitových svařovaných běžných DN 50</t>
  </si>
  <si>
    <t>1251453815</t>
  </si>
  <si>
    <t>722174002</t>
  </si>
  <si>
    <t>Potrubí z plastových trubek z polypropylenu PPR svařovaných polyfúzně PN 16 (SDR 7,4) D 20 x 2,8</t>
  </si>
  <si>
    <t>-1868152866</t>
  </si>
  <si>
    <t>722174003</t>
  </si>
  <si>
    <t>Potrubí z plastových trubek z polypropylenu PPR svařovaných polyfúzně PN 16 (SDR 7,4) D 25 x 3,5</t>
  </si>
  <si>
    <t>1710882148</t>
  </si>
  <si>
    <t>722174004</t>
  </si>
  <si>
    <t>Potrubí z plastových trubek z polypropylenu PPR svařovaných polyfúzně PN 16 (SDR 7,4) D 32 x 4,4</t>
  </si>
  <si>
    <t>-1701618496</t>
  </si>
  <si>
    <t>722174005</t>
  </si>
  <si>
    <t>Potrubí z plastových trubek z polypropylenu PPR svařovaných polyfúzně PN 16 (SDR 7,4) D 40 x 5,5</t>
  </si>
  <si>
    <t>-522886509</t>
  </si>
  <si>
    <t>722174006</t>
  </si>
  <si>
    <t>Potrubí z plastových trubek z polypropylenu PPR svařovaných polyfúzně PN 16 (SDR 7,4) D 50 x 6,9</t>
  </si>
  <si>
    <t>-1386033050</t>
  </si>
  <si>
    <t>722174022</t>
  </si>
  <si>
    <t>Potrubí z plastových trubek z polypropylenu PPR svařovaných polyfúzně PN 20 (SDR 6) D 20 x 3,4</t>
  </si>
  <si>
    <t>1255700641</t>
  </si>
  <si>
    <t>722174023</t>
  </si>
  <si>
    <t>Potrubí z plastových trubek z polypropylenu PPR svařovaných polyfúzně PN 20 (SDR 6) D 25 x 4,2</t>
  </si>
  <si>
    <t>2046725029</t>
  </si>
  <si>
    <t>722174024</t>
  </si>
  <si>
    <t>Potrubí z plastových trubek z polypropylenu PPR svařovaných polyfúzně PN 20 (SDR 6) D 32 x 5,4</t>
  </si>
  <si>
    <t>1001026129</t>
  </si>
  <si>
    <t>722174025</t>
  </si>
  <si>
    <t>Potrubí z plastových trubek z polypropylenu PPR svařovaných polyfúzně PN 20 (SDR 6) D 40 x 6,7</t>
  </si>
  <si>
    <t>1449392068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</si>
  <si>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</si>
  <si>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</si>
  <si>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-2019548918</t>
  </si>
  <si>
    <t>Rozvod vody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</si>
  <si>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</si>
  <si>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</si>
  <si>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1184587668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</si>
  <si>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</si>
  <si>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</si>
  <si>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869217846</t>
  </si>
  <si>
    <t xml:space="preserve">Požární vodovod 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</si>
  <si>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</si>
  <si>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</si>
  <si>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-790408659</t>
  </si>
  <si>
    <t>722190401</t>
  </si>
  <si>
    <t>Zřízení přípojek na potrubí vyvedení a upevnění výpustek do DN 25</t>
  </si>
  <si>
    <t>-1774012418</t>
  </si>
  <si>
    <t>722220111</t>
  </si>
  <si>
    <t>Armatury s jedním závitem nástěnky pro výtokový ventil G 1/2"</t>
  </si>
  <si>
    <t>-963550937</t>
  </si>
  <si>
    <t>722220161</t>
  </si>
  <si>
    <t>Armatury s jedním závitem plastové (PPR) PN 20 (SDR 6) DN 20 x G 1/2" (nástěnný komplet)</t>
  </si>
  <si>
    <t>1793249035</t>
  </si>
  <si>
    <t>722224115.GCM</t>
  </si>
  <si>
    <t>Kohout plnicí nebo vypouštěcí Giacomini R608 G 1/2" PN 10 s jedním závitem</t>
  </si>
  <si>
    <t>-619142975</t>
  </si>
  <si>
    <t>722224116.GCM</t>
  </si>
  <si>
    <t>Kohout plnicí nebo vypouštěcí Giacomini R608 G 3/4" PN 10 s jedním závitem</t>
  </si>
  <si>
    <t>-985467735</t>
  </si>
  <si>
    <t>722232062.GCM</t>
  </si>
  <si>
    <t>Kohout kulový Giacomini R250DS přímý G 3/4" PN 42 do 185°C vnitřní závit s vypouštěním</t>
  </si>
  <si>
    <t>-371427003</t>
  </si>
  <si>
    <t>722232063.GCM</t>
  </si>
  <si>
    <t>Kohout kulový Giacomini R250DS přímý G 1" PN 42 do 185°C vnitřní závit s vypouštěním</t>
  </si>
  <si>
    <t>-790156397</t>
  </si>
  <si>
    <t>722250133</t>
  </si>
  <si>
    <t>Požární příslušenství a armatury hydrantový systém s tvarově stálou hadicí celoplechový D 25 x 30 m</t>
  </si>
  <si>
    <t>320900541</t>
  </si>
  <si>
    <t>722254115</t>
  </si>
  <si>
    <t>Požární příslušenství a armatury hydrantové skříně vnitřní s výzbrojí D 25 (polyesterová hadice)</t>
  </si>
  <si>
    <t>6314954</t>
  </si>
  <si>
    <t>722290226</t>
  </si>
  <si>
    <t>Zkoušky, proplach a desinfekce vodovodního potrubí zkoušky těsnosti vodovodního potrubí závitového do DN 50</t>
  </si>
  <si>
    <t>1349119683</t>
  </si>
  <si>
    <t>722290234</t>
  </si>
  <si>
    <t>Zkoušky, proplach a desinfekce vodovodního potrubí proplach a desinfekce vodovodního potrubí do DN 80</t>
  </si>
  <si>
    <t>-657978485</t>
  </si>
  <si>
    <t>Pol189</t>
  </si>
  <si>
    <t>Potrubí lPE20</t>
  </si>
  <si>
    <t>-1479909783</t>
  </si>
  <si>
    <t>Pol632</t>
  </si>
  <si>
    <t>Napojení na stávající potrubí v 2.PP</t>
  </si>
  <si>
    <t>47443646</t>
  </si>
  <si>
    <t>998722203</t>
  </si>
  <si>
    <t>Přesun hmot pro vnitřní vodovod stanovený procentní sazbou (%) z ceny vodorovná dopravní vzdálenost do 50 m v objektech výšky přes 12 do 24 m</t>
  </si>
  <si>
    <t>-1388006468</t>
  </si>
  <si>
    <t>724</t>
  </si>
  <si>
    <t>Zdravotechnika - strojní vybavení</t>
  </si>
  <si>
    <t>724149101</t>
  </si>
  <si>
    <t>Čerpadla vodovodní strojní bez potrubí montáž čerpadel ponorných bez potrubí a příslušenství o výkonu do 56 l</t>
  </si>
  <si>
    <t>1632355676</t>
  </si>
  <si>
    <t>6000202866</t>
  </si>
  <si>
    <t>Čerpadlo ponorné Grundfos SB HF 5-70 A 230 V</t>
  </si>
  <si>
    <t>1001690817</t>
  </si>
  <si>
    <t>Poznámka k položce:_x000D_
max. dopravní výška: 70 m , jmenovitý průtok: 5 m3/hod , dopravní výška při jmenovitém průtoku: 47 m , materiál tělesa čerpadla: nerez AISI 304 , materiál oběžného kola: nerez AISI 304 , provozní teplota: 10 – 50 °C , čerpaná kapalina: voda , rozsah teploty kapaliny: 0 – 40 °C , příkon: 2 kW , napětí: 230 V , krytí: IP 68 , hmotnost: 20,9 kg , kód výrobce: 99386067 , výrobce: Grundfos , Max. doporučená hloubka studny: 70 m , Min. průměr studny: 150 mm_x000D_
5" ponorné čerpadlo s mnohostranným použitím v domácnostech a zahradách, jednofázové 230 V</t>
  </si>
  <si>
    <t>998724203</t>
  </si>
  <si>
    <t>Přesun hmot pro strojní vybavení stanovený procentní sazbou (%) z ceny vodorovná dopravní vzdálenost do 50 m v objektech výšky přes 12 do 24 m</t>
  </si>
  <si>
    <t>1683367121</t>
  </si>
  <si>
    <t>725110814</t>
  </si>
  <si>
    <t>Demontáž klozetů odsávacích nebo kombinačních</t>
  </si>
  <si>
    <t>331620540</t>
  </si>
  <si>
    <t>725112022</t>
  </si>
  <si>
    <t>Zařízení záchodů klozety keramické závěsné na nosné stěny s hlubokým splachováním odpad vodorovný</t>
  </si>
  <si>
    <t>-1904685532</t>
  </si>
  <si>
    <t>486066308</t>
  </si>
  <si>
    <t>64236051</t>
  </si>
  <si>
    <t>klozet keramický bílý závěsný hluboké splachování pro handicapované</t>
  </si>
  <si>
    <t>-167735216</t>
  </si>
  <si>
    <t>55167381</t>
  </si>
  <si>
    <t>sedátko klozetové duroplastové bílé s poklopem</t>
  </si>
  <si>
    <t>-1575784140</t>
  </si>
  <si>
    <t>725121521</t>
  </si>
  <si>
    <t>Pisoárové záchodky keramické automatické s infračerveným senzorem</t>
  </si>
  <si>
    <t>-28747654</t>
  </si>
  <si>
    <t>-1117974458</t>
  </si>
  <si>
    <t>725211602.GBT</t>
  </si>
  <si>
    <t>Umyvadlo keramické bílé NOVA PRO šířky 550 mm bez krytu na sifon připevněné na stěnu šrouby</t>
  </si>
  <si>
    <t>1724886138</t>
  </si>
  <si>
    <t>725219101</t>
  </si>
  <si>
    <t>Umyvadla montáž umyvadel ostatních typů na konzoly</t>
  </si>
  <si>
    <t>246394628</t>
  </si>
  <si>
    <t>64211023</t>
  </si>
  <si>
    <t>umyvadlo keramické závěsné bezbariérové bílé 640x550mm</t>
  </si>
  <si>
    <t>-1738875855</t>
  </si>
  <si>
    <t>725231203.LFN</t>
  </si>
  <si>
    <t>Bidet bez armatur výtokových keramický závěsný Jika MIO-N se zápachovou uzávěrkou</t>
  </si>
  <si>
    <t>-443200065</t>
  </si>
  <si>
    <t>725330820</t>
  </si>
  <si>
    <t>Demontáž výlevek bez výtokových armatur a bez nádrže a splachovacího potrubí diturvitových</t>
  </si>
  <si>
    <t>-594496754</t>
  </si>
  <si>
    <t>725331111</t>
  </si>
  <si>
    <t>Výlevky bez výtokových armatur a splachovací nádrže keramické se sklopnou plastovou mřížkou 425 mm</t>
  </si>
  <si>
    <t>-931992549</t>
  </si>
  <si>
    <t>725532341.DZD</t>
  </si>
  <si>
    <t>Elektrický ohřívač Dražice OKCE 400S zásobníkový akumulační stacionární 1 MPa 400 l / 3-6 kW</t>
  </si>
  <si>
    <t>-1260740901</t>
  </si>
  <si>
    <t>725813111</t>
  </si>
  <si>
    <t>Ventily rohové bez připojovací trubičky nebo flexi hadičky G 1/2"</t>
  </si>
  <si>
    <t>724805492</t>
  </si>
  <si>
    <t>725819401</t>
  </si>
  <si>
    <t>Ventily montáž ventilů ostatních typů rohových s připojovací trubičkou G 1/2"</t>
  </si>
  <si>
    <t>2079470299</t>
  </si>
  <si>
    <t>55141002</t>
  </si>
  <si>
    <t>ventil kulový rohový s filtrem 1/2"x3/8" s celokovovým kulatým designem</t>
  </si>
  <si>
    <t>-2105177940</t>
  </si>
  <si>
    <t>725821316</t>
  </si>
  <si>
    <t>Baterie dřezové nástěnné pákové s otáčivým plochým ústím a délkou ramínka 300 mm</t>
  </si>
  <si>
    <t>1976760209</t>
  </si>
  <si>
    <t>Výlevka</t>
  </si>
  <si>
    <t>725821329.RAF</t>
  </si>
  <si>
    <t>Baterie dřezová RAF K540 stojánková páková s vytahovací sprškou</t>
  </si>
  <si>
    <t>829877004</t>
  </si>
  <si>
    <t>725822613</t>
  </si>
  <si>
    <t>Baterie umyvadlové stojánkové pákové s výpustí</t>
  </si>
  <si>
    <t>-483938310</t>
  </si>
  <si>
    <t>725823122</t>
  </si>
  <si>
    <t>Baterie bidetové stojánkové klasické s výpustí</t>
  </si>
  <si>
    <t>1894745143</t>
  </si>
  <si>
    <t>725829131</t>
  </si>
  <si>
    <t>Baterie umyvadlové montáž ostatních typů stojánkových G 1/2"</t>
  </si>
  <si>
    <t>-2001966971</t>
  </si>
  <si>
    <t>Invalidní</t>
  </si>
  <si>
    <t>55145692</t>
  </si>
  <si>
    <t>baterie umyvadlová stojánková páková s prodlouženou pákou (lékařská)</t>
  </si>
  <si>
    <t>-82782152</t>
  </si>
  <si>
    <t>725861101</t>
  </si>
  <si>
    <t>Zápachové uzávěrky zařizovacích předmětů pro umyvadla DN 32</t>
  </si>
  <si>
    <t>-1680794184</t>
  </si>
  <si>
    <t>725862103</t>
  </si>
  <si>
    <t>Zápachové uzávěrky zařizovacích předmětů pro dřezy DN 40/50</t>
  </si>
  <si>
    <t>3500959</t>
  </si>
  <si>
    <t>998725203</t>
  </si>
  <si>
    <t>Přesun hmot pro zařizovací předměty stanovený procentní sazbou (%) z ceny vodorovná dopravní vzdálenost do 50 m v objektech výšky přes 12 do 24 m</t>
  </si>
  <si>
    <t>-1718433204</t>
  </si>
  <si>
    <t>726111011</t>
  </si>
  <si>
    <t>Předstěnové instalační systémy pro zazdění do masivních zděných konstrukcí pro bidety, s nastavitelnou hloubkou 120 až 160 mm</t>
  </si>
  <si>
    <t>-825112554</t>
  </si>
  <si>
    <t>726111021</t>
  </si>
  <si>
    <t>Předstěnové instalační systémy pro zazdění do masivních zděných konstrukcí pro pisoáry, s nastavitelnou hloubkou 80 až 120 mm</t>
  </si>
  <si>
    <t>-1605056104</t>
  </si>
  <si>
    <t>726111031</t>
  </si>
  <si>
    <t>Předstěnové instalační systémy pro zazdění do masivních zděných konstrukcí pro závěsné klozety ovládání zepředu, stavební výška 1080 mm</t>
  </si>
  <si>
    <t>1802630880</t>
  </si>
  <si>
    <t>998726213</t>
  </si>
  <si>
    <t>Přesun hmot pro instalační prefabrikáty stanovený procentní sazbou (%) z ceny vodorovná dopravní vzdálenost do 50 m v objektech výšky přes 12 do 24 m</t>
  </si>
  <si>
    <t>-375868150</t>
  </si>
  <si>
    <t>751613140</t>
  </si>
  <si>
    <t>Montáž ostatních zařízení pro odvod kondenzátu sifonu</t>
  </si>
  <si>
    <t>-1324949577</t>
  </si>
  <si>
    <t>48481003</t>
  </si>
  <si>
    <t>sifon pro odvod kondenzátu</t>
  </si>
  <si>
    <t>758927316</t>
  </si>
  <si>
    <t>1383902028</t>
  </si>
  <si>
    <t>58,0+11,0+37,0</t>
  </si>
  <si>
    <t>1450893599</t>
  </si>
  <si>
    <t>SO 02.4.7. - Silnoproud</t>
  </si>
  <si>
    <t>D5 - Hromosvod</t>
  </si>
  <si>
    <t>D6 - Svítidla vč. příslušenství, zdrojů, recykl. poplatků (ref. typy dle knihy svítidel)</t>
  </si>
  <si>
    <t>D7 - Montážní práce</t>
  </si>
  <si>
    <t>D8 - Ostatní (inženýrské práce, měření a revize, pomocný materiál, doprava, apod.)</t>
  </si>
  <si>
    <t>Pol346</t>
  </si>
  <si>
    <t>RE1 - oceloplechový zapuštěný rozvaděč elektroměrový s dveřmi, IP30/20, rozměry:  (š.806 x v. 1055 x hl.250mm), hlavní jistič s vypínací nap. cívkou 160A, 1x elektroměr, nepřímé měření, ochranná a propojovací přípojnice, náplň dle výkresové části, vč. pomocného materiálu pro montáž a propojení, kompletní dodávka rozvaděče</t>
  </si>
  <si>
    <t>-508543523</t>
  </si>
  <si>
    <t>Pol347</t>
  </si>
  <si>
    <t>REK - oceloplechový zapuštěný rozvaděč elektroměrový s dveřmi, IP30/20, rozměry:  (š.806 x v. 1055 x hl.250mm), hlavní jistič s vypínací nap. cívkou 250A, 1x elektroměr, nepřímé měření, ochranná a propojovací přípojnice, náplň dle výkresové části, vč. pomocného materiálu pro montáž a propojení, kompletní dodávka rozvaděče</t>
  </si>
  <si>
    <t>-757399326</t>
  </si>
  <si>
    <t>Pol348</t>
  </si>
  <si>
    <t>Hlavní rozvaděč R1; oceloplechový, zapuštěný, s dveřmi, IP30/20, přívod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</si>
  <si>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-433071244</t>
  </si>
  <si>
    <t>Pol349</t>
  </si>
  <si>
    <t>Patrový rozvaděč R2;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</si>
  <si>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2109966297</t>
  </si>
  <si>
    <t>Pol350</t>
  </si>
  <si>
    <t>Patrový rozvaděč R3;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</si>
  <si>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316214517</t>
  </si>
  <si>
    <t>Pol351</t>
  </si>
  <si>
    <t>Patrový rozvaděč R4;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</si>
  <si>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976623732</t>
  </si>
  <si>
    <t>Pol352</t>
  </si>
  <si>
    <t>Patrový rozvaděč R3.1;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</si>
  <si>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1029526848</t>
  </si>
  <si>
    <t>Pol353</t>
  </si>
  <si>
    <t>Patrový rozvaděč R5.1;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</si>
  <si>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-480230510</t>
  </si>
  <si>
    <t>Pol354</t>
  </si>
  <si>
    <t>Dodavatelská dokumentace rozvaděčů</t>
  </si>
  <si>
    <t>1325711736</t>
  </si>
  <si>
    <t>1729590999</t>
  </si>
  <si>
    <t>Poznámka k položce:_x000D_
Poznámka k položce: 2.NP - 4.NP</t>
  </si>
  <si>
    <t>-1824516899</t>
  </si>
  <si>
    <t>885315325</t>
  </si>
  <si>
    <t>518070342</t>
  </si>
  <si>
    <t>1520934029</t>
  </si>
  <si>
    <t>Pol355</t>
  </si>
  <si>
    <t>Tlačítkový ovladač, 230V, 10A, IP20, kompletní</t>
  </si>
  <si>
    <t>-1605996988</t>
  </si>
  <si>
    <t>1141753573</t>
  </si>
  <si>
    <t>396663707</t>
  </si>
  <si>
    <t>Poznámka k položce:_x000D_
Poznámka k položce: 1.PP - fasáda, 4.NP</t>
  </si>
  <si>
    <t>Pol356</t>
  </si>
  <si>
    <t>Zásuvka 400V, 16A , IP44, nástěnná montáž, kompletní</t>
  </si>
  <si>
    <t>1436254984</t>
  </si>
  <si>
    <t>Poznámka k položce:_x000D_
Poznámka k položce: 4.NP</t>
  </si>
  <si>
    <t>Pol99</t>
  </si>
  <si>
    <t>Zásuvka 230 V, 16 A, s doplňkovým 3. stupněm ochrany proti přepětí, nástěnná montáž, kompletní</t>
  </si>
  <si>
    <t>1056139753</t>
  </si>
  <si>
    <t>Pol100</t>
  </si>
  <si>
    <t>Zásuvka 230 V, 16 A, chráněná 3. stupněm ochrany proti přepětí, nástěnná montáž, kompletní</t>
  </si>
  <si>
    <t>-1096514087</t>
  </si>
  <si>
    <t>Pol357</t>
  </si>
  <si>
    <t>Podlahová krabice do kanceláří pro 6 zásuvkových modulů + slb. náplň ( náplň : 1zás. 230V/16A s přepěťovou ochranou T3 pro PC, 1x zás. 230V/16A chráněná pro PC, 2x zás. 230V/16A),kompletní, vč. montáže</t>
  </si>
  <si>
    <t>-285775115</t>
  </si>
  <si>
    <t>Pol358</t>
  </si>
  <si>
    <t>Čidlo pohybu pro stropní montáž, úhel pokrytí 360°, výstupní kontakt relé 230V, kompletní</t>
  </si>
  <si>
    <t>-2051594349</t>
  </si>
  <si>
    <t>Poznámka k položce:_x000D_
Poznámka k položce: 3.NP - 4.NP</t>
  </si>
  <si>
    <t>Pol359</t>
  </si>
  <si>
    <t>Tlačítko požární kryté sklem s označením TOTAL STOP, 2x přepínací kontakt 6A/230V, s aretací včetně popisků</t>
  </si>
  <si>
    <t>-2101578771</t>
  </si>
  <si>
    <t>Poznámka k položce:_x000D_
Poznámka k položce: 1.PP, 1.NP</t>
  </si>
  <si>
    <t>1396983685</t>
  </si>
  <si>
    <t>-552249759</t>
  </si>
  <si>
    <t>-397125434</t>
  </si>
  <si>
    <t>1112728101</t>
  </si>
  <si>
    <t>191770874</t>
  </si>
  <si>
    <t>Pol360</t>
  </si>
  <si>
    <t>Tlačítko s časovým spínačem (doběh 3-20min)</t>
  </si>
  <si>
    <t>-775453829</t>
  </si>
  <si>
    <t>Pol361</t>
  </si>
  <si>
    <t>Zásuvka 230V, 16A , IP68, nástěnná montáž, kompletní</t>
  </si>
  <si>
    <t>2117295803</t>
  </si>
  <si>
    <t>Poznámka k položce:_x000D_
Poznámka k položce: 4.NP - terasa Drobný nespecifikovaný a montážní materiál (elektroinstalační krabice, víčka, svorky, příchytky, apod.)</t>
  </si>
  <si>
    <t>Pol362</t>
  </si>
  <si>
    <t>-665710281</t>
  </si>
  <si>
    <t>Pol363</t>
  </si>
  <si>
    <t>Plný kabelový žlab 400/110mm s víkem, vč. montážního a upevňovacího materiálu.</t>
  </si>
  <si>
    <t>-1018951743</t>
  </si>
  <si>
    <t>Poznámka k položce:_x000D_
Poznámka k položce: 1.PP - páteřní rozvod</t>
  </si>
  <si>
    <t>8972006</t>
  </si>
  <si>
    <t>-1593414503</t>
  </si>
  <si>
    <t>-785559827</t>
  </si>
  <si>
    <t>Poznámka k položce:_x000D_
Poznámka k položce: 2.NP</t>
  </si>
  <si>
    <t>Pol364</t>
  </si>
  <si>
    <t>Stoupací kabelový žebřík 100/50, vč. montážního a upevňovacího materiálu</t>
  </si>
  <si>
    <t>302413963</t>
  </si>
  <si>
    <t>Poznámka k položce:_x000D_
Poznámka k položce: páteřní rozvod</t>
  </si>
  <si>
    <t>1704110083</t>
  </si>
  <si>
    <t>-1912298214</t>
  </si>
  <si>
    <t>-665975599</t>
  </si>
  <si>
    <t>1943477613</t>
  </si>
  <si>
    <t>-1805999923</t>
  </si>
  <si>
    <t>Pol365</t>
  </si>
  <si>
    <t>PVC chránička pr. 110mm</t>
  </si>
  <si>
    <t>-1875153817</t>
  </si>
  <si>
    <t>486401884</t>
  </si>
  <si>
    <t>Pol366</t>
  </si>
  <si>
    <t>UV odolná trubka PVC ohebná pr. 40mm</t>
  </si>
  <si>
    <t>1579351584</t>
  </si>
  <si>
    <t>Pol367</t>
  </si>
  <si>
    <t>-739022572</t>
  </si>
  <si>
    <t>Pol368</t>
  </si>
  <si>
    <t>Kabel CYKY 3x150+70</t>
  </si>
  <si>
    <t>-820428413</t>
  </si>
  <si>
    <t>Pol369</t>
  </si>
  <si>
    <t>Kabel CYKY 3x120+70</t>
  </si>
  <si>
    <t>771879082</t>
  </si>
  <si>
    <t>Pol370</t>
  </si>
  <si>
    <t>Kabel  1-YY70</t>
  </si>
  <si>
    <t>1616778343</t>
  </si>
  <si>
    <t>1853370916</t>
  </si>
  <si>
    <t>Pol371</t>
  </si>
  <si>
    <t>Kabel CYKY 4x50</t>
  </si>
  <si>
    <t>-1266160593</t>
  </si>
  <si>
    <t>1835695092</t>
  </si>
  <si>
    <t>378724092</t>
  </si>
  <si>
    <t>201862021</t>
  </si>
  <si>
    <t>558515779</t>
  </si>
  <si>
    <t>-55909605</t>
  </si>
  <si>
    <t>Poznámka k položce:_x000D_
Poznámka k položce: 1.NP</t>
  </si>
  <si>
    <t>-340163942</t>
  </si>
  <si>
    <t>Poznámka k položce:_x000D_
Poznámka k položce: délky (1.PP, 1.NP, 2.NP, 3.NP, 4.NP): 30m, 40m, 950m, 120m, 1060m</t>
  </si>
  <si>
    <t>1500134592</t>
  </si>
  <si>
    <t>-910208956</t>
  </si>
  <si>
    <t>Poznámka k položce:_x000D_
Poznámka k položce: délky (1.PP, 1.NP, 2.NP, 3.NP, 4.NP): 100m, 150m,490m, 730m, 730m</t>
  </si>
  <si>
    <t>-113515705</t>
  </si>
  <si>
    <t>Poznámka k položce:_x000D_
Poznámka k položce: délky (2.NP, 3.NP, 4.NP): 100m, 50m, 150m</t>
  </si>
  <si>
    <t>1105568251</t>
  </si>
  <si>
    <t>-822110235</t>
  </si>
  <si>
    <t>76884867</t>
  </si>
  <si>
    <t>-1909786579</t>
  </si>
  <si>
    <t>Pol372</t>
  </si>
  <si>
    <t>Kabel Cu 25, zž</t>
  </si>
  <si>
    <t>1653307225</t>
  </si>
  <si>
    <t>Pol373</t>
  </si>
  <si>
    <t>PraFlaDur 3x1,5, ohniodolný se zaručenou funkcí při požáru P60-0R, B2 ca s1 d0, vč. ukončení kabeláže (tlačítka TOTAL STOP)</t>
  </si>
  <si>
    <t>-2120029572</t>
  </si>
  <si>
    <t>Poznámka k položce:_x000D_
Poznámka k položce: TOTAL STOP - 1.PP, 1.NP</t>
  </si>
  <si>
    <t>Pol374</t>
  </si>
  <si>
    <t>Topný kabel proti zamrznutí okapu 40W/m, vč. upevňovacího materiálu, dodávka komplet</t>
  </si>
  <si>
    <t>2064216690</t>
  </si>
  <si>
    <t>Pol375</t>
  </si>
  <si>
    <t>1227192595</t>
  </si>
  <si>
    <t>Hromosvod</t>
  </si>
  <si>
    <t>Pol451</t>
  </si>
  <si>
    <t>Repase stávajícího hromosvodu na střeše, kde dochází k výměně střešní krytiny - nad podkrovím 2.NP a 4.NP; demontáž této části hromosvodu a opětovné uvedení do původního stavu po položení krytiny (cca 200m jímacího drátu, 2x jímací tyč 3m, 2x jímací tyč 1,5m, 5x připojení na svody, pospojení vodivých částí)</t>
  </si>
  <si>
    <t>1294850488</t>
  </si>
  <si>
    <t>Pol452</t>
  </si>
  <si>
    <t>Nově vedený jímací vodič hromosvodu, AlMgSi pr. 8mm vč, upevňovacího materiálu</t>
  </si>
  <si>
    <t>-303692820</t>
  </si>
  <si>
    <t>Pol453</t>
  </si>
  <si>
    <t>Nově nainstalovaná oddálená jímací tyč délky 2m, kompletní</t>
  </si>
  <si>
    <t>-102472886</t>
  </si>
  <si>
    <t>Pol454</t>
  </si>
  <si>
    <t>Nově nainstalované svorky, podpěry, příchytky do zdiva, ostatní hromosvodní a zemnící materiál, drobný pomcný mteriál, nátěry, atp.</t>
  </si>
  <si>
    <t>1495334207</t>
  </si>
  <si>
    <t>Pol258</t>
  </si>
  <si>
    <t>Revize hromosvodu</t>
  </si>
  <si>
    <t>360497372</t>
  </si>
  <si>
    <t>Pol455</t>
  </si>
  <si>
    <t>Montáž nové části hromosvodu</t>
  </si>
  <si>
    <t>-1787591418</t>
  </si>
  <si>
    <t>-1760342328</t>
  </si>
  <si>
    <t>Poznámka k položce:_x000D_
Poznámka k položce: počty po patrech viz půdorysy - seznam svítidel</t>
  </si>
  <si>
    <t>Pol456</t>
  </si>
  <si>
    <t>A2</t>
  </si>
  <si>
    <t>825100494</t>
  </si>
  <si>
    <t>Pol457</t>
  </si>
  <si>
    <t>A3</t>
  </si>
  <si>
    <t>-566058535</t>
  </si>
  <si>
    <t>Pol458</t>
  </si>
  <si>
    <t>AS</t>
  </si>
  <si>
    <t>2102916623</t>
  </si>
  <si>
    <t>-496530990</t>
  </si>
  <si>
    <t>Pol459</t>
  </si>
  <si>
    <t>L1</t>
  </si>
  <si>
    <t>2024628303</t>
  </si>
  <si>
    <t>Pol462</t>
  </si>
  <si>
    <t>lišta ke svítidlu L1, délka 2m</t>
  </si>
  <si>
    <t>1158586855</t>
  </si>
  <si>
    <t>Pol463</t>
  </si>
  <si>
    <t>M - svítidlo LED, zapuštěné, odolné proti nárazu, vhodné do tělocvičny</t>
  </si>
  <si>
    <t>1680821673</t>
  </si>
  <si>
    <t>-2110483609</t>
  </si>
  <si>
    <t>1133374322</t>
  </si>
  <si>
    <t>-2085861107</t>
  </si>
  <si>
    <t>-63810408</t>
  </si>
  <si>
    <t>Pol464</t>
  </si>
  <si>
    <t>NmC - nouzové LED svítidlo, s vlastním zdrojem 1h, AUTO test</t>
  </si>
  <si>
    <t>164742392</t>
  </si>
  <si>
    <t>1729944641</t>
  </si>
  <si>
    <t>Pol465</t>
  </si>
  <si>
    <t>-332203806</t>
  </si>
  <si>
    <t>Pol262</t>
  </si>
  <si>
    <t>Úprava stávajících topných kabelů – odpojení, demontáž a zpětná montáž</t>
  </si>
  <si>
    <t>1055519106</t>
  </si>
  <si>
    <t>Pol651</t>
  </si>
  <si>
    <t>Úprava stávající elektroinstalace na půdě (přepojení topných kabelů, zásuvky pro přípojku optického kabelu</t>
  </si>
  <si>
    <t>-236830131</t>
  </si>
  <si>
    <t>Pol652</t>
  </si>
  <si>
    <t>-1489691811</t>
  </si>
  <si>
    <t>Pol653</t>
  </si>
  <si>
    <t>-268176788</t>
  </si>
  <si>
    <t>Pol466</t>
  </si>
  <si>
    <t>-270428516</t>
  </si>
  <si>
    <t>Pol654</t>
  </si>
  <si>
    <t>1678851156</t>
  </si>
  <si>
    <t>Pol655</t>
  </si>
  <si>
    <t>-1281574741</t>
  </si>
  <si>
    <t>Pol656</t>
  </si>
  <si>
    <t>1997974814</t>
  </si>
  <si>
    <t>Pol467</t>
  </si>
  <si>
    <t>-1998441616</t>
  </si>
  <si>
    <t>Pol263</t>
  </si>
  <si>
    <t>Revize uzemnění a vnitřního pospojení, případná repase</t>
  </si>
  <si>
    <t>-2071320804</t>
  </si>
  <si>
    <t>1969800768</t>
  </si>
  <si>
    <t>Pol658</t>
  </si>
  <si>
    <t>-1015746149</t>
  </si>
  <si>
    <t>Pol472</t>
  </si>
  <si>
    <t>Pomocné lešení pro montáž svítidel v tělocvičně</t>
  </si>
  <si>
    <t>2053888974</t>
  </si>
  <si>
    <t>Pol480</t>
  </si>
  <si>
    <t>-544323931</t>
  </si>
  <si>
    <t>Pol264</t>
  </si>
  <si>
    <t>-237809983</t>
  </si>
  <si>
    <t>Pol486</t>
  </si>
  <si>
    <t>-907896710</t>
  </si>
  <si>
    <t>680162723</t>
  </si>
  <si>
    <t>-1108669998</t>
  </si>
  <si>
    <t>Pol495</t>
  </si>
  <si>
    <t>-205290903</t>
  </si>
  <si>
    <t>SO 02.4.8. - Slaboproud</t>
  </si>
  <si>
    <t>D2 - Jednotný čas – JČ</t>
  </si>
  <si>
    <t>D3 - Evakuační rozhlas - ER</t>
  </si>
  <si>
    <t>D4 - Lokální detekce požáru – LDP</t>
  </si>
  <si>
    <t>Pol496</t>
  </si>
  <si>
    <t>Přepojení stávající optické přípojky do nového datového rozvaděče. Odpojení, přesun optického převodníku do datového rozvaděče, nový optický kabel 45 m do nové serverovny, optická spojka, zapojení. Práce musí být provedeny v součinnosti se správcem optického připojení Pe3ny.net</t>
  </si>
  <si>
    <t>1467626203</t>
  </si>
  <si>
    <t>Pol498</t>
  </si>
  <si>
    <t>Rozvaděč STK 19“ 800x800, 42 U, uzamykatelné dveře - ventilační jednotka s termostatem - 3x police - 1x optická vana a optický patch panel 12x dupex LC OS2  - 8x patch panel 24xRJ45 CAT6 - 1x patch panel 24xRJ45 CAT6A - 10x vyvazovací panel - 2x napájecí panel 5x 230 V s přep. ochranou Příslušenství, značení kabeláže, komplet</t>
  </si>
  <si>
    <t>-1853432917</t>
  </si>
  <si>
    <t>Pol500</t>
  </si>
  <si>
    <t>Rozvaděč STK 19“ 800x800, 42 U, uzamykatelné dveře - ventilační jednotka s termostatem - 2x police - 1x patch panel 24xRJ45 CAT6A - 1x vyvazovací panel - 2x napájecí panel 5x 230 V s přep. ochranou Příslušenství, značení kabeláže, komplet</t>
  </si>
  <si>
    <t>-830304971</t>
  </si>
  <si>
    <t>Pol501</t>
  </si>
  <si>
    <t>Měření kabeláže, měřící protokoly.</t>
  </si>
  <si>
    <t>1956807073</t>
  </si>
  <si>
    <t>Pol502</t>
  </si>
  <si>
    <t>Ukončení optického kabelu ve stávajícím rozvaděči, optická vana a optický patch panel 6x dupex LC OS2</t>
  </si>
  <si>
    <t>-1482109514</t>
  </si>
  <si>
    <t>Pol505</t>
  </si>
  <si>
    <t>Datová dvojzásuvka 2x RJ45 CAT6, včetně krabice a rámečku, design stejný jako silnoproudé zásuvky</t>
  </si>
  <si>
    <t>-1769662737</t>
  </si>
  <si>
    <t>Poznámka k položce:_x000D_
Poznámka k položce: Výpočet: Počty po patrech viz schéma</t>
  </si>
  <si>
    <t>Pol520</t>
  </si>
  <si>
    <t>Datová dvojzásuvka 2x RJ45 CAT6, včetně krabice a rámečku, design stejný jako silnoproudé zásuvky (PROJ)</t>
  </si>
  <si>
    <t>-140210745</t>
  </si>
  <si>
    <t>Pol521</t>
  </si>
  <si>
    <t>Datová dvojzásuvka 2x RJ45 CAT6, včetně krabice a rámečku, design stejný jako silnoproudé zásuvky (WIFI)</t>
  </si>
  <si>
    <t>1746938574</t>
  </si>
  <si>
    <t>Pol522</t>
  </si>
  <si>
    <t>Datová dvojzásuvka 2x RJ45 CAT6, včetně povrchové krabice a rámečku (WIFI nad kazetovým podhledem)</t>
  </si>
  <si>
    <t>1630499821</t>
  </si>
  <si>
    <t>Pol523</t>
  </si>
  <si>
    <t>Datová zásuvka 1x RJ45 CAT6 pro instalaci do podlahové krabice. Podlahová krabice je dodávkou silnoproudu.</t>
  </si>
  <si>
    <t>-1087128679</t>
  </si>
  <si>
    <t>Pol524</t>
  </si>
  <si>
    <t>Kabel U/UTP CAT6</t>
  </si>
  <si>
    <t>1865109938</t>
  </si>
  <si>
    <t>Poznámka k položce:_x000D_
Poznámka k položce: Výpočet: 2+3+4.NP 5350+1100+2700</t>
  </si>
  <si>
    <t>Pol525</t>
  </si>
  <si>
    <t>Kabel U/UTP CAT6A</t>
  </si>
  <si>
    <t>790575715</t>
  </si>
  <si>
    <t>Pol529</t>
  </si>
  <si>
    <t>-651730167</t>
  </si>
  <si>
    <t>Poznámka k položce:_x000D_
Poznámka k položce: Výpočet: 2+3+4.NP 1500+300+800</t>
  </si>
  <si>
    <t>Pol535</t>
  </si>
  <si>
    <t>Elektroinstalační lišta 40x20/25x15/20x10, včetně příslušenství pro podružné trasy v případě jejich vedení po povrchu</t>
  </si>
  <si>
    <t>529439599</t>
  </si>
  <si>
    <t>Poznámka k položce:_x000D_
Poznámka k položce: 1.-3.NP</t>
  </si>
  <si>
    <t>Pol538</t>
  </si>
  <si>
    <t>Elektroinstalační lišta 40x20 mm</t>
  </si>
  <si>
    <t>1095653018</t>
  </si>
  <si>
    <t>Pol543</t>
  </si>
  <si>
    <t>Elektroinstalační lišta 80x40 mm</t>
  </si>
  <si>
    <t>2058550306</t>
  </si>
  <si>
    <t>Pol544</t>
  </si>
  <si>
    <t>Kabelový žlab drátěný 200x50 mm</t>
  </si>
  <si>
    <t>-352794083</t>
  </si>
  <si>
    <t>Poznámka k položce:_x000D_
Poznámka k položce: 2.-4.NP</t>
  </si>
  <si>
    <t>Pol545</t>
  </si>
  <si>
    <t>Příprava pro interaktivní tabule / projektory / reproduktory, trubka pr. 50 mm cca 15 m, trubka pr. 25 m cca 10 m, 4x krabice KO125 s víčkem, 1x přístrojová krabice hluboká s rámečkem a záslepkou, protahovací drát do všech trubek</t>
  </si>
  <si>
    <t>-114315198</t>
  </si>
  <si>
    <t>Pol546</t>
  </si>
  <si>
    <t>Příprava pro projektor / reproduktory, trubka pr. 50 mm cca 15 m, trubka pr. 25 m cca 10 m, 3x krabice KO125 s víčkem,  protahovací drát do všech trubek</t>
  </si>
  <si>
    <t>-1609764901</t>
  </si>
  <si>
    <t>Pol547</t>
  </si>
  <si>
    <t>1199933498</t>
  </si>
  <si>
    <t>Pol548</t>
  </si>
  <si>
    <t>Aktivní prvky - 1x PoE Switch</t>
  </si>
  <si>
    <t>-1516170647</t>
  </si>
  <si>
    <t>Poznámka k položce:_x000D_
Poznámka k položce: 1x Switch 1Gbps PoE+ (370W) (24x RJ45 PoE port + 24x RJ45 port + 4x SFP port) Basic smart managed 52-port Gigabit PoE+ switch, with 48 GE and 4 SFP ports. This model has 48x 10/100/1000 ports and 4x non-combo 1000/100 SFP ports for fiber connectivity. Of its ports, 24 ports support Power over Ethernet PoE/PoE+ with a power budget of 370W. VLANs, Spanning Tree, Link aggregation trunking, IGMP Snooping, Rapid Spanning Tree Protocol (RSTP) and DSCP QoS policies</t>
  </si>
  <si>
    <t>Pol548a</t>
  </si>
  <si>
    <t>Aktivní prvky - 3x Switch</t>
  </si>
  <si>
    <t>89878724</t>
  </si>
  <si>
    <t>Poznámka k položce:_x000D_
Poznámka k položce: 3x Switch 1Gbps (48x RJ45 port + 4x SFP port) Basic smart managed 52-port Gigabit switch, with 48 GE and 4 SFP ports. This model has 48x 10/100/1000 ports and 4x non-combo 1000/100 SFP ports for fiber connectivity. VLANs, Spanning Tree, Link aggregation trunking, IGMP Snooping, Rapid Spanning Tree Protocol (RSTP) and DSCP QoS policies</t>
  </si>
  <si>
    <t>Pol549</t>
  </si>
  <si>
    <t>Aktivní prvky - 2x 1Gbit SFP SM modul, 1000Base-LX</t>
  </si>
  <si>
    <t>415087336</t>
  </si>
  <si>
    <t>Poznámka k položce:_x000D_
Poznámka k položce: kompatibilní se dodávaným switchem</t>
  </si>
  <si>
    <t>Pol550</t>
  </si>
  <si>
    <t>Aktivní prvky - 2x optický převodník, Media Converter 10/100/1000Base-T - 1000Base-LX + zdroj</t>
  </si>
  <si>
    <t>931417152</t>
  </si>
  <si>
    <t>Pol551</t>
  </si>
  <si>
    <t>Aktivní prvky - 9x WIFI AP + kontroler pro řízené přepojování klientů</t>
  </si>
  <si>
    <t>1793885591</t>
  </si>
  <si>
    <t>Poznámka k položce:_x000D_
Poznámka k položce: 9x WIFi AP - Dimensions 175.7 x 175.7 x 43.2 mm (6.92 x 6.92 x 1.70"), Networking Interface    (1) 10/100/1000 Ethernet Port, Power Method 802.3af/A PoE , 24V Passive PoE (Pairs 4, 5+; 7, 8 Return), Maximum Power Consumption 6.5W, Maximum TX Power, 2.4 GHz 24 dBm, 5 GHz 22 dBm, Antennas Dual-Band Antenna, Tri-Polarity, 2.4 GHz: 3 dBi, 5 GHz: 3 dBi, Wi-Fi Standards 802.11 a/b/g/n/r/k/v/ac, Wireless Security WEP, WPA-PSK, WPA-Enterprise (WPA/WPA2, TKIP/AES), BSSID Up to 8 per Radio, (poznámka: výrobek kompatibilní se stávajícím systémem, nutnost napojení na kontrolér UniFi  Controller) v případě přímého rozšíření stávajícího systému, kontrolér není potřeba dodávat, bude použit stávající.</t>
  </si>
  <si>
    <t>Pol552</t>
  </si>
  <si>
    <t>-1451180210</t>
  </si>
  <si>
    <t>Jednotný čas – JČ</t>
  </si>
  <si>
    <t>Pol553</t>
  </si>
  <si>
    <t>Hlavní hodiny JČ, minutové impulzy</t>
  </si>
  <si>
    <t>1579324064</t>
  </si>
  <si>
    <t>Pol554</t>
  </si>
  <si>
    <t>Přepojení stávajících linek na nové hlavní hodiny</t>
  </si>
  <si>
    <t>1231469941</t>
  </si>
  <si>
    <t>Pol555</t>
  </si>
  <si>
    <t>Demontáž stávajících zvonků a rozvodů, likvidace odpadu.</t>
  </si>
  <si>
    <t>1057820630</t>
  </si>
  <si>
    <t>Pol556</t>
  </si>
  <si>
    <t>Hodiny nástěnné</t>
  </si>
  <si>
    <t>1452901419</t>
  </si>
  <si>
    <t>Pol557</t>
  </si>
  <si>
    <t>Hodiny závěsné oboustranné, včetně upevnění</t>
  </si>
  <si>
    <t>-1594581827</t>
  </si>
  <si>
    <t>Pol558</t>
  </si>
  <si>
    <t>Kabel CYKY 2x1,5 mm2</t>
  </si>
  <si>
    <t>595234345</t>
  </si>
  <si>
    <t>-1562746075</t>
  </si>
  <si>
    <t>1726668001</t>
  </si>
  <si>
    <t>Pol559</t>
  </si>
  <si>
    <t>-721463339</t>
  </si>
  <si>
    <t>Pol560</t>
  </si>
  <si>
    <t>Montáž oddílu JČ</t>
  </si>
  <si>
    <t>-980193796</t>
  </si>
  <si>
    <t>Pol561</t>
  </si>
  <si>
    <t>Ústředna evakuačního rozhlasu dle EN54, pro min 8 zón s rozdělením na linky A a B (= celkem 16 linek), 1x 19“ rozvaděč 600x600x21U, řídící moduly, zesilovače, záložní zesilovače, napájecí zdroje, baterie (minimálně 24 hodin + 30 minut poplachu), propojovací kabeláže, rozhraní pro LDP, koncové moduly linek EOL, zdroj zvuku pro školní zvonění, zdroj přesného času, komplet, viz TZ</t>
  </si>
  <si>
    <t>-874051134</t>
  </si>
  <si>
    <t>Pol562</t>
  </si>
  <si>
    <t>Stanice hlasatele (EN54)</t>
  </si>
  <si>
    <t>-1283058642</t>
  </si>
  <si>
    <t>Pol563</t>
  </si>
  <si>
    <t>Podhledový reproduktor 6/3/1,5 W, EN54 (bez kovového krytu)</t>
  </si>
  <si>
    <t>601470947</t>
  </si>
  <si>
    <t>Pol564</t>
  </si>
  <si>
    <t>1370727547</t>
  </si>
  <si>
    <t>Pol565</t>
  </si>
  <si>
    <t>-1055123780</t>
  </si>
  <si>
    <t>Poznámka k položce:_x000D_
Poznámka k položce: Výpočet: 1PP+1+2+3+4.NP 120+20+380+640+640</t>
  </si>
  <si>
    <t>Pol566</t>
  </si>
  <si>
    <t>Kabel stíněný pro stanici hlasatele 4x2x0,8 mm, B2ca,s1,d0, P60-R</t>
  </si>
  <si>
    <t>561975588</t>
  </si>
  <si>
    <t>Pol567</t>
  </si>
  <si>
    <t>-1941237303</t>
  </si>
  <si>
    <t>Poznámka k položce:_x000D_
Poznámka k položce: Výpočet: 1PP+1+2+3+4.NP 0+0+550+930+930</t>
  </si>
  <si>
    <t>Pol568</t>
  </si>
  <si>
    <t>-1435533713</t>
  </si>
  <si>
    <t>Pol569</t>
  </si>
  <si>
    <t>-1335263245</t>
  </si>
  <si>
    <t>Pol570</t>
  </si>
  <si>
    <t>-2003389820</t>
  </si>
  <si>
    <t>Lokální detekce požáru – LDP</t>
  </si>
  <si>
    <t>Pol571</t>
  </si>
  <si>
    <t>Ústředna EPS, ovládací panel, 4x kruhová linka, rozhraní pro OPPO, KTPO, ZDP, napájecí zdroj, baterie (minimálně 24 hodin + 30 minut poplachu), komplet, viz TZ</t>
  </si>
  <si>
    <t>-866130573</t>
  </si>
  <si>
    <t>Pol572</t>
  </si>
  <si>
    <t>Vstupně výstupní moduly  - Vstupně výstupní moduly pro ovládání a monitorování návazných zařízení - výstupy 6x, vstupy 2x - Napájecí zdroj 24 V / 5 A / 17 Ah</t>
  </si>
  <si>
    <t>-1048156579</t>
  </si>
  <si>
    <t>Pol573</t>
  </si>
  <si>
    <t>Tlačítkový hlásič EPS</t>
  </si>
  <si>
    <t>-1037061004</t>
  </si>
  <si>
    <t>Pol574</t>
  </si>
  <si>
    <t>Optický hlásič, včetně patice</t>
  </si>
  <si>
    <t>-228281622</t>
  </si>
  <si>
    <t>Pol575</t>
  </si>
  <si>
    <t>Tlačítko pro manuální uzavření dveří, krabice, rámeček, design jako přístroje silnoproudu (vypínače)</t>
  </si>
  <si>
    <t>-1484914949</t>
  </si>
  <si>
    <t>Pol576</t>
  </si>
  <si>
    <t>Kabel stíněný bezhalogenový 1x2x0,8 mm, B2ca,s1,d0 pro kruhové linky hlásičů</t>
  </si>
  <si>
    <t>1894886285</t>
  </si>
  <si>
    <t>Poznámka k položce:_x000D_
Poznámka k položce: Výpočet: 1PP+1+2+3+4.NP 60+110+60+60+60</t>
  </si>
  <si>
    <t>Pol577</t>
  </si>
  <si>
    <t>Kabel funkční při požáru stíněný 4x2x0,8 mm, P60-R, B2ca,s1,d0</t>
  </si>
  <si>
    <t>1425109754</t>
  </si>
  <si>
    <t>Pol578</t>
  </si>
  <si>
    <t>Kabel funkční při požáru 2x1,5 mm2, P60-R, B2ca,s1,d0</t>
  </si>
  <si>
    <t>-95571180</t>
  </si>
  <si>
    <t>Poznámka k položce:_x000D_
Poznámka k položce: Výpočet: 1PP+1+2+3+4.NP 50+50+50+50+50</t>
  </si>
  <si>
    <t>Pol580</t>
  </si>
  <si>
    <t>Kabelové příchytky včetně uchycení s požární odolností 60 minut</t>
  </si>
  <si>
    <t>1186271643</t>
  </si>
  <si>
    <t>Poznámka k položce:_x000D_
Poznámka k položce: Výpočet: 1PP+1+2+3+4.NP 60+60+60+60+60</t>
  </si>
  <si>
    <t>1696960592</t>
  </si>
  <si>
    <t>Poznámka k položce:_x000D_
Poznámka k položce: Výpočet: 1PP+1+2+3+4.NP 50+100+50+50+50</t>
  </si>
  <si>
    <t>-587793953</t>
  </si>
  <si>
    <t>Poznámka k položce:_x000D_
Poznámka k položce: 1.PP-2.NP</t>
  </si>
  <si>
    <t>Pol581</t>
  </si>
  <si>
    <t>Drobný nespecifikovaný materiál (elektroinstalační krabice, požárně odolné krabice, svorkovnice, atd.)</t>
  </si>
  <si>
    <t>1309756799</t>
  </si>
  <si>
    <t>Pol582</t>
  </si>
  <si>
    <t>Montáž oddílu LDP</t>
  </si>
  <si>
    <t>1988932489</t>
  </si>
  <si>
    <t>Pol583</t>
  </si>
  <si>
    <t>796329012</t>
  </si>
  <si>
    <t>Pol73</t>
  </si>
  <si>
    <t>830947877</t>
  </si>
  <si>
    <t>Pol584</t>
  </si>
  <si>
    <t>-933145269</t>
  </si>
  <si>
    <t>Pol75</t>
  </si>
  <si>
    <t>Dodavatelská dokumentace v rozsahu potřebném k realizaci díla</t>
  </si>
  <si>
    <t>1242458272</t>
  </si>
  <si>
    <t>Pol77</t>
  </si>
  <si>
    <t>1125520486</t>
  </si>
  <si>
    <t>Pol78</t>
  </si>
  <si>
    <t>-546588423</t>
  </si>
  <si>
    <t>-1172727918</t>
  </si>
  <si>
    <t>-756853462</t>
  </si>
  <si>
    <t>SO 03 - Komunikace a zpev...</t>
  </si>
  <si>
    <t xml:space="preserve">    5 - Komunikace pozemní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</si>
  <si>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</si>
  <si>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</si>
  <si>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-1621155648</t>
  </si>
  <si>
    <t>(2,90*2,50)+(1,50*1,60)+(1,10*1,60/2)</t>
  </si>
  <si>
    <t>121151104</t>
  </si>
  <si>
    <t>Sejmutí ornice strojně při souvislé ploše do 100 m2, tl. vrstvy přes 200 do 250 mm</t>
  </si>
  <si>
    <t>1959042346</t>
  </si>
  <si>
    <t>2,0*(4,60+6,45)*0,5+4,50*(2,75+6,50)*0,5+1,10*(6,85+6,85)*0,5+5,90*(4,05+4,15)*0,5+1,15*(4,15+2,50)*0,5+1,95*(2,50+2,50)*0,5</t>
  </si>
  <si>
    <t>-202871900</t>
  </si>
  <si>
    <t>72,286*0,25 "plocha nové dlažby</t>
  </si>
  <si>
    <t>-1023242086</t>
  </si>
  <si>
    <t>-1313092379</t>
  </si>
  <si>
    <t>1647208863</t>
  </si>
  <si>
    <t>18,072*1,8 "Přepočtené koeficientem množství</t>
  </si>
  <si>
    <t>18141113R</t>
  </si>
  <si>
    <t>Vegetační úpravy vč. založení trávníku plochy do 1000 m2 výsevem parkového v rovině nebo na svahu do 1:5</t>
  </si>
  <si>
    <t>-910745830</t>
  </si>
  <si>
    <t>(13,2*1,0)+(6,8*6,25/2)+(13,7*9,1)+(10,8*6,7)+(3,15*6,25)+(4,65*1,0)+(6,1*7,2)+((29,0+53,0)*0,6)</t>
  </si>
  <si>
    <t>00572410</t>
  </si>
  <si>
    <t>osivo směs travní parková</t>
  </si>
  <si>
    <t>715513289</t>
  </si>
  <si>
    <t>348,938*0,02 "Přepočtené koeficientem množství</t>
  </si>
  <si>
    <t>Komunikace pozemní</t>
  </si>
  <si>
    <t>564851111</t>
  </si>
  <si>
    <t>Podklad ze štěrkodrti ŠD s rozprostřením a zhutněním, po zhutnění tl. 150 mm</t>
  </si>
  <si>
    <t>2014397020</t>
  </si>
  <si>
    <t>596211120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</si>
  <si>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</si>
  <si>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559534081</t>
  </si>
  <si>
    <t>10,5" předláždění</t>
  </si>
  <si>
    <t>596211121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</si>
  <si>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</si>
  <si>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711790541</t>
  </si>
  <si>
    <t>72,5+10,5</t>
  </si>
  <si>
    <t>596211124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</si>
  <si>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Příplatek k cenám za dlažbu z prvků dvou barev</t>
  </si>
  <si>
    <t>-740682704</t>
  </si>
  <si>
    <t>59245212</t>
  </si>
  <si>
    <t>dlažba zámková tvaru cihla 60mm přírodní</t>
  </si>
  <si>
    <t>45531569</t>
  </si>
  <si>
    <t>72,5*0,8 "odměřeno ze situace</t>
  </si>
  <si>
    <t>59245202</t>
  </si>
  <si>
    <t>dlažba zámková tvaru cihla 60mm barevná</t>
  </si>
  <si>
    <t>831490056</t>
  </si>
  <si>
    <t>72,5*0,2 "odměřeno ze situace</t>
  </si>
  <si>
    <t>637211112</t>
  </si>
  <si>
    <t>Okapový chodník z dlaždic betonových se zalitím spár cementovou maltou do cementové malty MC-10, tl. dlaždic 40-60 mm</t>
  </si>
  <si>
    <t>-526018724</t>
  </si>
  <si>
    <t>(6,66+2,36+0,5)*0,4</t>
  </si>
  <si>
    <t>914111111</t>
  </si>
  <si>
    <t>Montáž svislé dopravní značky základní velikosti do 1 m2 objímkami na sloupky nebo konzoly</t>
  </si>
  <si>
    <t>54495598</t>
  </si>
  <si>
    <t>40445623</t>
  </si>
  <si>
    <t>informativní značky provozní IP12 + O01 retroreflexní (500x700)</t>
  </si>
  <si>
    <t>750792449</t>
  </si>
  <si>
    <t>914511111</t>
  </si>
  <si>
    <t>Montáž sloupku dopravních značek délky do 3,5 m do betonového základu</t>
  </si>
  <si>
    <t>-462399605</t>
  </si>
  <si>
    <t>40445225</t>
  </si>
  <si>
    <t>sloupek pro dopravní značku Zn D 60mm v 3,5m</t>
  </si>
  <si>
    <t>934363053</t>
  </si>
  <si>
    <t>40445256</t>
  </si>
  <si>
    <t>svorka upínací na sloupek dopravní značky D 60mm</t>
  </si>
  <si>
    <t>1778998540</t>
  </si>
  <si>
    <t>915221111</t>
  </si>
  <si>
    <t>Vodorovné dopravní značení stříkaným plastem vodící čára bílá šířky 250 mm souvislá základní</t>
  </si>
  <si>
    <t>454655500</t>
  </si>
  <si>
    <t>5*4</t>
  </si>
  <si>
    <t>915231111</t>
  </si>
  <si>
    <t>Vodorovné dopravní značení stříkaným plastem přechody pro chodce, šipky, symboly nápisy bílé základní</t>
  </si>
  <si>
    <t>234258786</t>
  </si>
  <si>
    <t>915611111</t>
  </si>
  <si>
    <t>Předznačení pro vodorovné značení stříkané barvou nebo prováděné z nátěrových hmot liniové dělicí čáry, vodicí proužky</t>
  </si>
  <si>
    <t>2096378337</t>
  </si>
  <si>
    <t>915621111</t>
  </si>
  <si>
    <t>Předznačení pro vodorovné značení stříkané barvou nebo prováděné z nátěrových hmot plošné šipky, symboly, nápisy</t>
  </si>
  <si>
    <t>181114542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</si>
  <si>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</si>
  <si>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</si>
  <si>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-472308314</t>
  </si>
  <si>
    <t>59217016</t>
  </si>
  <si>
    <t>obrubník betonový chodníkový 1000x80x250mm</t>
  </si>
  <si>
    <t>-641539329</t>
  </si>
  <si>
    <t>31*1,02 "Přepočtené koeficientem množství</t>
  </si>
  <si>
    <t>935113111</t>
  </si>
  <si>
    <t>Osazení odvodňovacího žlabu s krycím roštem polymerbetonového šířky do 200 mm</t>
  </si>
  <si>
    <t>148496886</t>
  </si>
  <si>
    <t>59227006</t>
  </si>
  <si>
    <t>žlab odvodňovací se systémovou vpustí polymerbetonový se spádem dna 0,5% 1000x100x150 (O32)</t>
  </si>
  <si>
    <t>1595174427</t>
  </si>
  <si>
    <t>997211511</t>
  </si>
  <si>
    <t>Vodorovná doprava suti nebo vybouraných hmot suti se složením a hrubým urovnáním, na vzdálenost do 1 km</t>
  </si>
  <si>
    <t>1634180426</t>
  </si>
  <si>
    <t>997211519</t>
  </si>
  <si>
    <t>Vodorovná doprava suti nebo vybouraných hmot suti se složením a hrubým urovnáním, na vzdálenost Příplatek k ceně za každý další i započatý 1 km přes 1 km (10km)</t>
  </si>
  <si>
    <t>1054578095</t>
  </si>
  <si>
    <t>3,0333*9</t>
  </si>
  <si>
    <t>997221612</t>
  </si>
  <si>
    <t>Nakládání na dopravní prostředky pro vodorovnou dopravu vybouraných hmot</t>
  </si>
  <si>
    <t>1364510461</t>
  </si>
  <si>
    <t>997221615</t>
  </si>
  <si>
    <t>Poplatek za uložení stavebního odpadu na skládce (skládkovné) z prostého betonu zatříděného do Katalogu odpadů pod kódem 17 01 01</t>
  </si>
  <si>
    <t>1730494424</t>
  </si>
  <si>
    <t>998225111</t>
  </si>
  <si>
    <t>Přesun hmot pro komunikace s krytem z kameniva, monolitickým betonovým nebo živičným dopravní vzdálenost do 200 m jakékoliv délky objektu</t>
  </si>
  <si>
    <t>39343613</t>
  </si>
  <si>
    <t>SO 05 - Přeložka horkovodu</t>
  </si>
  <si>
    <t>1708688442</t>
  </si>
  <si>
    <t>Dovoz substrátu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</si>
  <si>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</si>
  <si>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</si>
  <si>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656311564</t>
  </si>
  <si>
    <t>30*10 "Přepočtené koeficientem množství</t>
  </si>
  <si>
    <t>181351103</t>
  </si>
  <si>
    <t>Rozprostření a urovnání ornice v rovině nebo ve svahu sklonu do 1:5 strojně při souvislé ploše přes 100 do 500 m2, tl. vrstvy do 200 mm</t>
  </si>
  <si>
    <t>-55527930</t>
  </si>
  <si>
    <t>10371500</t>
  </si>
  <si>
    <t>substrát pro trávníky VL</t>
  </si>
  <si>
    <t>-763570912</t>
  </si>
  <si>
    <t>181411131</t>
  </si>
  <si>
    <t>Založení trávníku na půdě předem připravené plochy do 1000 m2 výsevem včetně utažení parkového v rovině nebo na svahu do 1:5</t>
  </si>
  <si>
    <t>616694350</t>
  </si>
  <si>
    <t>1867359199</t>
  </si>
  <si>
    <t>150*0,02 "Přepočtené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</si>
  <si>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</si>
  <si>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</si>
  <si>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-554402784</t>
  </si>
  <si>
    <t>184813521</t>
  </si>
  <si>
    <t>Chemické odplevelení po založení kultury ručně postřikem na široko v rovině nebo na svahu do 1:5</t>
  </si>
  <si>
    <t>354920628</t>
  </si>
  <si>
    <t>185803111</t>
  </si>
  <si>
    <t>Ošetření trávníku jednorázové v rovině nebo na svahu do 1:5</t>
  </si>
  <si>
    <t>913564767</t>
  </si>
  <si>
    <t>Pol622</t>
  </si>
  <si>
    <t>Odvoz nevyužité zeminy na skládku</t>
  </si>
  <si>
    <t>-1133922845</t>
  </si>
  <si>
    <t>08b - JAK 2022 - Změny</t>
  </si>
  <si>
    <t>11 - Změna č.1</t>
  </si>
  <si>
    <t>Úroveň 3:</t>
  </si>
  <si>
    <t>01 - Doplnění svorníků v nižším krovu</t>
  </si>
  <si>
    <t>762085112</t>
  </si>
  <si>
    <t>Montáž ocelových spojovacích prostředků (materiál ve specifikaci) svorníků nebo šroubů délky přes 150 do 300 mm</t>
  </si>
  <si>
    <t>-1318250322</t>
  </si>
  <si>
    <t>Nižší krov</t>
  </si>
  <si>
    <t>2*14</t>
  </si>
  <si>
    <t>77*2</t>
  </si>
  <si>
    <t>31197008</t>
  </si>
  <si>
    <t>tyč závitová Pz 4.6 M20</t>
  </si>
  <si>
    <t>552286631</t>
  </si>
  <si>
    <t>154*0,3</t>
  </si>
  <si>
    <t>31197006</t>
  </si>
  <si>
    <t>tyč závitová Pz 4.6 M16</t>
  </si>
  <si>
    <t>-1028218528</t>
  </si>
  <si>
    <t>28*0,3</t>
  </si>
  <si>
    <t>31111009</t>
  </si>
  <si>
    <t>matice přesná šestihranná Pz DIN 934-8 M20</t>
  </si>
  <si>
    <t>100 kus</t>
  </si>
  <si>
    <t>-1602995257</t>
  </si>
  <si>
    <t>154*2/100</t>
  </si>
  <si>
    <t>31111008</t>
  </si>
  <si>
    <t>matice přesná šestihranná Pz DIN 934-8 M16</t>
  </si>
  <si>
    <t>597936990</t>
  </si>
  <si>
    <t>28*2/100</t>
  </si>
  <si>
    <t>31121006</t>
  </si>
  <si>
    <t>podložka pod dřevěnou konstrukci DIN 440 D 20mm</t>
  </si>
  <si>
    <t>1426245076</t>
  </si>
  <si>
    <t>31121005</t>
  </si>
  <si>
    <t>podložka pod dřevěnou konstrukci DIN 440 D 16mm</t>
  </si>
  <si>
    <t>1366697892</t>
  </si>
  <si>
    <t>326807108</t>
  </si>
  <si>
    <t>02 - Oprava nátěrů ocelové konstrukce</t>
  </si>
  <si>
    <t>783301303</t>
  </si>
  <si>
    <t>Příprava podkladu zámečnických konstrukcí před provedením nátěru odrezivění odrezovačem bezoplachovým</t>
  </si>
  <si>
    <t>-1186688083</t>
  </si>
  <si>
    <t>Stávající ocelové konstrukce nižšího krovu</t>
  </si>
  <si>
    <t>L100/100 - šířka x délka</t>
  </si>
  <si>
    <t>0,2*25,5</t>
  </si>
  <si>
    <t>P80/80 - šířka x délka x počet</t>
  </si>
  <si>
    <t>0,16*0,1*34</t>
  </si>
  <si>
    <t>U120 - šířka x délka x počet</t>
  </si>
  <si>
    <t>0,35*1*14</t>
  </si>
  <si>
    <t>U200</t>
  </si>
  <si>
    <t>0,7*2*7</t>
  </si>
  <si>
    <t>783301401</t>
  </si>
  <si>
    <t>Příprava podkladu zámečnických konstrukcí před provedením nátěru ometení</t>
  </si>
  <si>
    <t>1089066278</t>
  </si>
  <si>
    <t>783314201</t>
  </si>
  <si>
    <t>Základní antikorozní nátěr zámečnických konstrukcí jednonásobný syntetický standardní</t>
  </si>
  <si>
    <t>1903937141</t>
  </si>
  <si>
    <t>783317101</t>
  </si>
  <si>
    <t>Krycí nátěr (email) zámečnických konstrukcí jednonásobný syntetický standardní</t>
  </si>
  <si>
    <t>1387635882</t>
  </si>
  <si>
    <t>03 - Doplnění svorníků na vyšším krovu</t>
  </si>
  <si>
    <t>10813248</t>
  </si>
  <si>
    <t>Vyšší krov</t>
  </si>
  <si>
    <t>-91694747</t>
  </si>
  <si>
    <t>176*0,3</t>
  </si>
  <si>
    <t>1248293234</t>
  </si>
  <si>
    <t>176*2/100</t>
  </si>
  <si>
    <t>-1427404251</t>
  </si>
  <si>
    <t>1023078861</t>
  </si>
  <si>
    <t>12 - Změna č.3</t>
  </si>
  <si>
    <t>01 - Silnoproud 3.NP</t>
  </si>
  <si>
    <t>1822710171</t>
  </si>
  <si>
    <t>932375694</t>
  </si>
  <si>
    <t>-49826041</t>
  </si>
  <si>
    <t>1947656310</t>
  </si>
  <si>
    <t>1303463397</t>
  </si>
  <si>
    <t>1054420578</t>
  </si>
  <si>
    <t>-569992582</t>
  </si>
  <si>
    <t>1943436108</t>
  </si>
  <si>
    <t>D2-1</t>
  </si>
  <si>
    <t>-1835139179</t>
  </si>
  <si>
    <t>790012297</t>
  </si>
  <si>
    <t>1800365020</t>
  </si>
  <si>
    <t>741110511</t>
  </si>
  <si>
    <t>Montáž lišt a kanálků elektroinstalačních se spojkami, ohyby a rohy a s nasunutím do krabic vkládacích s víčkem, šířky do 60 mm</t>
  </si>
  <si>
    <t>703200116</t>
  </si>
  <si>
    <t>34571007</t>
  </si>
  <si>
    <t>lišta elektroinstalační hranatá PVC 40x20mm</t>
  </si>
  <si>
    <t>-1431665523</t>
  </si>
  <si>
    <t>20*1,05 "Přepočtené koeficientem množství</t>
  </si>
  <si>
    <t>-1995730265</t>
  </si>
  <si>
    <t>-246050206</t>
  </si>
  <si>
    <t>860</t>
  </si>
  <si>
    <t>-327263674</t>
  </si>
  <si>
    <t>1573171814</t>
  </si>
  <si>
    <t>1316482335</t>
  </si>
  <si>
    <t>1451251990</t>
  </si>
  <si>
    <t>-745380367</t>
  </si>
  <si>
    <t>02 - Slaboproud 3.NP</t>
  </si>
  <si>
    <t>D1-1</t>
  </si>
  <si>
    <t>Doplnění rozvaděče, ukončené 30 nových kabelů, 2xpatch panel 20004xRJ45 CAT6, 2x vyvazovací panel,měření kabeláže,měřící protokoly</t>
  </si>
  <si>
    <t>883153624</t>
  </si>
  <si>
    <t>1108083818</t>
  </si>
  <si>
    <t>-1005441509</t>
  </si>
  <si>
    <t>1753264061</t>
  </si>
  <si>
    <t>-1656108472</t>
  </si>
  <si>
    <t>1280</t>
  </si>
  <si>
    <t>-543549973</t>
  </si>
  <si>
    <t>-423594688</t>
  </si>
  <si>
    <t>-623073525</t>
  </si>
  <si>
    <t>923558800</t>
  </si>
  <si>
    <t>285700131</t>
  </si>
  <si>
    <t>1076640368</t>
  </si>
  <si>
    <t>13 - Změna č.4</t>
  </si>
  <si>
    <t>01 - D1.4.5 - ZTI - pračka</t>
  </si>
  <si>
    <t>-1855892735</t>
  </si>
  <si>
    <t>2019957071</t>
  </si>
  <si>
    <t>2098190276</t>
  </si>
  <si>
    <t>343522267</t>
  </si>
  <si>
    <t>-1972202091</t>
  </si>
  <si>
    <t>818081894</t>
  </si>
  <si>
    <t>-1397164399</t>
  </si>
  <si>
    <t>1913573224</t>
  </si>
  <si>
    <t>708227486</t>
  </si>
  <si>
    <t>576260911</t>
  </si>
  <si>
    <t>725813112</t>
  </si>
  <si>
    <t>Ventily rohové bez připojovací trubičky nebo flexi hadičky pračkové G 3/4"</t>
  </si>
  <si>
    <t>712199206</t>
  </si>
  <si>
    <t>1685768404</t>
  </si>
  <si>
    <t>02 - D.1.4.7 - Elektro silnoproud</t>
  </si>
  <si>
    <t>Úprava rozvaděče RK, doplnění vývodu pro sušičku okr.č.50 dle výkr. dokumentace, kompl. dodávka vč. pomocného materiálu pro montáž a propojení, instalace a oživení</t>
  </si>
  <si>
    <t>2024834982</t>
  </si>
  <si>
    <t>-1197597857</t>
  </si>
  <si>
    <t>1+1</t>
  </si>
  <si>
    <t>562634707</t>
  </si>
  <si>
    <t>618422400</t>
  </si>
  <si>
    <t>388290060</t>
  </si>
  <si>
    <t>812269805</t>
  </si>
  <si>
    <t>735277276</t>
  </si>
  <si>
    <t>03 - Změny ve varně a zázemí kuchyně</t>
  </si>
  <si>
    <t>-101111441</t>
  </si>
  <si>
    <t>M.č. 1.16,1.31,1.37,1.30A,1.33,1.34 - pod parapety oken za topením</t>
  </si>
  <si>
    <t>(1+1+1+1,3+1+1++1,75+1,75+1,75+1,75)*0,95</t>
  </si>
  <si>
    <t>(1+1+1+1,3+1+1++1,75+1,75+1,75+1,75)*0,3</t>
  </si>
  <si>
    <t>-45358048</t>
  </si>
  <si>
    <t>869975478</t>
  </si>
  <si>
    <t>-649294725</t>
  </si>
  <si>
    <t>M.č.1.22 a 1.25</t>
  </si>
  <si>
    <t>(4,2+11,3)*0,1</t>
  </si>
  <si>
    <t>978013191</t>
  </si>
  <si>
    <t>Otlučení vápenných nebo vápenocementových omítek vnitřních ploch stěn s vyškrabáním spar, s očištěním zdiva, v rozsahu přes 50 do 100 %</t>
  </si>
  <si>
    <t>-340638899</t>
  </si>
  <si>
    <t>2075151608</t>
  </si>
  <si>
    <t>-2055389346</t>
  </si>
  <si>
    <t>6,352*9 "Přepočtené koeficientem množství</t>
  </si>
  <si>
    <t>-1580114251</t>
  </si>
  <si>
    <t>1845075187</t>
  </si>
  <si>
    <t>-30258022</t>
  </si>
  <si>
    <t>735111810</t>
  </si>
  <si>
    <t>Demontáž otopných těles litinových článkových</t>
  </si>
  <si>
    <t>1453578698</t>
  </si>
  <si>
    <t>735117110</t>
  </si>
  <si>
    <t>Otopná tělesa litinová článková se základním nátěrem výkon 88-136,1 W/článek odpojení a připojení po nátěru</t>
  </si>
  <si>
    <t>-1231754864</t>
  </si>
  <si>
    <t>735118110</t>
  </si>
  <si>
    <t>Otopná tělesa litinová zkoušky těsnosti vodou těles článkových</t>
  </si>
  <si>
    <t>-1498005677</t>
  </si>
  <si>
    <t>735191910</t>
  </si>
  <si>
    <t>Ostatní opravy otopných těles napuštění vody do otopného systému včetně potrubí (bez kotle a ohříváků) otopných těles</t>
  </si>
  <si>
    <t>-756647615</t>
  </si>
  <si>
    <t>735494811</t>
  </si>
  <si>
    <t>Vypuštění vody z otopných soustav bez kotlů, ohříváků, zásobníků a nádrží</t>
  </si>
  <si>
    <t>-1307670066</t>
  </si>
  <si>
    <t>537904198</t>
  </si>
  <si>
    <t>-1779626838</t>
  </si>
  <si>
    <t>1856149436</t>
  </si>
  <si>
    <t>16,625*1,1 "Přepočtené koeficientem množství</t>
  </si>
  <si>
    <t>162273850</t>
  </si>
  <si>
    <t>-529230008</t>
  </si>
  <si>
    <t>-1658056213</t>
  </si>
  <si>
    <t>978059541</t>
  </si>
  <si>
    <t>Odsekání obkladů stěn včetně otlučení podkladní omítky až na zdivo z obkládaček vnitřních, z jakýchkoliv materiálů, plochy přes 1 m2</t>
  </si>
  <si>
    <t>1461560000</t>
  </si>
  <si>
    <t>289566283</t>
  </si>
  <si>
    <t>04 - Příčka ve varně</t>
  </si>
  <si>
    <t>311361821</t>
  </si>
  <si>
    <t>Výztuž nadzákladových zdí nosných svislých nebo odkloněných od svislice, rovných nebo oblých z betonářské oceli 10 505 (R) nebo BSt 500</t>
  </si>
  <si>
    <t>-368245374</t>
  </si>
  <si>
    <t>Výztuž vložená do ložných spar příčky</t>
  </si>
  <si>
    <t>0,617*2,1*6*1,1/1000</t>
  </si>
  <si>
    <t>-1239332727</t>
  </si>
  <si>
    <t>Varna</t>
  </si>
  <si>
    <t>2,1*1,5</t>
  </si>
  <si>
    <t>-2037500564</t>
  </si>
  <si>
    <t>2,1*1,5*2+0,115*(1,5*2+2,1)</t>
  </si>
  <si>
    <t>313983966</t>
  </si>
  <si>
    <t>953961213</t>
  </si>
  <si>
    <t>Kotvy chemické s vyvrtáním otvoru do betonu, železobetonu nebo tvrdého kamene chemická patrona, velikost M 12, hloubka 110 mm</t>
  </si>
  <si>
    <t>-188348979</t>
  </si>
  <si>
    <t>Kotvení příčky do podlahy</t>
  </si>
  <si>
    <t>953965122</t>
  </si>
  <si>
    <t>Kotvy chemické s vyvrtáním otvoru kotevní šrouby pro chemické kotvy, velikost M 12, délka 220 mm</t>
  </si>
  <si>
    <t>274661758</t>
  </si>
  <si>
    <t>-213083545</t>
  </si>
  <si>
    <t>-1684286015</t>
  </si>
  <si>
    <t>-1383108345</t>
  </si>
  <si>
    <t>2,1*2+0,115*2</t>
  </si>
  <si>
    <t>1861971814</t>
  </si>
  <si>
    <t>968542883</t>
  </si>
  <si>
    <t>6,887*1,1 "Přepočtené koeficientem množství</t>
  </si>
  <si>
    <t>-831741439</t>
  </si>
  <si>
    <t>2,1*2+1,5*4</t>
  </si>
  <si>
    <t>-1733396051</t>
  </si>
  <si>
    <t>-711369007</t>
  </si>
  <si>
    <t>14 - Změna č.5</t>
  </si>
  <si>
    <t>01 - Doplnění obkladů v jídelně</t>
  </si>
  <si>
    <t xml:space="preserve">    741 - Elektroinstalace - silnoproud</t>
  </si>
  <si>
    <t>989480369</t>
  </si>
  <si>
    <t>Vyrovnání podkladu pod obklad - III</t>
  </si>
  <si>
    <t>15*1,5</t>
  </si>
  <si>
    <t>612135101</t>
  </si>
  <si>
    <t>Hrubá výplň rýh ve stěnách maltou jakékoli šířky rýhy</t>
  </si>
  <si>
    <t>-127344390</t>
  </si>
  <si>
    <t>nové trubkové rozvody pro otopná tělesa - jídelna "C"</t>
  </si>
  <si>
    <t>23,0*0,10</t>
  </si>
  <si>
    <t>612315121</t>
  </si>
  <si>
    <t>Vápenná štuková omítka rýh ve stěnách š do 150 mm</t>
  </si>
  <si>
    <t>1694116902</t>
  </si>
  <si>
    <t>192660697</t>
  </si>
  <si>
    <t>612321191</t>
  </si>
  <si>
    <t>Omítka vápenocementová vnitřních ploch nanášená ručně Příplatek k cenám za každých dalších i započatých 5 mm tloušťky omítky přes 10 mm stěn</t>
  </si>
  <si>
    <t>-266176727</t>
  </si>
  <si>
    <t>Vyrovnání podkladu pod obklad  doplnění na celkovou tloušťku omítky 4cm - III</t>
  </si>
  <si>
    <t>15*1,5*6</t>
  </si>
  <si>
    <t>619991001</t>
  </si>
  <si>
    <t>Zakrytí podlah fólií přilepenou lepící páskou včetně pozdějšího odkrytí</t>
  </si>
  <si>
    <t>-1114577787</t>
  </si>
  <si>
    <t>podlaha místností jídelny A, B , C</t>
  </si>
  <si>
    <t>185,30</t>
  </si>
  <si>
    <t>952902021</t>
  </si>
  <si>
    <t>Čištění budov zametení hladkých podlah</t>
  </si>
  <si>
    <t>1938116026</t>
  </si>
  <si>
    <t>952902031</t>
  </si>
  <si>
    <t>Čištění budov omytí hladkých podlah</t>
  </si>
  <si>
    <t>2039619521</t>
  </si>
  <si>
    <t>9539428R1</t>
  </si>
  <si>
    <t>D+M kotvení lustrů do stropů</t>
  </si>
  <si>
    <t>1022502536</t>
  </si>
  <si>
    <t>974031153</t>
  </si>
  <si>
    <t>Vysekání rýh ve zdivu cihelném hl do 100 mm š do 100 mm</t>
  </si>
  <si>
    <t>1416916153</t>
  </si>
  <si>
    <t>nové rozvody pro otopná tělesa - jídelna "C"</t>
  </si>
  <si>
    <t>23,0</t>
  </si>
  <si>
    <t>-257781281</t>
  </si>
  <si>
    <t>Osekání nesoudržného podkladu pod obklad v dvojité vrstvě - III</t>
  </si>
  <si>
    <t>(6,8*1,6+1,5*1,62)*2</t>
  </si>
  <si>
    <t>997013213</t>
  </si>
  <si>
    <t>Vnitrostaveništní doprava suti a vybouraných hmot pro budovy v přes 9 do 12 m ručně</t>
  </si>
  <si>
    <t>441942910</t>
  </si>
  <si>
    <t>Odvoz suti a vybouraných hmot na skládku nebo meziskládku do 1 km se složením</t>
  </si>
  <si>
    <t>-1421584578</t>
  </si>
  <si>
    <t>Příplatek k odvozu suti a vybouraných hmot na skládku ZKD 1 km přes 1 km</t>
  </si>
  <si>
    <t>-1431335518</t>
  </si>
  <si>
    <t>0,523*14 "Přepočtené koeficientem množství</t>
  </si>
  <si>
    <t>997013863</t>
  </si>
  <si>
    <t>Poplatek za uložení stavebního odpadu na recyklační skládce (skládkovné) cihelného kód odpadu 17 01 02</t>
  </si>
  <si>
    <t>-440259968</t>
  </si>
  <si>
    <t>-712937966</t>
  </si>
  <si>
    <t>733120819</t>
  </si>
  <si>
    <t>Demontáž potrubí ocelového hladkého D přes 38 do 60,3</t>
  </si>
  <si>
    <t>-715609804</t>
  </si>
  <si>
    <t>stávající povrchové potrubí - jídelna "C"</t>
  </si>
  <si>
    <t>733121116</t>
  </si>
  <si>
    <t>Potrubí ocelové hladké bezešvé nízkotlaké spojované svařováním D 44,5x3,2</t>
  </si>
  <si>
    <t>941485083</t>
  </si>
  <si>
    <t>733890801</t>
  </si>
  <si>
    <t>Přemístění potrubí demontovaného vodorovně do 100 m v objektech v do 6 m</t>
  </si>
  <si>
    <t>-1504078910</t>
  </si>
  <si>
    <t>998733202</t>
  </si>
  <si>
    <t>Přesun hmot procentní pro rozvody potrubí v objektech v přes 6 do 12 m</t>
  </si>
  <si>
    <t>-1988915398</t>
  </si>
  <si>
    <t>Demontáž otopného tělesa litinového článkového</t>
  </si>
  <si>
    <t>181097134</t>
  </si>
  <si>
    <t>stávající otopná tělesa včetně uložení do depozitu</t>
  </si>
  <si>
    <t>1,0*0,40*9</t>
  </si>
  <si>
    <t>735191905</t>
  </si>
  <si>
    <t>Odvzdušnění otopných těles</t>
  </si>
  <si>
    <t>2123873398</t>
  </si>
  <si>
    <t>Napuštění vody do otopných těles</t>
  </si>
  <si>
    <t>-2049013253</t>
  </si>
  <si>
    <t>735192911</t>
  </si>
  <si>
    <t>Zpětná montáž otopných těles článkových litinových</t>
  </si>
  <si>
    <t>1442708100</t>
  </si>
  <si>
    <t>stávající tělesa</t>
  </si>
  <si>
    <t>Vypuštění vody z otopných těles</t>
  </si>
  <si>
    <t>-1812717397</t>
  </si>
  <si>
    <t>7354959R1</t>
  </si>
  <si>
    <t>Uzavření stoupaček a jejich pozdějších znovuotevření před a po opravě otopnéné soustavy</t>
  </si>
  <si>
    <t>1523581370</t>
  </si>
  <si>
    <t>735890802</t>
  </si>
  <si>
    <t>Přemístění demontovaného a zpětně montovaného otopného tělesa vodorovně 100 m v objektech výšky přes 6 do 12 m</t>
  </si>
  <si>
    <t>-651090929</t>
  </si>
  <si>
    <t>741</t>
  </si>
  <si>
    <t>Elektroinstalace - silnoproud</t>
  </si>
  <si>
    <t>741112001</t>
  </si>
  <si>
    <t>Montáž krabice zapuštěná plastová kruhová</t>
  </si>
  <si>
    <t>373043835</t>
  </si>
  <si>
    <t>propojovací krabice přisazená na strop (lustry)</t>
  </si>
  <si>
    <t>1,0</t>
  </si>
  <si>
    <t>34571457</t>
  </si>
  <si>
    <t>krabice pod omítku PVC odbočná kruhová D 70mm s víčkem</t>
  </si>
  <si>
    <t>-2125327421</t>
  </si>
  <si>
    <t>741122016</t>
  </si>
  <si>
    <t>Montáž kabel Cu bez ukončení uložený pod omítku plný kulatý 3x2,5 až 6 mm2 (např. CYKY)</t>
  </si>
  <si>
    <t>922537161</t>
  </si>
  <si>
    <t>kabel pro napájení lustrů</t>
  </si>
  <si>
    <t>6,0</t>
  </si>
  <si>
    <t>34111036</t>
  </si>
  <si>
    <t>kabel instalační jádro Cu plné izolace PVC plášť PVC 450/750V (CYKY) 3x2,5mm2</t>
  </si>
  <si>
    <t>-2115356041</t>
  </si>
  <si>
    <t>6*1,15 "Přepočtené koeficientem množství</t>
  </si>
  <si>
    <t>741310001</t>
  </si>
  <si>
    <t>Montáž spínač nástěnný 1-jednopólový prostředí normální se zapojením vodičů</t>
  </si>
  <si>
    <t>1236784719</t>
  </si>
  <si>
    <t>vypínač k lustrům</t>
  </si>
  <si>
    <t>3453501R</t>
  </si>
  <si>
    <t>vypínač jednopólový, kompletní, barva grafit</t>
  </si>
  <si>
    <t>93206548</t>
  </si>
  <si>
    <t>34539060</t>
  </si>
  <si>
    <t>rámeček dvojnásobný, grafit</t>
  </si>
  <si>
    <t>-1202603283</t>
  </si>
  <si>
    <t>34539061</t>
  </si>
  <si>
    <t>rámeček trojnásobný, grafit</t>
  </si>
  <si>
    <t>1085033534</t>
  </si>
  <si>
    <t>998741201</t>
  </si>
  <si>
    <t>Přesun hmot procentní pro silnoproud v objektech v do 6 m</t>
  </si>
  <si>
    <t>-1638277000</t>
  </si>
  <si>
    <t>7664163R1</t>
  </si>
  <si>
    <t>Montáž obložení stěn z laminátových desek na kotvený kovový rastr, rozebíratelné včetně olištování hran obkladu</t>
  </si>
  <si>
    <t>-1759824887</t>
  </si>
  <si>
    <t>laminátovy obklad tmavý</t>
  </si>
  <si>
    <t>5,30</t>
  </si>
  <si>
    <t>Laminátovy obklad světlý</t>
  </si>
  <si>
    <t>96,90</t>
  </si>
  <si>
    <t>6243205R</t>
  </si>
  <si>
    <t>deska kompaktní laminátová světlá lakované desky na bázi dřeva, odolné vůči chloru- I151a</t>
  </si>
  <si>
    <t>-515415386</t>
  </si>
  <si>
    <t>96,9*1,1 "Přepočtené koeficientem množství</t>
  </si>
  <si>
    <t>6243206R</t>
  </si>
  <si>
    <t>deska kompaktní laminátová tmavá - I151b-151h</t>
  </si>
  <si>
    <t>-88864297</t>
  </si>
  <si>
    <t>5,3*1,1 "Přepočtené koeficientem množství</t>
  </si>
  <si>
    <t>6243901R</t>
  </si>
  <si>
    <t>ABS hrany na laminátové obklady tl. 2mm - I152</t>
  </si>
  <si>
    <t>-617950874</t>
  </si>
  <si>
    <t>216,90   "jídelna A</t>
  </si>
  <si>
    <t>114,40  "jídelna B</t>
  </si>
  <si>
    <t>230,60   "jídelna C</t>
  </si>
  <si>
    <t>561,9*1,1 "Přepočtené koeficientem množství</t>
  </si>
  <si>
    <t>6243902R</t>
  </si>
  <si>
    <t>rohová spojovací korpusová lišta, materiál stříbrný elox, rozměr 26x19,45mm - I153</t>
  </si>
  <si>
    <t>-861291120</t>
  </si>
  <si>
    <t>dl. 1 kusu 5m, počet prvků 38ks, výška hrany 1,46m</t>
  </si>
  <si>
    <t>57,40   "jídelna A, B, C</t>
  </si>
  <si>
    <t>57,4*1,1 "Přepočtené koeficientem množství</t>
  </si>
  <si>
    <t>6243903R</t>
  </si>
  <si>
    <t>rohová lišta 135° pro uchycení ABS obkladu, materiál nerezový plech, barva přírodní, dl. průřezu 115mm, tl. 1,5mm - I156</t>
  </si>
  <si>
    <t>1839143651</t>
  </si>
  <si>
    <t>počet prvků 4ks, výška 1460mm</t>
  </si>
  <si>
    <t>4,0   "jídelna A, B, C</t>
  </si>
  <si>
    <t>998766202</t>
  </si>
  <si>
    <t>Přesun hmot procentní pro kce truhlářské v objektech v přes 6 do 12 m</t>
  </si>
  <si>
    <t>41935451</t>
  </si>
  <si>
    <t>767161111</t>
  </si>
  <si>
    <t>Montáž zábradlí rovného z trubek do zdi hm do 20 kg</t>
  </si>
  <si>
    <t>973578276</t>
  </si>
  <si>
    <t>2,86*9</t>
  </si>
  <si>
    <t>553422R1</t>
  </si>
  <si>
    <t>zábradlí kovové, tvarovaná ocel 30x30x2mm, kotvící příruba jekl 30x30mm - I154</t>
  </si>
  <si>
    <t>1995981368</t>
  </si>
  <si>
    <t>767995113</t>
  </si>
  <si>
    <t>Montáž atypických zámečnických konstrukcí hm přes 10 do 20 kg včetně kotvení do stěny</t>
  </si>
  <si>
    <t>1082968064</t>
  </si>
  <si>
    <t>kovová rámová konstrukce</t>
  </si>
  <si>
    <t>((1,20+0,564)*2+0,83*4)*1,80</t>
  </si>
  <si>
    <t>133141R1</t>
  </si>
  <si>
    <t>kovová rámová konstrukce 1200x564x830mm, materiál jekl 30x30x2mm - I155</t>
  </si>
  <si>
    <t>-35496155</t>
  </si>
  <si>
    <t>998767202</t>
  </si>
  <si>
    <t>Přesun hmot procentní pro zámečnické konstrukce v objektech v přes 6 do 12 m</t>
  </si>
  <si>
    <t>1798670581</t>
  </si>
  <si>
    <t>781121011</t>
  </si>
  <si>
    <t>Nátěr penetrační na stěnu</t>
  </si>
  <si>
    <t>-330122803</t>
  </si>
  <si>
    <t>keramický obklad u hlavního vstupu</t>
  </si>
  <si>
    <t>příloha PD - D.1.1.12</t>
  </si>
  <si>
    <t>22,35</t>
  </si>
  <si>
    <t>781474117</t>
  </si>
  <si>
    <t>Montáž obkladů vnitřních keramických hladkých přes 35 do 45 ks/m2 lepených flexibilním lepidlem</t>
  </si>
  <si>
    <t>1887837775</t>
  </si>
  <si>
    <t>obklad keramický hladký 150x150mm, (COLOR ONE WHITE)</t>
  </si>
  <si>
    <t>-578156507</t>
  </si>
  <si>
    <t>22,35*1,1 "Přepočtené koeficientem množství</t>
  </si>
  <si>
    <t>781494111</t>
  </si>
  <si>
    <t>Plastové profily rohové lepené flexibilním lepidlem</t>
  </si>
  <si>
    <t>1590646239</t>
  </si>
  <si>
    <t>Plastové profily ukončovací lepené flexibilním lepidlem</t>
  </si>
  <si>
    <t>-238639072</t>
  </si>
  <si>
    <t>998781201</t>
  </si>
  <si>
    <t>Přesun hmot procentní pro obklady keramické v objektech v do 6 m</t>
  </si>
  <si>
    <t>-1986659618</t>
  </si>
  <si>
    <t>783301311</t>
  </si>
  <si>
    <t>Odmaštění zámečnických konstrukcí vodou ředitelným odmašťovačem</t>
  </si>
  <si>
    <t>2109955781</t>
  </si>
  <si>
    <t>kovové zábradlí před topným tělesem - I154</t>
  </si>
  <si>
    <t>0,030*4*2,50*9</t>
  </si>
  <si>
    <t>kovová rámová konstrukce - I155</t>
  </si>
  <si>
    <t>0,03*((0,64+1,20)*2+0,85*2+(0,35+1,20+0,44+1,20)*2*2)</t>
  </si>
  <si>
    <t>783314101</t>
  </si>
  <si>
    <t>Základní jednonásobný syntetický nátěr zámečnických konstrukcí</t>
  </si>
  <si>
    <t>1653485758</t>
  </si>
  <si>
    <t>Krycí jednonásobný syntetický standardní nátěr zámečnických konstrukcí sedý RAL 9006</t>
  </si>
  <si>
    <t>34530779</t>
  </si>
  <si>
    <t>783601321</t>
  </si>
  <si>
    <t>Odrezivění článkových otopných těles před provedením nátěru</t>
  </si>
  <si>
    <t>-1941137116</t>
  </si>
  <si>
    <t>stávající otopná tělesa</t>
  </si>
  <si>
    <t>1,0*0,40*9*2</t>
  </si>
  <si>
    <t>783601325</t>
  </si>
  <si>
    <t>Odmaštění článkových otopných těles vodou ředitelným odmašťovačem před provedením nátěru</t>
  </si>
  <si>
    <t>-1742108991</t>
  </si>
  <si>
    <t>783606814</t>
  </si>
  <si>
    <t>Odstranění nátěrů z článkových otopných těles okartáčováním</t>
  </si>
  <si>
    <t>-1873019505</t>
  </si>
  <si>
    <t>783614111</t>
  </si>
  <si>
    <t>Základní jednonásobný syntetický nátěr článkových otopných těles</t>
  </si>
  <si>
    <t>-1785029945</t>
  </si>
  <si>
    <t>783617117</t>
  </si>
  <si>
    <t>Krycí dvojnásobný syntetický nátěr článkových otopných těles</t>
  </si>
  <si>
    <t>-812217753</t>
  </si>
  <si>
    <t>784181111</t>
  </si>
  <si>
    <t>Základní silikátová jednonásobná bezbarvá penetrace podkladu v místnostech v do 3,80 m</t>
  </si>
  <si>
    <t>-1078565462</t>
  </si>
  <si>
    <t>nové trubkové rozvody pro otopná tělesa</t>
  </si>
  <si>
    <t>23,0*0,20</t>
  </si>
  <si>
    <t>784221101</t>
  </si>
  <si>
    <t>Dvojnásobné bílé malby ze směsí za sucha dobře otěruvzdorných v místnostech do 3,80 m</t>
  </si>
  <si>
    <t>-760208544</t>
  </si>
  <si>
    <t>15 - Změna č.6</t>
  </si>
  <si>
    <t>01 - Změna využití na 2 kanceláře m.č. 1.02A a 1.02B - učebna</t>
  </si>
  <si>
    <t>OST - Ostatní</t>
  </si>
  <si>
    <t>-719760375</t>
  </si>
  <si>
    <t>796513410</t>
  </si>
  <si>
    <t>1657450452</t>
  </si>
  <si>
    <t>148769064</t>
  </si>
  <si>
    <t>213664779</t>
  </si>
  <si>
    <t>Doplnění stávajícího rozvaděče, ukončení 8 nových kabelů, doplnění patch panelu 8 x RJ 45 CAT 6 keystone, měření kabeláže, měřící protokoly</t>
  </si>
  <si>
    <t>-539580817</t>
  </si>
  <si>
    <t>1771003742</t>
  </si>
  <si>
    <t>-446525563</t>
  </si>
  <si>
    <t>-722781176</t>
  </si>
  <si>
    <t>-1495067036</t>
  </si>
  <si>
    <t>-1758494879</t>
  </si>
  <si>
    <t>-230199</t>
  </si>
  <si>
    <t>552042799</t>
  </si>
  <si>
    <t>993834998</t>
  </si>
  <si>
    <t>-2105184430</t>
  </si>
  <si>
    <t>1144477355</t>
  </si>
  <si>
    <t>102945156</t>
  </si>
  <si>
    <t>-993546592</t>
  </si>
  <si>
    <t>-1635800486</t>
  </si>
  <si>
    <t>-2020437809</t>
  </si>
  <si>
    <t>1634124395</t>
  </si>
  <si>
    <t>741-1</t>
  </si>
  <si>
    <t>Příplatek za rozměření v podhledu pro instalaci svítidel</t>
  </si>
  <si>
    <t>-1319614733</t>
  </si>
  <si>
    <t>741371011</t>
  </si>
  <si>
    <t>Montáž svítidel zářivkových se zapojením vodičů bytových nebo společenských místností stropních závěsných na trubkách 1 zdroj</t>
  </si>
  <si>
    <t>255883072</t>
  </si>
  <si>
    <t>1002023733</t>
  </si>
  <si>
    <t>MODUS  ART5000, závěsný  obdélník 200x1210mm, direkt/indirekt, LED 840, DALI - 2 kanály, motiv A, vč</t>
  </si>
  <si>
    <t>591012247</t>
  </si>
  <si>
    <t>741371843</t>
  </si>
  <si>
    <t>Demontáž svítidel bez zachování funkčnosti (do suti) interiérových se standardní paticí (E27, T5, GU10) nebo integrovaným zdrojem LED přisazených, ploše stropních přes 0,09 do 0,36 m2</t>
  </si>
  <si>
    <t>-1269139612</t>
  </si>
  <si>
    <t>998741103</t>
  </si>
  <si>
    <t>Přesun hmot pro silnoproud stanovený z hmotnosti přesunovaného materiálu vodorovná dopravní vzdálenost do 50 m v objektech výšky přes 12 do 24 m</t>
  </si>
  <si>
    <t>-1819649542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</si>
  <si>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</si>
  <si>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-108687884</t>
  </si>
  <si>
    <t>5,5*4,2</t>
  </si>
  <si>
    <t>-1137228528</t>
  </si>
  <si>
    <t>1029333033</t>
  </si>
  <si>
    <t>1162881319</t>
  </si>
  <si>
    <t>-1535064021</t>
  </si>
  <si>
    <t>1275085734</t>
  </si>
  <si>
    <t>766663911</t>
  </si>
  <si>
    <t>Oprava dveřních křídel dřevěných vyřezání otvoru v dveřních křídlech pro zasklení nebo větrání z měkkého dřeva</t>
  </si>
  <si>
    <t>-289166085</t>
  </si>
  <si>
    <t>1673707</t>
  </si>
  <si>
    <t>DVERNI TESNICI LISTA 1M TRANSP. B48402BD</t>
  </si>
  <si>
    <t>633639710</t>
  </si>
  <si>
    <t>2131569052</t>
  </si>
  <si>
    <t>2136727139</t>
  </si>
  <si>
    <t>857416836</t>
  </si>
  <si>
    <t>373945153</t>
  </si>
  <si>
    <t>M.č.1.02B a 1.02A</t>
  </si>
  <si>
    <t>23,27+28,15</t>
  </si>
  <si>
    <t>1254453911</t>
  </si>
  <si>
    <t>1123730367</t>
  </si>
  <si>
    <t>-430489987</t>
  </si>
  <si>
    <t>51,42*1,1 "Přepočtené koeficientem množství</t>
  </si>
  <si>
    <t>892590588</t>
  </si>
  <si>
    <t>5,45*2+1,27*2+0,15*2+4,85*2+0,3*2-0,9</t>
  </si>
  <si>
    <t>779098576</t>
  </si>
  <si>
    <t>5,45*2+4,27*2+4,65*2+1,2*2+4,85*2-0,9*3</t>
  </si>
  <si>
    <t>-1945745022</t>
  </si>
  <si>
    <t>38,14*0,06</t>
  </si>
  <si>
    <t>687898098</t>
  </si>
  <si>
    <t>484745779</t>
  </si>
  <si>
    <t>38,14*1,02 "Přepočtené koeficientem množství</t>
  </si>
  <si>
    <t>Montáž lišt přechodových šroubovaných</t>
  </si>
  <si>
    <t>1743921891</t>
  </si>
  <si>
    <t>59054154</t>
  </si>
  <si>
    <t>profil přechodový mezi dvěma koberci</t>
  </si>
  <si>
    <t>-1992319535</t>
  </si>
  <si>
    <t>0,9*1,02 "Přepočtené koeficientem množství</t>
  </si>
  <si>
    <t>-1257850542</t>
  </si>
  <si>
    <t>-895549868</t>
  </si>
  <si>
    <t>Stěny</t>
  </si>
  <si>
    <t>(5,45*2+4,27*2+4,65*2+1,2*2+4,85*2)*4,2-0,9*2*3</t>
  </si>
  <si>
    <t>Stropy</t>
  </si>
  <si>
    <t>784171101</t>
  </si>
  <si>
    <t>Zakrytí nemalovaných ploch (materiál ve specifikaci) včetně pozdějšího odkrytí podlah</t>
  </si>
  <si>
    <t>1699059142</t>
  </si>
  <si>
    <t>28323157</t>
  </si>
  <si>
    <t>fólie pro malířské potřeby zakrývací tl 14µ 4x5m</t>
  </si>
  <si>
    <t>-1136958748</t>
  </si>
  <si>
    <t>51,42*1,05 "Přepočtené koeficientem množství</t>
  </si>
  <si>
    <t>-22958496</t>
  </si>
  <si>
    <t>724547075</t>
  </si>
  <si>
    <t>1313342702</t>
  </si>
  <si>
    <t>OST</t>
  </si>
  <si>
    <t>Průzkum elektroinstalace pro výměnu rozvaděčů, napojení světel apod.</t>
  </si>
  <si>
    <t>-579492184</t>
  </si>
  <si>
    <t>16 - Změna č.7</t>
  </si>
  <si>
    <t>01 - Doplnění UT ve 3.NP - ředitelně</t>
  </si>
  <si>
    <t>-708944495</t>
  </si>
  <si>
    <t>-1397753968</t>
  </si>
  <si>
    <t>-202887210</t>
  </si>
  <si>
    <t>-781776835</t>
  </si>
  <si>
    <t>1059890106</t>
  </si>
  <si>
    <t>17.2</t>
  </si>
  <si>
    <t>Vypracování projektu skutečného provedení (1% z celkové ceny¨)</t>
  </si>
  <si>
    <t>-1954301118</t>
  </si>
  <si>
    <t>89384042</t>
  </si>
  <si>
    <t>1754934919</t>
  </si>
  <si>
    <t>1421913344</t>
  </si>
  <si>
    <t>147058901</t>
  </si>
  <si>
    <t>-185135996</t>
  </si>
  <si>
    <t>65055089</t>
  </si>
  <si>
    <t>-903975124</t>
  </si>
  <si>
    <t>-369219314</t>
  </si>
  <si>
    <t>998733103</t>
  </si>
  <si>
    <t>Přesun hmot pro rozvody potrubí stanovený z hmotnosti přesunovaného materiálu vodorovná dopravní vzdálenost do 50 m v objektech výšky přes 12 do 24 m</t>
  </si>
  <si>
    <t>1490105563</t>
  </si>
  <si>
    <t>-1988187271</t>
  </si>
  <si>
    <t>734261718</t>
  </si>
  <si>
    <t>Šroubení regulační radiátorové přímé s vypouštěním G 3/4</t>
  </si>
  <si>
    <t>727733645</t>
  </si>
  <si>
    <t>998734103</t>
  </si>
  <si>
    <t>Přesun hmot pro armatury stanovený z hmotnosti přesunovaného materiálu vodorovná dopravní vzdálenost do 50 m v objektech výšky přes 12 do 24 m</t>
  </si>
  <si>
    <t>-228130345</t>
  </si>
  <si>
    <t>735152260.KRD</t>
  </si>
  <si>
    <t>Otopné těleso panel VK jednodeskové 1 přídavná přestupní plocha KORADO Radik VK typ 11 výška/délka 500/1400 mm výkon 1201W</t>
  </si>
  <si>
    <t>-1471694556</t>
  </si>
  <si>
    <t>998735103</t>
  </si>
  <si>
    <t>Přesun hmot pro otopná tělesa stanovený z hmotnosti přesunovaného materiálu vodorovná dopravní vzdálenost do 50 m v objektech výšky přes 12 do 24 m</t>
  </si>
  <si>
    <t>1473189733</t>
  </si>
  <si>
    <t>270071079</t>
  </si>
  <si>
    <t>08c - JAK - Opravy a úklid  po původním zhotoviteli</t>
  </si>
  <si>
    <t>01 - Obnovení oplocení u vjezdu</t>
  </si>
  <si>
    <t>VRN - Vedlejší a ostatní náklady</t>
  </si>
  <si>
    <t xml:space="preserve">    VRN1 - Průzkumné, geodetické a projektové práce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</si>
  <si>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</si>
  <si>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</si>
  <si>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1287072000</t>
  </si>
  <si>
    <t>Pod asfaltovou plochou</t>
  </si>
  <si>
    <t>10*1,5</t>
  </si>
  <si>
    <t>113152112</t>
  </si>
  <si>
    <t>Odstranění podkladů zpevněných ploch s přemístěním na skládku na vzdálenost do 20 m nebo s naložením na dopravní prostředek z kameniva drceného</t>
  </si>
  <si>
    <t>643363127</t>
  </si>
  <si>
    <t>Ochranný násyp na komunikaci</t>
  </si>
  <si>
    <t>11,45*3,5*0,07</t>
  </si>
  <si>
    <t>113311121</t>
  </si>
  <si>
    <t>Odstranění geosyntetik s uložením na vzdálenost do 20 m nebo naložením na dopravní prostředek geotextilie</t>
  </si>
  <si>
    <t>-1381999595</t>
  </si>
  <si>
    <t>Pod ochranným násypem na komunikaci</t>
  </si>
  <si>
    <t>12*4</t>
  </si>
  <si>
    <t>279311951</t>
  </si>
  <si>
    <t>Základové zdi z betonu prostého bez zvláštních nároků na vliv prostředí tř. C 20/25</t>
  </si>
  <si>
    <t>-874779827</t>
  </si>
  <si>
    <t>5*2,5*0,3*(0,4+0,2)*0,5</t>
  </si>
  <si>
    <t>279351121</t>
  </si>
  <si>
    <t>Bednění základových zdí rovné oboustranné za každou stranu zřízení</t>
  </si>
  <si>
    <t>-297308495</t>
  </si>
  <si>
    <t>5*2,5*0,4*2</t>
  </si>
  <si>
    <t>279351122</t>
  </si>
  <si>
    <t>Bednění základových zdí rovné oboustranné za každou stranu odstranění</t>
  </si>
  <si>
    <t>1945494036</t>
  </si>
  <si>
    <t>311274861</t>
  </si>
  <si>
    <t>Pohledové zdivo z vápenopískových cihel na maltu M5 vnější, tloušťka zdiva 290 mm, formát a rozměr cihel VF 290x140x65 mm, pevnost cihel přes P25</t>
  </si>
  <si>
    <t>1618145477</t>
  </si>
  <si>
    <t>Nově vyzdívané sloupky</t>
  </si>
  <si>
    <t>4*0,45*0,3*2</t>
  </si>
  <si>
    <t>348262424</t>
  </si>
  <si>
    <t>Ploty z betonových bloků - systém suchého zdění ukončení plotového sloupku zákrytovou deskou lepenou mrazuvzdorným lepidlem, velikosti 500x500x70 mm přírodní (šedou)</t>
  </si>
  <si>
    <t>-1002153670</t>
  </si>
  <si>
    <t>348273902</t>
  </si>
  <si>
    <t>Ploty z tvárnic betonových kovové doplňky k plotovému zdivu vkládané do ložných spár současně při zdění držák plotových polí průběžný, pro sloupek délky 300 mm</t>
  </si>
  <si>
    <t>1042169385</t>
  </si>
  <si>
    <t>5*2*2</t>
  </si>
  <si>
    <t>348501212</t>
  </si>
  <si>
    <t>Osazení oplocení na sloupky v osové vzdálenosti do 4 m výšky přes 1 do 2 m z latí</t>
  </si>
  <si>
    <t>-2119356913</t>
  </si>
  <si>
    <t>5*2,5</t>
  </si>
  <si>
    <t>564750001</t>
  </si>
  <si>
    <t>Podklad nebo kryt z kameniva hrubého drceného vel. 8-16 mm s rozprostřením a zhutněním plochy jednotlivě do 100 m2, po zhutnění tl. 150 mm</t>
  </si>
  <si>
    <t>-1224415498</t>
  </si>
  <si>
    <t>Podklad pod nový asfaltový pruh</t>
  </si>
  <si>
    <t>1,5*10</t>
  </si>
  <si>
    <t>572360112</t>
  </si>
  <si>
    <t>Vyspravení krytu komunikací po překopech inženýrských sítí plochy do 15 m2 asfaltovou směsí aplikovanou za studena, po zhutnění tl. přes 40 do 60 mm</t>
  </si>
  <si>
    <t>-1879615690</t>
  </si>
  <si>
    <t>Nový asfaltový pruh</t>
  </si>
  <si>
    <t>578901122</t>
  </si>
  <si>
    <t>Zdrsňovací posyp litého asfaltu z kameniva drobného při překopech inženýrských sítí plochy do 15 m2 se zaválcováním a s odstraněním přebytečného materiálu s povrchu, v množství 6 kg/m2</t>
  </si>
  <si>
    <t>945025067</t>
  </si>
  <si>
    <t>622331121</t>
  </si>
  <si>
    <t>Omítka cementová vnějších ploch nanášená ručně jednovrstvá, tloušťky do 15 mm hladká stěn</t>
  </si>
  <si>
    <t>-1443158076</t>
  </si>
  <si>
    <t>Povrchová úprava betonové doplněné podezdívky plotu</t>
  </si>
  <si>
    <t>5*2,5*(0,3+(0,4+0,2)*0,5*2)</t>
  </si>
  <si>
    <t>919735113</t>
  </si>
  <si>
    <t>Řezání stávajícího živičného krytu nebo podkladu hloubky přes 100 do 150 mm</t>
  </si>
  <si>
    <t>2035548912</t>
  </si>
  <si>
    <t>1,5*2+10</t>
  </si>
  <si>
    <t>952901411</t>
  </si>
  <si>
    <t>Vyčištění budov nebo objektů před předáním do užívání ostatních objektů (např. kanálů, zásobníků, kůlen apod.) jakékoliv výšky podlaží</t>
  </si>
  <si>
    <t>943890313</t>
  </si>
  <si>
    <t>Úklid po dokončení prací</t>
  </si>
  <si>
    <t>-199492570</t>
  </si>
  <si>
    <t>Pro nově betonované podezdívky na původním základu a vyzdívané sloupky</t>
  </si>
  <si>
    <t>5*4+4*4</t>
  </si>
  <si>
    <t>953965151</t>
  </si>
  <si>
    <t>Kotvy chemické s vyvrtáním otvoru kotevní šrouby pro chemické kotvy, velikost M 24, délka 290 mm</t>
  </si>
  <si>
    <t>1289273060</t>
  </si>
  <si>
    <t>1001904341</t>
  </si>
  <si>
    <t>10*1,5*0,1</t>
  </si>
  <si>
    <t>957555367</t>
  </si>
  <si>
    <t>-306191209</t>
  </si>
  <si>
    <t>735874764</t>
  </si>
  <si>
    <t>997221645</t>
  </si>
  <si>
    <t>Poplatek za uložení stavebního odpadu na skládce (skládkovné) asfaltového bez obsahu dehtu zatříděného do Katalogu odpadů pod kódem 17 03 02</t>
  </si>
  <si>
    <t>1772976299</t>
  </si>
  <si>
    <t>1884252199</t>
  </si>
  <si>
    <t>711191201</t>
  </si>
  <si>
    <t>Provedení izolace proti zemní vlhkosti hydroizolační stěrkou na ploše vodorovné V dvouvrstvá na betonu</t>
  </si>
  <si>
    <t>519552936</t>
  </si>
  <si>
    <t>Pro nově vyzdívané sloupky</t>
  </si>
  <si>
    <t>4*0,5*0,5</t>
  </si>
  <si>
    <t>58581003</t>
  </si>
  <si>
    <t>stěrka izolační minerální odolná tlakové vodě</t>
  </si>
  <si>
    <t>-576161578</t>
  </si>
  <si>
    <t>-2081739530</t>
  </si>
  <si>
    <t>Vedlejší a ostatní náklady</t>
  </si>
  <si>
    <t>VRN1</t>
  </si>
  <si>
    <t>Průzkumné, geodetické a projektové práce</t>
  </si>
  <si>
    <t>012002000</t>
  </si>
  <si>
    <t>Geodetické práce</t>
  </si>
  <si>
    <t>1768274663</t>
  </si>
  <si>
    <t>Poznámka k položce:_x000D_
Poznámka k položce: geodetické práce při výstavbě geodetické práce po dokončení stavby neobsahuje geodetické prace související s přípojkou NN (jsou řešeny samostatně v SO 04 Přípojka NN)</t>
  </si>
  <si>
    <t>02 - Úprava znečištěných konstrukcí</t>
  </si>
  <si>
    <t>Oprášení, promazání a zprovoznění oken</t>
  </si>
  <si>
    <t>1336966605</t>
  </si>
  <si>
    <t>Radiátory</t>
  </si>
  <si>
    <t>82117236</t>
  </si>
  <si>
    <t>Kontrola očištění a případná repase dveří do učeben ve 3.NP</t>
  </si>
  <si>
    <t>-1331509411</t>
  </si>
  <si>
    <t>03 - Opravy - obecné</t>
  </si>
  <si>
    <t>Náklady na úklid a likvidaci ponechaného stavebního materiálu v 3.NP a 4.NP, vč. suti a odpadu(cihly, armatura,ocel.apod.)</t>
  </si>
  <si>
    <t>967568268</t>
  </si>
  <si>
    <t>Náklady na úklid a likvidaci ponechaného stavebního materiálu vně objektu, vč. suti a odpadu(cihly, armatura,ocel.apod.)</t>
  </si>
  <si>
    <t>790778782</t>
  </si>
  <si>
    <t>06</t>
  </si>
  <si>
    <t>Náklady na očištění a případná oprava znečíštěné fasády, klempířských prvka střešní fólie</t>
  </si>
  <si>
    <t>1802683900</t>
  </si>
  <si>
    <t>04 - Oprava omítek a podlah ve 3.NP a 4.NP způsobených původním zhotovitelem</t>
  </si>
  <si>
    <t>611131100</t>
  </si>
  <si>
    <t>Podkladní a spojovací vrstva vnitřních omítaných ploch vápenný postřik nanášený ručně celoplošně stropů</t>
  </si>
  <si>
    <t>1525575278</t>
  </si>
  <si>
    <t>m.č. 3.01A</t>
  </si>
  <si>
    <t>25,4</t>
  </si>
  <si>
    <t>m.č. 3.01B</t>
  </si>
  <si>
    <t>13,4</t>
  </si>
  <si>
    <t>m.č.3.02</t>
  </si>
  <si>
    <t>69,5</t>
  </si>
  <si>
    <t>m.č.3.03</t>
  </si>
  <si>
    <t>m.č.3.04</t>
  </si>
  <si>
    <t>m.č.3.05</t>
  </si>
  <si>
    <t>m.č. 3.07A</t>
  </si>
  <si>
    <t>53,5</t>
  </si>
  <si>
    <t>m.č. 3.07B</t>
  </si>
  <si>
    <t>108,5</t>
  </si>
  <si>
    <t>m.č. 3.08</t>
  </si>
  <si>
    <t>m.č. 3.08A</t>
  </si>
  <si>
    <t>m.č. 3.09</t>
  </si>
  <si>
    <t>m.č. 3.10</t>
  </si>
  <si>
    <t>52,9</t>
  </si>
  <si>
    <t>-531,7</t>
  </si>
  <si>
    <t>Oprava 30% plochy</t>
  </si>
  <si>
    <t>531,7*0,3</t>
  </si>
  <si>
    <t>-1939970207</t>
  </si>
  <si>
    <t>531,7</t>
  </si>
  <si>
    <t>-1202770906</t>
  </si>
  <si>
    <t>3.NP</t>
  </si>
  <si>
    <t>(5,6*2+4,35*2)*3,4</t>
  </si>
  <si>
    <t>(2,1+4,815*2+1,17)*3,4</t>
  </si>
  <si>
    <t>(10*2+6,95*2)*3,95-7*2,5</t>
  </si>
  <si>
    <t>(9,42*2+4,4*2)3,95</t>
  </si>
  <si>
    <t>(3,4+35,85*2-4,4*2)*3,86</t>
  </si>
  <si>
    <t>(9,42*2+5,6*2)*3,95</t>
  </si>
  <si>
    <t>-951,716</t>
  </si>
  <si>
    <t>951,716*0,3</t>
  </si>
  <si>
    <t>1549111459</t>
  </si>
  <si>
    <t>951,716</t>
  </si>
  <si>
    <t>570041144</t>
  </si>
  <si>
    <t>Ochrana podlahy při omítání stropů</t>
  </si>
  <si>
    <t>978012141</t>
  </si>
  <si>
    <t>Otlučení vápenných nebo vápenocementových omítek vnitřních ploch stropů rákosovaných, v rozsahu přes 10 do 30 %</t>
  </si>
  <si>
    <t>307598610</t>
  </si>
  <si>
    <t>1172035363</t>
  </si>
  <si>
    <t>-245139785</t>
  </si>
  <si>
    <t>-1528470796</t>
  </si>
  <si>
    <t>-1222362613</t>
  </si>
  <si>
    <t>15,845*9 "Přepočtené koeficientem množství</t>
  </si>
  <si>
    <t>659822997</t>
  </si>
  <si>
    <t>-55889104</t>
  </si>
  <si>
    <t>Kontrola rozvodů UT ve skladbě podlahy varny včetně oprav</t>
  </si>
  <si>
    <t>-424390866</t>
  </si>
  <si>
    <t>Poznámka k položce:_x000D_
Kontrola poškození po bouracích pracích, celoplošný nátěr, obalení ochrannou izolací např. Mirelon</t>
  </si>
  <si>
    <t>-1930688816</t>
  </si>
  <si>
    <t>-386,5</t>
  </si>
  <si>
    <t>386,5*0,3</t>
  </si>
  <si>
    <t>1038189990</t>
  </si>
  <si>
    <t>-1364651418</t>
  </si>
  <si>
    <t>-1134830880</t>
  </si>
  <si>
    <t>207,65*1,1 "Přepočtené koeficientem množství</t>
  </si>
  <si>
    <t>669856580</t>
  </si>
  <si>
    <t>10*2+6,95*2-0,8</t>
  </si>
  <si>
    <t>35,85*2+3,4*2</t>
  </si>
  <si>
    <t>5,6*2+4,3*2-0,8</t>
  </si>
  <si>
    <t>2,15*2+4,815*2+1,17*2-0,8*4</t>
  </si>
  <si>
    <t>5,6*2+9,42*2-0,8</t>
  </si>
  <si>
    <t>-1213072078</t>
  </si>
  <si>
    <t>1117380501</t>
  </si>
  <si>
    <t>272,21*0,06*1,1</t>
  </si>
  <si>
    <t>-879443998</t>
  </si>
  <si>
    <t>624274420</t>
  </si>
  <si>
    <t>272,21*1,02 "Přepočtené koeficientem množství</t>
  </si>
  <si>
    <t>-435201646</t>
  </si>
  <si>
    <t>784121001</t>
  </si>
  <si>
    <t>Oškrabání malby v místnostech výšky do 3,80 m</t>
  </si>
  <si>
    <t>-792998781</t>
  </si>
  <si>
    <t>531,7*2/3</t>
  </si>
  <si>
    <t>951,716*2/3</t>
  </si>
  <si>
    <t>784121011</t>
  </si>
  <si>
    <t>Rozmývání podkladu po oškrabání malby v místnostech výšky do 3,80 m</t>
  </si>
  <si>
    <t>832701532</t>
  </si>
  <si>
    <t>784161211</t>
  </si>
  <si>
    <t>Lokální vyrovnání podkladu sádrovou stěrkou, tloušťky do 3 mm, plochy přes 0,1 do 0,25 m2 v místnostech výšky do 3,80 m</t>
  </si>
  <si>
    <t>-436825059</t>
  </si>
  <si>
    <t>-868221299</t>
  </si>
  <si>
    <t>834411296</t>
  </si>
  <si>
    <t>531,7*1,05 "Přepočtené koeficientem množství</t>
  </si>
  <si>
    <t>534245935</t>
  </si>
  <si>
    <t>2009634961</t>
  </si>
  <si>
    <t>1950998197</t>
  </si>
  <si>
    <t>05 - Zbroušení podlahy ve 3.NP vč. vyfrézování drážky pro táhlo</t>
  </si>
  <si>
    <t>965046111</t>
  </si>
  <si>
    <t>Broušení stávajících betonových podlah úběr do 3 mm</t>
  </si>
  <si>
    <t>-1140208409</t>
  </si>
  <si>
    <t>35,85*3,5</t>
  </si>
  <si>
    <t>965046119</t>
  </si>
  <si>
    <t>Broušení stávajících betonových podlah Příplatek k ceně za každý další 1 mm úběru</t>
  </si>
  <si>
    <t>-1916148263</t>
  </si>
  <si>
    <t>35,85*3,5*20</t>
  </si>
  <si>
    <t>977343212</t>
  </si>
  <si>
    <t>Frézování drážek pro vodiče v podlahách z betonu, rozměru do 50x50 mm</t>
  </si>
  <si>
    <t>1672196183</t>
  </si>
  <si>
    <t>Poznámka k položce:_x000D_
Změna tvaru průřezové plochy táhel oproti PD</t>
  </si>
  <si>
    <t>Pro táhla</t>
  </si>
  <si>
    <t>1958010577</t>
  </si>
  <si>
    <t>-809689310</t>
  </si>
  <si>
    <t>1061612659</t>
  </si>
  <si>
    <t>7,455*9 "Přepočtené koeficientem množství</t>
  </si>
  <si>
    <t>-341497500</t>
  </si>
  <si>
    <t>08d - JAK - doplnění položek</t>
  </si>
  <si>
    <t>765-1</t>
  </si>
  <si>
    <t>Demontáž provizorního zakrytí střech</t>
  </si>
  <si>
    <t>167952377</t>
  </si>
  <si>
    <t>02 - Zkoušky</t>
  </si>
  <si>
    <t>359901212</t>
  </si>
  <si>
    <t>Monitoring stok (kamerový systém) jakékoli výšky stávající kanalizace</t>
  </si>
  <si>
    <t>1291489199</t>
  </si>
  <si>
    <t>03 - Inženýrská činnost - doplnění</t>
  </si>
  <si>
    <t xml:space="preserve">    VRN4 - Inženýrská činnost</t>
  </si>
  <si>
    <t>Náklady na dílčí přejímky díla, zajištění souhlasného stanoviska konrtroly stavebního úřadu - kolaudace</t>
  </si>
  <si>
    <t>-1752959862</t>
  </si>
  <si>
    <t>Náklady na zajištění podkladů pro osazení dvou elektroměrů(při dokončení SO01 a při dokončení SO02), plynoměru</t>
  </si>
  <si>
    <t>-1487555749</t>
  </si>
  <si>
    <t>VRN4</t>
  </si>
  <si>
    <t>Inženýrská činnost</t>
  </si>
  <si>
    <t>045002000.1</t>
  </si>
  <si>
    <t>Kompletační a koordinační činnost</t>
  </si>
  <si>
    <t>1307973834</t>
  </si>
  <si>
    <t>Poznámka k položce:_x000D_
Poznámka k položce: činnost zajišťovaná GD    - zajištění vybudování zařízení staveniště i pro subdodavatele,   - zajištění provozu a údržby zařízení staveniště včetně společných sociálních a provozních objektů, - převzítí staveniště a předávání jeho části poddodavatelům,   - koordinace práce poddodavatelů na základě projektu, provádět věcné kontroly včetně přejímky a zajišťovat plnění dílčích termínů dodávky,   - zajištění a poskytnutí zednické a ostatní výpomoci organizacím zúčastněným na stavbě,   - zúčastnění se kolaudace a předání stavby do užívání</t>
  </si>
  <si>
    <t>045002000.2</t>
  </si>
  <si>
    <t>Kompletační a koordinační činnost - pro oddíl gastro(další dodavatel na stavbě,koordinace prací-převzetí si dokončené stavební připravenosti na výzvu) specifikováno v PD a SoD</t>
  </si>
  <si>
    <t>-1676351049</t>
  </si>
  <si>
    <t>045002000.3</t>
  </si>
  <si>
    <t>Kompletační a koordinační činnost - pro oddíl gastro(další dodavatel na stavbě,koordinace prací-převzetí si dokončené stavební připravenosti na výzvu)dle SoD</t>
  </si>
  <si>
    <t>1309952750</t>
  </si>
  <si>
    <t>045002000.4</t>
  </si>
  <si>
    <t>Provedení kontroly stavu a konstrukcí stavby do 14 dní od zahájení stavby + sepsání případných dalších zjištěných vad, škod či zjevných skutečností, které jsou v rozporu s PD ve VŘ, vč. vyčíslení změn dle SoD</t>
  </si>
  <si>
    <t>-1923155025</t>
  </si>
  <si>
    <t>08e - JAK - VRN</t>
  </si>
  <si>
    <t>v - VRN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</si>
  <si>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</si>
  <si>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</si>
  <si>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</si>
  <si>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</si>
  <si>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011203R01</t>
  </si>
  <si>
    <t>Průzkumné práce a doplňující mykologický průzkum</t>
  </si>
  <si>
    <t>997794060</t>
  </si>
  <si>
    <t>Poznámka k položce:_x000D_
Poznámka k položce: provedení sond do konstrukcí v průběhu realizace (ověření nosných kcí - stěn, průvlaků, překladů, napojení říms na žb věnece,  apod.) mykologický průzkum zakrytých dřevěných konstrukcí (záklop v podlaze, horní hrany krokví, apod.) Předpokládá se provedení ceklem 8 sond do zdiva, 8 sond do stropní konstrukce a 10 sond do dřevěných prvků</t>
  </si>
  <si>
    <t>011434R01</t>
  </si>
  <si>
    <t>Měření požadovaná ke kolaudaci stavby</t>
  </si>
  <si>
    <t>-1790287854</t>
  </si>
  <si>
    <t>Poznámka k položce:_x000D_
Poznámka k položce: měření hluku ze stacionárních zdrojů, měření doby dozvuku, měření intenzity osvělení, apod. TIČR - Odborné a závazné stanovisko o tom, že jsou splněny požadavky bezpečnosti vyhrazených technických zařízení – posouzení technického stavu: elektroinstalace silnoproud a ochrana před bleskem</t>
  </si>
  <si>
    <t>-397024309</t>
  </si>
  <si>
    <t>013203R02</t>
  </si>
  <si>
    <t>Dopracování projektové dokumentace stavby</t>
  </si>
  <si>
    <t>923784991</t>
  </si>
  <si>
    <t>Poznámka k položce:_x000D_
Poznámka k položce: výkresy výztuže apod.</t>
  </si>
  <si>
    <t>013203R01</t>
  </si>
  <si>
    <t>Dodavatelská a dílenská dokumentace</t>
  </si>
  <si>
    <t>-1273607197</t>
  </si>
  <si>
    <t>Poznámka k položce:_x000D_
Poznámka k položce: Dodavatelská a dílenská dokumentace - stavebních dodávek (výtahová šachta, výtah, ocelové konstrukce, zámečnické konstrukce, výplně otvorů, apod.) - profesí ZTI, gastrotechnologie (u ostatních profesí je dodavatelská dokumentace vykázaná v příslušném soupisu)</t>
  </si>
  <si>
    <t>013254000</t>
  </si>
  <si>
    <t>Dokumentace skutečného provedení stavby</t>
  </si>
  <si>
    <t>-1766554252</t>
  </si>
  <si>
    <t>Poznámka k položce:_x000D_
Poznámka k položce: Dokumentace skutečného provedení stavby včetně veškerých profesí, tj. ZTI, vytápění, chlazení, VZT, MaR, elektroinstalace silnoproud a slaboproud, gastrotechnologie</t>
  </si>
  <si>
    <t>VRN3</t>
  </si>
  <si>
    <t>Zařízení staveniště</t>
  </si>
  <si>
    <t>030001000</t>
  </si>
  <si>
    <t>Zařízení staveniště, GZS</t>
  </si>
  <si>
    <t>713227360</t>
  </si>
  <si>
    <t>Poznámka k položce:_x000D_
Poznámka k položce: Veškeré náklady zařízení staveniště a provozu při výstavbě, včetně etapizace  stavební mechanizace včetně zvedacího zařízení pro svislý přesun hmot (jeřáb, stavební výtah)  včetně energií a dalších médií  Náklady na zajištění pomocných provozů nutných k provedení stavebních a montážních prací   Pro ocenění se předpokládá ZS o rozsahu: 2 buňky pro kancelář a šatnu, 1 buňka sklad nářadí, 1 buňka sociálního zažízení (umývárna + WC);  oplocení z mobilních plných panelů výšky 2m, uzamykatelné vstupy (trvalé uzavření/uzamčení): 180 m; označení staveniště: 1 tabule u vjezdu; skládka materiálu: 360 m²  Doba používání: po dobu výstavby, předpoklad 14 měsíců  Včetně odstranění a úklidu plochy ZS, více v PD.  Rozsah bude upraven podle zvyklostí a zařízení zhotovitele</t>
  </si>
  <si>
    <t>044002000</t>
  </si>
  <si>
    <t>Inženýrská činnost - Revize</t>
  </si>
  <si>
    <t>-211011216</t>
  </si>
  <si>
    <t>Poznámka k položce:_x000D_
Poznámka k položce: zajištění veškerých revizí a podkladů pro přejímku a kolaudaci stavby</t>
  </si>
  <si>
    <t>045002000</t>
  </si>
  <si>
    <t>613141053</t>
  </si>
  <si>
    <t>049103R01</t>
  </si>
  <si>
    <t>Zajištění dopravně inženýrských rozhodnutí (DIR)</t>
  </si>
  <si>
    <t>1014382880</t>
  </si>
  <si>
    <t>VRN6</t>
  </si>
  <si>
    <t>Územní vlivy</t>
  </si>
  <si>
    <t>060001000</t>
  </si>
  <si>
    <t>132044090</t>
  </si>
  <si>
    <t>Poznámka k položce:_x000D_
Poznámka k položce: výstavba v blízkosti obytných objektů v centrální části obce - ztížené dopravní podmínky</t>
  </si>
  <si>
    <t>VRN7</t>
  </si>
  <si>
    <t>Provozní vlivy</t>
  </si>
  <si>
    <t>070001000</t>
  </si>
  <si>
    <t>198023989</t>
  </si>
  <si>
    <t>Poznámka k položce:_x000D_
Poznámka k položce: ztížené provádění stavebních a montážních prací způsobené provozem - výstavba v souběhu provozu školy (oddělení provozů - vliv na organizaci prací; provádění hlučných prací v dobách odsouhlasených školou) náklady spojené s časovým omezním prací - viz ustanovení smlouvy SoD</t>
  </si>
  <si>
    <t>VRN9</t>
  </si>
  <si>
    <t>Ostatní náklady</t>
  </si>
  <si>
    <t>09100300.1</t>
  </si>
  <si>
    <t>Náklady na oddělení prostoru školy od staveniště a zajištění provozu školy</t>
  </si>
  <si>
    <t>188830263</t>
  </si>
  <si>
    <t>Poznámka k položce:_x000D_
Poznámka k položce: podrobný popis v části PD a SoD (zřízení zábran včetně údržby již vybudovaných, vymezení průchodů, vybudování přístupů přes prostor stavby, zakrytí vstupů, úklid společných prostor, apod.) pasportizace dotčených prostor objektu ZŠ, vnějších ploch, příjezdových tras</t>
  </si>
  <si>
    <t>09100300.1.1</t>
  </si>
  <si>
    <t>Provizorní zakrytí střechy včetně opatření proti zatečení a následné odstranění</t>
  </si>
  <si>
    <t>175493794</t>
  </si>
  <si>
    <t>Poznámka k položce:_x000D_
Poznámka k položce: provizorní zakrytí střechy plachtováním - jednorázové/střednědobé  po dobu – rozebrání střešního pláště, montáže ocelové konstrukce, bednění střechy, vytvoření konstrukce ploché střechy, montáže pojistné hydroizolace,  pohotovost v době nepříznivých klimatických podmínek</t>
  </si>
  <si>
    <t xml:space="preserve">"Šikmá střecha" </t>
  </si>
  <si>
    <t>"Plochá střecha"</t>
  </si>
  <si>
    <t>"Terasa 4.NP" 32,9</t>
  </si>
  <si>
    <t>1726,64*1,2 "Přepočtené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</si>
  <si>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</si>
  <si>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</si>
  <si>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</si>
  <si>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</si>
  <si>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</si>
  <si>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</si>
  <si>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</si>
  <si>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</si>
  <si>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</si>
  <si>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</si>
  <si>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</si>
  <si>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</si>
  <si>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</si>
  <si>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</si>
  <si>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</si>
  <si>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</si>
  <si>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</si>
  <si>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</si>
  <si>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</si>
  <si>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</si>
  <si>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</si>
  <si>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</si>
  <si>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</si>
  <si>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</si>
  <si>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</si>
  <si>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</si>
  <si>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</si>
  <si>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</si>
  <si>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</si>
  <si>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</si>
  <si>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</si>
  <si>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</si>
  <si>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</si>
  <si>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</si>
  <si>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</si>
  <si>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</si>
  <si>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</si>
  <si>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</si>
  <si>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</si>
  <si>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</si>
  <si>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</si>
  <si>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</si>
  <si>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</si>
  <si>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</si>
  <si>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</si>
  <si>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</si>
  <si>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</si>
  <si>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</si>
  <si>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</si>
  <si>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</si>
  <si>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</si>
  <si>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</si>
  <si>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</si>
  <si>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</si>
  <si>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</si>
  <si>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</si>
  <si>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</si>
  <si>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</si>
  <si>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</si>
  <si>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</si>
  <si>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</si>
  <si>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</si>
  <si>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</si>
  <si>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</si>
  <si>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</si>
  <si>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</si>
  <si>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</si>
  <si>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</si>
  <si>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</si>
  <si>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</si>
  <si>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</si>
  <si>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</si>
  <si>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</si>
  <si>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</si>
  <si>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</si>
  <si>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</si>
  <si>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</si>
  <si>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</si>
  <si>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</si>
  <si>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</si>
  <si>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</si>
  <si>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</si>
  <si>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</si>
  <si>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</si>
  <si>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</si>
  <si>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</si>
  <si>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</si>
  <si>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</si>
  <si>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</si>
  <si>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</si>
  <si>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</si>
  <si>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</si>
  <si>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</si>
  <si>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</si>
  <si>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</si>
  <si>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</si>
  <si>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</si>
  <si>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</si>
  <si>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</si>
  <si>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</si>
  <si>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</si>
  <si>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</si>
  <si>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</si>
  <si>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</si>
  <si>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</si>
  <si>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</si>
  <si>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</si>
  <si>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</si>
  <si>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</si>
  <si>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</si>
  <si>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</si>
  <si>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</si>
  <si>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</si>
  <si>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</si>
  <si>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</si>
  <si>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</si>
  <si>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</si>
  <si>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</si>
  <si>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</si>
  <si>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</si>
  <si>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</si>
  <si>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</si>
  <si>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</si>
  <si>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</si>
  <si>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</si>
  <si>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</si>
  <si>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</si>
  <si>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</si>
  <si>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</si>
  <si>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</si>
  <si>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</si>
  <si>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</si>
  <si>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</si>
  <si>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</si>
  <si>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</si>
  <si>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</si>
  <si>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</si>
  <si>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</si>
  <si>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</si>
  <si>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</si>
  <si>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</si>
  <si>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</si>
  <si>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</si>
  <si>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</si>
  <si>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</si>
  <si>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</si>
  <si>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</si>
  <si>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</si>
  <si>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</si>
  <si>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</si>
  <si>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</si>
  <si>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</si>
  <si>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</si>
  <si>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</si>
  <si>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</si>
  <si>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</si>
  <si>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</si>
  <si>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</si>
  <si>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</si>
  <si>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</si>
  <si>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</si>
  <si>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</si>
  <si>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</si>
  <si>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</si>
  <si>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</si>
  <si>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</si>
  <si>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</si>
  <si>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</si>
  <si>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</si>
  <si>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</si>
  <si>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</si>
  <si>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</si>
  <si>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</si>
  <si>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</si>
  <si>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</si>
  <si>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</si>
  <si>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</si>
  <si>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</si>
  <si>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</si>
  <si>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</si>
  <si>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</si>
  <si>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Demontáž provizorního zakrytí střechy</t>
  </si>
  <si>
    <t>01 - Demontáž provizorního zakrytí střechy</t>
  </si>
  <si>
    <t>Poznámka k položce:
Demontáž tesařské konstrukce včetně záklopu z OSB desek a folie nad plochými střechami vč. likvidace a přesunu, viz. PD cca 300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</si>
</sst>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22" fillId="0" borderId="23" xfId="0" applyNumberFormat="1" applyFont="1" applyFill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K95" sqref="K95:AF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9" t="s">
        <v>14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4"/>
      <c r="AQ5" s="24"/>
      <c r="AR5" s="22"/>
      <c r="BE5" s="393" t="s">
        <v>7435</v>
      </c>
      <c r="BS5" s="19" t="s">
        <v>6</v>
      </c>
    </row>
    <row r="6" spans="1:74" s="1" customFormat="1" ht="36.950000000000003" customHeight="1">
      <c r="B6" s="23"/>
      <c r="C6" s="24"/>
      <c r="D6" s="30" t="s">
        <v>15</v>
      </c>
      <c r="E6" s="24"/>
      <c r="F6" s="24"/>
      <c r="G6" s="24"/>
      <c r="H6" s="24"/>
      <c r="I6" s="24"/>
      <c r="J6" s="24"/>
      <c r="K6" s="371" t="s">
        <v>16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4"/>
      <c r="AQ6" s="24"/>
      <c r="AR6" s="22"/>
      <c r="BE6" s="394"/>
      <c r="BS6" s="19" t="s">
        <v>6</v>
      </c>
    </row>
    <row r="7" spans="1:74" s="1" customFormat="1" ht="12" customHeight="1">
      <c r="B7" s="23"/>
      <c r="C7" s="24"/>
      <c r="D7" s="31" t="s">
        <v>17</v>
      </c>
      <c r="E7" s="24"/>
      <c r="F7" s="24"/>
      <c r="G7" s="24"/>
      <c r="H7" s="24"/>
      <c r="I7" s="24"/>
      <c r="J7" s="24"/>
      <c r="K7" s="29" t="s">
        <v>18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18</v>
      </c>
      <c r="AO7" s="24"/>
      <c r="AP7" s="24"/>
      <c r="AQ7" s="24"/>
      <c r="AR7" s="22"/>
      <c r="BE7" s="394"/>
      <c r="BS7" s="19" t="s">
        <v>6</v>
      </c>
    </row>
    <row r="8" spans="1:74" s="1" customFormat="1" ht="12" customHeight="1">
      <c r="B8" s="23"/>
      <c r="C8" s="24"/>
      <c r="D8" s="31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22</v>
      </c>
      <c r="AL8" s="24"/>
      <c r="AM8" s="24"/>
      <c r="AN8" s="32" t="s">
        <v>23</v>
      </c>
      <c r="AO8" s="24"/>
      <c r="AP8" s="24"/>
      <c r="AQ8" s="24"/>
      <c r="AR8" s="22"/>
      <c r="BE8" s="394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94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18</v>
      </c>
      <c r="AO10" s="24"/>
      <c r="AP10" s="24"/>
      <c r="AQ10" s="24"/>
      <c r="AR10" s="22"/>
      <c r="BE10" s="394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18</v>
      </c>
      <c r="AO11" s="24"/>
      <c r="AP11" s="24"/>
      <c r="AQ11" s="24"/>
      <c r="AR11" s="22"/>
      <c r="BE11" s="394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94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94"/>
      <c r="BS13" s="19" t="s">
        <v>6</v>
      </c>
    </row>
    <row r="14" spans="1:74" ht="12.75">
      <c r="B14" s="23"/>
      <c r="C14" s="24"/>
      <c r="D14" s="24"/>
      <c r="E14" s="372" t="s">
        <v>29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94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94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18</v>
      </c>
      <c r="AO16" s="24"/>
      <c r="AP16" s="24"/>
      <c r="AQ16" s="24"/>
      <c r="AR16" s="22"/>
      <c r="BE16" s="394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18</v>
      </c>
      <c r="AO17" s="24"/>
      <c r="AP17" s="24"/>
      <c r="AQ17" s="24"/>
      <c r="AR17" s="22"/>
      <c r="BE17" s="394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94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18</v>
      </c>
      <c r="AO19" s="24"/>
      <c r="AP19" s="24"/>
      <c r="AQ19" s="24"/>
      <c r="AR19" s="22"/>
      <c r="BE19" s="394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18</v>
      </c>
      <c r="AO20" s="24"/>
      <c r="AP20" s="24"/>
      <c r="AQ20" s="24"/>
      <c r="AR20" s="22"/>
      <c r="BE20" s="394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94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94"/>
    </row>
    <row r="23" spans="1:71" s="1" customFormat="1" ht="47.25" customHeight="1">
      <c r="B23" s="23"/>
      <c r="C23" s="24"/>
      <c r="D23" s="2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24"/>
      <c r="AP23" s="24"/>
      <c r="AQ23" s="24"/>
      <c r="AR23" s="22"/>
      <c r="BE23" s="394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94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94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5">
        <f>ROUND(AG54,2)</f>
        <v>0</v>
      </c>
      <c r="AL26" s="376"/>
      <c r="AM26" s="376"/>
      <c r="AN26" s="376"/>
      <c r="AO26" s="376"/>
      <c r="AP26" s="38"/>
      <c r="AQ26" s="38"/>
      <c r="AR26" s="41"/>
      <c r="BE26" s="394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94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7" t="s">
        <v>37</v>
      </c>
      <c r="M28" s="377"/>
      <c r="N28" s="377"/>
      <c r="O28" s="377"/>
      <c r="P28" s="377"/>
      <c r="Q28" s="38"/>
      <c r="R28" s="38"/>
      <c r="S28" s="38"/>
      <c r="T28" s="38"/>
      <c r="U28" s="38"/>
      <c r="V28" s="38"/>
      <c r="W28" s="377" t="s">
        <v>38</v>
      </c>
      <c r="X28" s="377"/>
      <c r="Y28" s="377"/>
      <c r="Z28" s="377"/>
      <c r="AA28" s="377"/>
      <c r="AB28" s="377"/>
      <c r="AC28" s="377"/>
      <c r="AD28" s="377"/>
      <c r="AE28" s="377"/>
      <c r="AF28" s="38"/>
      <c r="AG28" s="38"/>
      <c r="AH28" s="38"/>
      <c r="AI28" s="38"/>
      <c r="AJ28" s="38"/>
      <c r="AK28" s="377" t="s">
        <v>39</v>
      </c>
      <c r="AL28" s="377"/>
      <c r="AM28" s="377"/>
      <c r="AN28" s="377"/>
      <c r="AO28" s="377"/>
      <c r="AP28" s="38"/>
      <c r="AQ28" s="38"/>
      <c r="AR28" s="41"/>
      <c r="BE28" s="394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51">
        <v>0.21</v>
      </c>
      <c r="M29" s="352"/>
      <c r="N29" s="352"/>
      <c r="O29" s="352"/>
      <c r="P29" s="352"/>
      <c r="Q29" s="43"/>
      <c r="R29" s="43"/>
      <c r="S29" s="43"/>
      <c r="T29" s="43"/>
      <c r="U29" s="43"/>
      <c r="V29" s="43"/>
      <c r="W29" s="353">
        <f>ROUND(AZ54, 2)</f>
        <v>0</v>
      </c>
      <c r="X29" s="352"/>
      <c r="Y29" s="352"/>
      <c r="Z29" s="352"/>
      <c r="AA29" s="352"/>
      <c r="AB29" s="352"/>
      <c r="AC29" s="352"/>
      <c r="AD29" s="352"/>
      <c r="AE29" s="352"/>
      <c r="AF29" s="43"/>
      <c r="AG29" s="43"/>
      <c r="AH29" s="43"/>
      <c r="AI29" s="43"/>
      <c r="AJ29" s="43"/>
      <c r="AK29" s="353">
        <f>ROUND(AV54, 2)</f>
        <v>0</v>
      </c>
      <c r="AL29" s="352"/>
      <c r="AM29" s="352"/>
      <c r="AN29" s="352"/>
      <c r="AO29" s="352"/>
      <c r="AP29" s="43"/>
      <c r="AQ29" s="43"/>
      <c r="AR29" s="44"/>
      <c r="BE29" s="395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51">
        <v>0.15</v>
      </c>
      <c r="M30" s="352"/>
      <c r="N30" s="352"/>
      <c r="O30" s="352"/>
      <c r="P30" s="352"/>
      <c r="Q30" s="43"/>
      <c r="R30" s="43"/>
      <c r="S30" s="43"/>
      <c r="T30" s="43"/>
      <c r="U30" s="43"/>
      <c r="V30" s="43"/>
      <c r="W30" s="353">
        <f>ROUND(BA54, 2)</f>
        <v>0</v>
      </c>
      <c r="X30" s="352"/>
      <c r="Y30" s="352"/>
      <c r="Z30" s="352"/>
      <c r="AA30" s="352"/>
      <c r="AB30" s="352"/>
      <c r="AC30" s="352"/>
      <c r="AD30" s="352"/>
      <c r="AE30" s="352"/>
      <c r="AF30" s="43"/>
      <c r="AG30" s="43"/>
      <c r="AH30" s="43"/>
      <c r="AI30" s="43"/>
      <c r="AJ30" s="43"/>
      <c r="AK30" s="353">
        <f>ROUND(AW54, 2)</f>
        <v>0</v>
      </c>
      <c r="AL30" s="352"/>
      <c r="AM30" s="352"/>
      <c r="AN30" s="352"/>
      <c r="AO30" s="352"/>
      <c r="AP30" s="43"/>
      <c r="AQ30" s="43"/>
      <c r="AR30" s="44"/>
      <c r="BE30" s="395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51">
        <v>0.21</v>
      </c>
      <c r="M31" s="352"/>
      <c r="N31" s="352"/>
      <c r="O31" s="352"/>
      <c r="P31" s="352"/>
      <c r="Q31" s="43"/>
      <c r="R31" s="43"/>
      <c r="S31" s="43"/>
      <c r="T31" s="43"/>
      <c r="U31" s="43"/>
      <c r="V31" s="43"/>
      <c r="W31" s="353">
        <f>ROUND(BB54, 2)</f>
        <v>0</v>
      </c>
      <c r="X31" s="352"/>
      <c r="Y31" s="352"/>
      <c r="Z31" s="352"/>
      <c r="AA31" s="352"/>
      <c r="AB31" s="352"/>
      <c r="AC31" s="352"/>
      <c r="AD31" s="352"/>
      <c r="AE31" s="352"/>
      <c r="AF31" s="43"/>
      <c r="AG31" s="43"/>
      <c r="AH31" s="43"/>
      <c r="AI31" s="43"/>
      <c r="AJ31" s="43"/>
      <c r="AK31" s="353">
        <v>0</v>
      </c>
      <c r="AL31" s="352"/>
      <c r="AM31" s="352"/>
      <c r="AN31" s="352"/>
      <c r="AO31" s="352"/>
      <c r="AP31" s="43"/>
      <c r="AQ31" s="43"/>
      <c r="AR31" s="44"/>
      <c r="BE31" s="395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51">
        <v>0.15</v>
      </c>
      <c r="M32" s="352"/>
      <c r="N32" s="352"/>
      <c r="O32" s="352"/>
      <c r="P32" s="352"/>
      <c r="Q32" s="43"/>
      <c r="R32" s="43"/>
      <c r="S32" s="43"/>
      <c r="T32" s="43"/>
      <c r="U32" s="43"/>
      <c r="V32" s="43"/>
      <c r="W32" s="353">
        <f>ROUND(BC54, 2)</f>
        <v>0</v>
      </c>
      <c r="X32" s="352"/>
      <c r="Y32" s="352"/>
      <c r="Z32" s="352"/>
      <c r="AA32" s="352"/>
      <c r="AB32" s="352"/>
      <c r="AC32" s="352"/>
      <c r="AD32" s="352"/>
      <c r="AE32" s="352"/>
      <c r="AF32" s="43"/>
      <c r="AG32" s="43"/>
      <c r="AH32" s="43"/>
      <c r="AI32" s="43"/>
      <c r="AJ32" s="43"/>
      <c r="AK32" s="353">
        <v>0</v>
      </c>
      <c r="AL32" s="352"/>
      <c r="AM32" s="352"/>
      <c r="AN32" s="352"/>
      <c r="AO32" s="352"/>
      <c r="AP32" s="43"/>
      <c r="AQ32" s="43"/>
      <c r="AR32" s="44"/>
      <c r="BE32" s="395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51">
        <v>0</v>
      </c>
      <c r="M33" s="352"/>
      <c r="N33" s="352"/>
      <c r="O33" s="352"/>
      <c r="P33" s="352"/>
      <c r="Q33" s="43"/>
      <c r="R33" s="43"/>
      <c r="S33" s="43"/>
      <c r="T33" s="43"/>
      <c r="U33" s="43"/>
      <c r="V33" s="43"/>
      <c r="W33" s="353">
        <f>ROUND(BD54, 2)</f>
        <v>0</v>
      </c>
      <c r="X33" s="352"/>
      <c r="Y33" s="352"/>
      <c r="Z33" s="352"/>
      <c r="AA33" s="352"/>
      <c r="AB33" s="352"/>
      <c r="AC33" s="352"/>
      <c r="AD33" s="352"/>
      <c r="AE33" s="352"/>
      <c r="AF33" s="43"/>
      <c r="AG33" s="43"/>
      <c r="AH33" s="43"/>
      <c r="AI33" s="43"/>
      <c r="AJ33" s="43"/>
      <c r="AK33" s="353">
        <v>0</v>
      </c>
      <c r="AL33" s="352"/>
      <c r="AM33" s="352"/>
      <c r="AN33" s="352"/>
      <c r="AO33" s="352"/>
      <c r="AP33" s="43"/>
      <c r="AQ33" s="43"/>
      <c r="AR33" s="44"/>
      <c r="BE33" s="395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94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57" t="s">
        <v>48</v>
      </c>
      <c r="Y35" s="355"/>
      <c r="Z35" s="355"/>
      <c r="AA35" s="355"/>
      <c r="AB35" s="355"/>
      <c r="AC35" s="47"/>
      <c r="AD35" s="47"/>
      <c r="AE35" s="47"/>
      <c r="AF35" s="47"/>
      <c r="AG35" s="47"/>
      <c r="AH35" s="47"/>
      <c r="AI35" s="47"/>
      <c r="AJ35" s="47"/>
      <c r="AK35" s="354">
        <f>SUM(AK26:AK33)</f>
        <v>0</v>
      </c>
      <c r="AL35" s="355"/>
      <c r="AM35" s="355"/>
      <c r="AN35" s="355"/>
      <c r="AO35" s="356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08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15</v>
      </c>
      <c r="D45" s="58"/>
      <c r="E45" s="58"/>
      <c r="F45" s="58"/>
      <c r="G45" s="58"/>
      <c r="H45" s="58"/>
      <c r="I45" s="58"/>
      <c r="J45" s="58"/>
      <c r="K45" s="58"/>
      <c r="L45" s="382" t="str">
        <f>K6</f>
        <v>JAK  - Smluvní rozpočet VZ.13.2022</v>
      </c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U Dělnického cvičiště 1100/1, Praha 6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385" t="str">
        <f>IF(AN8= "","",AN8)</f>
        <v>12. 8. 2022</v>
      </c>
      <c r="AN47" s="385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MČ Praha 6, odbor školství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86" t="str">
        <f>IF(E17="","",E17)</f>
        <v>D - PLUS PROJEKTOVÁ A INŽENÝRSKÁ a.s.</v>
      </c>
      <c r="AN49" s="387"/>
      <c r="AO49" s="387"/>
      <c r="AP49" s="387"/>
      <c r="AQ49" s="38"/>
      <c r="AR49" s="41"/>
      <c r="AS49" s="361" t="s">
        <v>50</v>
      </c>
      <c r="AT49" s="36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86" t="str">
        <f>IF(E20="","",E20)</f>
        <v xml:space="preserve"> </v>
      </c>
      <c r="AN50" s="387"/>
      <c r="AO50" s="387"/>
      <c r="AP50" s="387"/>
      <c r="AQ50" s="38"/>
      <c r="AR50" s="41"/>
      <c r="AS50" s="363"/>
      <c r="AT50" s="3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5"/>
      <c r="AT51" s="36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91" t="s">
        <v>51</v>
      </c>
      <c r="D52" s="389"/>
      <c r="E52" s="389"/>
      <c r="F52" s="389"/>
      <c r="G52" s="389"/>
      <c r="H52" s="68"/>
      <c r="I52" s="390" t="s">
        <v>52</v>
      </c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8" t="s">
        <v>53</v>
      </c>
      <c r="AH52" s="389"/>
      <c r="AI52" s="389"/>
      <c r="AJ52" s="389"/>
      <c r="AK52" s="389"/>
      <c r="AL52" s="389"/>
      <c r="AM52" s="389"/>
      <c r="AN52" s="390" t="s">
        <v>54</v>
      </c>
      <c r="AO52" s="389"/>
      <c r="AP52" s="389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7">
        <f>ROUND(AG55+AG71+AG90+AG96+AG100,2)</f>
        <v>0</v>
      </c>
      <c r="AH54" s="367"/>
      <c r="AI54" s="367"/>
      <c r="AJ54" s="367"/>
      <c r="AK54" s="367"/>
      <c r="AL54" s="367"/>
      <c r="AM54" s="367"/>
      <c r="AN54" s="368">
        <f t="shared" ref="AN54:AN101" si="0">SUM(AG54,AT54)</f>
        <v>0</v>
      </c>
      <c r="AO54" s="368"/>
      <c r="AP54" s="368"/>
      <c r="AQ54" s="80" t="s">
        <v>18</v>
      </c>
      <c r="AR54" s="81"/>
      <c r="AS54" s="82">
        <f>ROUND(AS55+AS71+AS90+AS96+AS100,2)</f>
        <v>0</v>
      </c>
      <c r="AT54" s="83">
        <f t="shared" ref="AT54:AT101" si="1">ROUND(SUM(AV54:AW54),2)</f>
        <v>0</v>
      </c>
      <c r="AU54" s="84">
        <f>ROUND(AU55+AU71+AU90+AU96+AU100,5)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ROUND(AZ55+AZ71+AZ90+AZ96+AZ100,2)</f>
        <v>0</v>
      </c>
      <c r="BA54" s="83">
        <f>ROUND(BA55+BA71+BA90+BA96+BA100,2)</f>
        <v>0</v>
      </c>
      <c r="BB54" s="83">
        <f>ROUND(BB55+BB71+BB90+BB96+BB100,2)</f>
        <v>0</v>
      </c>
      <c r="BC54" s="83">
        <f>ROUND(BC55+BC71+BC90+BC96+BC100,2)</f>
        <v>0</v>
      </c>
      <c r="BD54" s="85">
        <f>ROUND(BD55+BD71+BD90+BD96+BD100,2)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18</v>
      </c>
    </row>
    <row r="55" spans="1:91" s="7" customFormat="1" ht="16.5" customHeight="1">
      <c r="B55" s="88"/>
      <c r="C55" s="89"/>
      <c r="D55" s="392" t="s">
        <v>74</v>
      </c>
      <c r="E55" s="392"/>
      <c r="F55" s="392"/>
      <c r="G55" s="392"/>
      <c r="H55" s="392"/>
      <c r="I55" s="90"/>
      <c r="J55" s="392" t="s">
        <v>75</v>
      </c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80">
        <f>ROUND(SUM(AG56:AG70),2)</f>
        <v>0</v>
      </c>
      <c r="AH55" s="379"/>
      <c r="AI55" s="379"/>
      <c r="AJ55" s="379"/>
      <c r="AK55" s="379"/>
      <c r="AL55" s="379"/>
      <c r="AM55" s="379"/>
      <c r="AN55" s="378">
        <f t="shared" si="0"/>
        <v>0</v>
      </c>
      <c r="AO55" s="379"/>
      <c r="AP55" s="379"/>
      <c r="AQ55" s="91" t="s">
        <v>76</v>
      </c>
      <c r="AR55" s="92"/>
      <c r="AS55" s="93">
        <f>ROUND(SUM(AS56:AS70),2)</f>
        <v>0</v>
      </c>
      <c r="AT55" s="94">
        <f t="shared" si="1"/>
        <v>0</v>
      </c>
      <c r="AU55" s="95">
        <f>ROUND(SUM(AU56:AU70),5)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ROUND(SUM(AZ56:AZ70),2)</f>
        <v>0</v>
      </c>
      <c r="BA55" s="94">
        <f>ROUND(SUM(BA56:BA70),2)</f>
        <v>0</v>
      </c>
      <c r="BB55" s="94">
        <f>ROUND(SUM(BB56:BB70),2)</f>
        <v>0</v>
      </c>
      <c r="BC55" s="94">
        <f>ROUND(SUM(BC56:BC70),2)</f>
        <v>0</v>
      </c>
      <c r="BD55" s="96">
        <f>ROUND(SUM(BD56:BD70),2)</f>
        <v>0</v>
      </c>
      <c r="BS55" s="97" t="s">
        <v>69</v>
      </c>
      <c r="BT55" s="97" t="s">
        <v>77</v>
      </c>
      <c r="BU55" s="97" t="s">
        <v>71</v>
      </c>
      <c r="BV55" s="97" t="s">
        <v>72</v>
      </c>
      <c r="BW55" s="97" t="s">
        <v>78</v>
      </c>
      <c r="BX55" s="97" t="s">
        <v>5</v>
      </c>
      <c r="CL55" s="97" t="s">
        <v>18</v>
      </c>
      <c r="CM55" s="97" t="s">
        <v>79</v>
      </c>
    </row>
    <row r="56" spans="1:91" s="4" customFormat="1" ht="16.5" customHeight="1">
      <c r="A56" s="98" t="s">
        <v>80</v>
      </c>
      <c r="B56" s="53"/>
      <c r="C56" s="99"/>
      <c r="D56" s="99"/>
      <c r="E56" s="384" t="s">
        <v>81</v>
      </c>
      <c r="F56" s="384"/>
      <c r="G56" s="384"/>
      <c r="H56" s="384"/>
      <c r="I56" s="384"/>
      <c r="J56" s="99"/>
      <c r="K56" s="384" t="s">
        <v>82</v>
      </c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59">
        <f>'SO 01 - Jídelna'!J32</f>
        <v>0</v>
      </c>
      <c r="AH56" s="360"/>
      <c r="AI56" s="360"/>
      <c r="AJ56" s="360"/>
      <c r="AK56" s="360"/>
      <c r="AL56" s="360"/>
      <c r="AM56" s="360"/>
      <c r="AN56" s="359">
        <f t="shared" si="0"/>
        <v>0</v>
      </c>
      <c r="AO56" s="360"/>
      <c r="AP56" s="360"/>
      <c r="AQ56" s="100" t="s">
        <v>83</v>
      </c>
      <c r="AR56" s="55"/>
      <c r="AS56" s="101">
        <v>0</v>
      </c>
      <c r="AT56" s="102">
        <f t="shared" si="1"/>
        <v>0</v>
      </c>
      <c r="AU56" s="103">
        <f>'SO 01 - Jídelna'!P106</f>
        <v>0</v>
      </c>
      <c r="AV56" s="102">
        <f>'SO 01 - Jídelna'!J35</f>
        <v>0</v>
      </c>
      <c r="AW56" s="102">
        <f>'SO 01 - Jídelna'!J36</f>
        <v>0</v>
      </c>
      <c r="AX56" s="102">
        <f>'SO 01 - Jídelna'!J37</f>
        <v>0</v>
      </c>
      <c r="AY56" s="102">
        <f>'SO 01 - Jídelna'!J38</f>
        <v>0</v>
      </c>
      <c r="AZ56" s="102">
        <f>'SO 01 - Jídelna'!F35</f>
        <v>0</v>
      </c>
      <c r="BA56" s="102">
        <f>'SO 01 - Jídelna'!F36</f>
        <v>0</v>
      </c>
      <c r="BB56" s="102">
        <f>'SO 01 - Jídelna'!F37</f>
        <v>0</v>
      </c>
      <c r="BC56" s="102">
        <f>'SO 01 - Jídelna'!F38</f>
        <v>0</v>
      </c>
      <c r="BD56" s="104">
        <f>'SO 01 - Jídelna'!F39</f>
        <v>0</v>
      </c>
      <c r="BT56" s="105" t="s">
        <v>79</v>
      </c>
      <c r="BV56" s="105" t="s">
        <v>72</v>
      </c>
      <c r="BW56" s="105" t="s">
        <v>84</v>
      </c>
      <c r="BX56" s="105" t="s">
        <v>78</v>
      </c>
      <c r="CL56" s="105" t="s">
        <v>18</v>
      </c>
    </row>
    <row r="57" spans="1:91" s="4" customFormat="1" ht="23.25" customHeight="1">
      <c r="A57" s="98" t="s">
        <v>80</v>
      </c>
      <c r="B57" s="53"/>
      <c r="C57" s="99"/>
      <c r="D57" s="99"/>
      <c r="E57" s="384" t="s">
        <v>85</v>
      </c>
      <c r="F57" s="384"/>
      <c r="G57" s="384"/>
      <c r="H57" s="384"/>
      <c r="I57" s="384"/>
      <c r="J57" s="99"/>
      <c r="K57" s="384" t="s">
        <v>86</v>
      </c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59">
        <f>'SO 01.4.3. - VZT a chlazení'!J32</f>
        <v>0</v>
      </c>
      <c r="AH57" s="360"/>
      <c r="AI57" s="360"/>
      <c r="AJ57" s="360"/>
      <c r="AK57" s="360"/>
      <c r="AL57" s="360"/>
      <c r="AM57" s="360"/>
      <c r="AN57" s="359">
        <f t="shared" si="0"/>
        <v>0</v>
      </c>
      <c r="AO57" s="360"/>
      <c r="AP57" s="360"/>
      <c r="AQ57" s="100" t="s">
        <v>83</v>
      </c>
      <c r="AR57" s="55"/>
      <c r="AS57" s="101">
        <v>0</v>
      </c>
      <c r="AT57" s="102">
        <f t="shared" si="1"/>
        <v>0</v>
      </c>
      <c r="AU57" s="103">
        <f>'SO 01.4.3. - VZT a chlazení'!P86</f>
        <v>0</v>
      </c>
      <c r="AV57" s="102">
        <f>'SO 01.4.3. - VZT a chlazení'!J35</f>
        <v>0</v>
      </c>
      <c r="AW57" s="102">
        <f>'SO 01.4.3. - VZT a chlazení'!J36</f>
        <v>0</v>
      </c>
      <c r="AX57" s="102">
        <f>'SO 01.4.3. - VZT a chlazení'!J37</f>
        <v>0</v>
      </c>
      <c r="AY57" s="102">
        <f>'SO 01.4.3. - VZT a chlazení'!J38</f>
        <v>0</v>
      </c>
      <c r="AZ57" s="102">
        <f>'SO 01.4.3. - VZT a chlazení'!F35</f>
        <v>0</v>
      </c>
      <c r="BA57" s="102">
        <f>'SO 01.4.3. - VZT a chlazení'!F36</f>
        <v>0</v>
      </c>
      <c r="BB57" s="102">
        <f>'SO 01.4.3. - VZT a chlazení'!F37</f>
        <v>0</v>
      </c>
      <c r="BC57" s="102">
        <f>'SO 01.4.3. - VZT a chlazení'!F38</f>
        <v>0</v>
      </c>
      <c r="BD57" s="104">
        <f>'SO 01.4.3. - VZT a chlazení'!F39</f>
        <v>0</v>
      </c>
      <c r="BT57" s="105" t="s">
        <v>79</v>
      </c>
      <c r="BV57" s="105" t="s">
        <v>72</v>
      </c>
      <c r="BW57" s="105" t="s">
        <v>87</v>
      </c>
      <c r="BX57" s="105" t="s">
        <v>78</v>
      </c>
      <c r="CL57" s="105" t="s">
        <v>18</v>
      </c>
    </row>
    <row r="58" spans="1:91" s="4" customFormat="1" ht="23.25" customHeight="1">
      <c r="A58" s="98" t="s">
        <v>80</v>
      </c>
      <c r="B58" s="53"/>
      <c r="C58" s="99"/>
      <c r="D58" s="99"/>
      <c r="E58" s="384" t="s">
        <v>88</v>
      </c>
      <c r="F58" s="384"/>
      <c r="G58" s="384"/>
      <c r="H58" s="384"/>
      <c r="I58" s="384"/>
      <c r="J58" s="99"/>
      <c r="K58" s="384" t="s">
        <v>89</v>
      </c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59">
        <f>'SO 01.4.5. - ZTI'!J32</f>
        <v>0</v>
      </c>
      <c r="AH58" s="360"/>
      <c r="AI58" s="360"/>
      <c r="AJ58" s="360"/>
      <c r="AK58" s="360"/>
      <c r="AL58" s="360"/>
      <c r="AM58" s="360"/>
      <c r="AN58" s="359">
        <f t="shared" si="0"/>
        <v>0</v>
      </c>
      <c r="AO58" s="360"/>
      <c r="AP58" s="360"/>
      <c r="AQ58" s="100" t="s">
        <v>83</v>
      </c>
      <c r="AR58" s="55"/>
      <c r="AS58" s="101">
        <v>0</v>
      </c>
      <c r="AT58" s="102">
        <f t="shared" si="1"/>
        <v>0</v>
      </c>
      <c r="AU58" s="103">
        <f>'SO 01.4.5. - ZTI'!P95</f>
        <v>0</v>
      </c>
      <c r="AV58" s="102">
        <f>'SO 01.4.5. - ZTI'!J35</f>
        <v>0</v>
      </c>
      <c r="AW58" s="102">
        <f>'SO 01.4.5. - ZTI'!J36</f>
        <v>0</v>
      </c>
      <c r="AX58" s="102">
        <f>'SO 01.4.5. - ZTI'!J37</f>
        <v>0</v>
      </c>
      <c r="AY58" s="102">
        <f>'SO 01.4.5. - ZTI'!J38</f>
        <v>0</v>
      </c>
      <c r="AZ58" s="102">
        <f>'SO 01.4.5. - ZTI'!F35</f>
        <v>0</v>
      </c>
      <c r="BA58" s="102">
        <f>'SO 01.4.5. - ZTI'!F36</f>
        <v>0</v>
      </c>
      <c r="BB58" s="102">
        <f>'SO 01.4.5. - ZTI'!F37</f>
        <v>0</v>
      </c>
      <c r="BC58" s="102">
        <f>'SO 01.4.5. - ZTI'!F38</f>
        <v>0</v>
      </c>
      <c r="BD58" s="104">
        <f>'SO 01.4.5. - ZTI'!F39</f>
        <v>0</v>
      </c>
      <c r="BT58" s="105" t="s">
        <v>79</v>
      </c>
      <c r="BV58" s="105" t="s">
        <v>72</v>
      </c>
      <c r="BW58" s="105" t="s">
        <v>90</v>
      </c>
      <c r="BX58" s="105" t="s">
        <v>78</v>
      </c>
      <c r="CL58" s="105" t="s">
        <v>18</v>
      </c>
    </row>
    <row r="59" spans="1:91" s="4" customFormat="1" ht="23.25" customHeight="1">
      <c r="A59" s="98" t="s">
        <v>80</v>
      </c>
      <c r="B59" s="53"/>
      <c r="C59" s="99"/>
      <c r="D59" s="99"/>
      <c r="E59" s="384" t="s">
        <v>91</v>
      </c>
      <c r="F59" s="384"/>
      <c r="G59" s="384"/>
      <c r="H59" s="384"/>
      <c r="I59" s="384"/>
      <c r="J59" s="99"/>
      <c r="K59" s="384" t="s">
        <v>92</v>
      </c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59">
        <f>'SO 01.4.7. - Silnoproud'!J32</f>
        <v>0</v>
      </c>
      <c r="AH59" s="360"/>
      <c r="AI59" s="360"/>
      <c r="AJ59" s="360"/>
      <c r="AK59" s="360"/>
      <c r="AL59" s="360"/>
      <c r="AM59" s="360"/>
      <c r="AN59" s="359">
        <f t="shared" si="0"/>
        <v>0</v>
      </c>
      <c r="AO59" s="360"/>
      <c r="AP59" s="360"/>
      <c r="AQ59" s="100" t="s">
        <v>83</v>
      </c>
      <c r="AR59" s="55"/>
      <c r="AS59" s="101">
        <v>0</v>
      </c>
      <c r="AT59" s="102">
        <f t="shared" si="1"/>
        <v>0</v>
      </c>
      <c r="AU59" s="103">
        <f>'SO 01.4.7. - Silnoproud'!P92</f>
        <v>0</v>
      </c>
      <c r="AV59" s="102">
        <f>'SO 01.4.7. - Silnoproud'!J35</f>
        <v>0</v>
      </c>
      <c r="AW59" s="102">
        <f>'SO 01.4.7. - Silnoproud'!J36</f>
        <v>0</v>
      </c>
      <c r="AX59" s="102">
        <f>'SO 01.4.7. - Silnoproud'!J37</f>
        <v>0</v>
      </c>
      <c r="AY59" s="102">
        <f>'SO 01.4.7. - Silnoproud'!J38</f>
        <v>0</v>
      </c>
      <c r="AZ59" s="102">
        <f>'SO 01.4.7. - Silnoproud'!F35</f>
        <v>0</v>
      </c>
      <c r="BA59" s="102">
        <f>'SO 01.4.7. - Silnoproud'!F36</f>
        <v>0</v>
      </c>
      <c r="BB59" s="102">
        <f>'SO 01.4.7. - Silnoproud'!F37</f>
        <v>0</v>
      </c>
      <c r="BC59" s="102">
        <f>'SO 01.4.7. - Silnoproud'!F38</f>
        <v>0</v>
      </c>
      <c r="BD59" s="104">
        <f>'SO 01.4.7. - Silnoproud'!F39</f>
        <v>0</v>
      </c>
      <c r="BT59" s="105" t="s">
        <v>79</v>
      </c>
      <c r="BV59" s="105" t="s">
        <v>72</v>
      </c>
      <c r="BW59" s="105" t="s">
        <v>93</v>
      </c>
      <c r="BX59" s="105" t="s">
        <v>78</v>
      </c>
      <c r="CL59" s="105" t="s">
        <v>18</v>
      </c>
    </row>
    <row r="60" spans="1:91" s="4" customFormat="1" ht="23.25" customHeight="1">
      <c r="A60" s="98" t="s">
        <v>80</v>
      </c>
      <c r="B60" s="53"/>
      <c r="C60" s="99"/>
      <c r="D60" s="99"/>
      <c r="E60" s="384" t="s">
        <v>94</v>
      </c>
      <c r="F60" s="384"/>
      <c r="G60" s="384"/>
      <c r="H60" s="384"/>
      <c r="I60" s="384"/>
      <c r="J60" s="99"/>
      <c r="K60" s="384" t="s">
        <v>95</v>
      </c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59">
        <f>'SO 01.4.8. - Slaboproud'!J32</f>
        <v>0</v>
      </c>
      <c r="AH60" s="360"/>
      <c r="AI60" s="360"/>
      <c r="AJ60" s="360"/>
      <c r="AK60" s="360"/>
      <c r="AL60" s="360"/>
      <c r="AM60" s="360"/>
      <c r="AN60" s="359">
        <f t="shared" si="0"/>
        <v>0</v>
      </c>
      <c r="AO60" s="360"/>
      <c r="AP60" s="360"/>
      <c r="AQ60" s="100" t="s">
        <v>83</v>
      </c>
      <c r="AR60" s="55"/>
      <c r="AS60" s="101">
        <v>0</v>
      </c>
      <c r="AT60" s="102">
        <f t="shared" si="1"/>
        <v>0</v>
      </c>
      <c r="AU60" s="103">
        <f>'SO 01.4.8. - Slaboproud'!P90</f>
        <v>0</v>
      </c>
      <c r="AV60" s="102">
        <f>'SO 01.4.8. - Slaboproud'!J35</f>
        <v>0</v>
      </c>
      <c r="AW60" s="102">
        <f>'SO 01.4.8. - Slaboproud'!J36</f>
        <v>0</v>
      </c>
      <c r="AX60" s="102">
        <f>'SO 01.4.8. - Slaboproud'!J37</f>
        <v>0</v>
      </c>
      <c r="AY60" s="102">
        <f>'SO 01.4.8. - Slaboproud'!J38</f>
        <v>0</v>
      </c>
      <c r="AZ60" s="102">
        <f>'SO 01.4.8. - Slaboproud'!F35</f>
        <v>0</v>
      </c>
      <c r="BA60" s="102">
        <f>'SO 01.4.8. - Slaboproud'!F36</f>
        <v>0</v>
      </c>
      <c r="BB60" s="102">
        <f>'SO 01.4.8. - Slaboproud'!F37</f>
        <v>0</v>
      </c>
      <c r="BC60" s="102">
        <f>'SO 01.4.8. - Slaboproud'!F38</f>
        <v>0</v>
      </c>
      <c r="BD60" s="104">
        <f>'SO 01.4.8. - Slaboproud'!F39</f>
        <v>0</v>
      </c>
      <c r="BT60" s="105" t="s">
        <v>79</v>
      </c>
      <c r="BV60" s="105" t="s">
        <v>72</v>
      </c>
      <c r="BW60" s="105" t="s">
        <v>96</v>
      </c>
      <c r="BX60" s="105" t="s">
        <v>78</v>
      </c>
      <c r="CL60" s="105" t="s">
        <v>18</v>
      </c>
    </row>
    <row r="61" spans="1:91" s="4" customFormat="1" ht="23.25" customHeight="1">
      <c r="A61" s="98" t="s">
        <v>80</v>
      </c>
      <c r="B61" s="53"/>
      <c r="C61" s="99"/>
      <c r="D61" s="99"/>
      <c r="E61" s="384" t="s">
        <v>97</v>
      </c>
      <c r="F61" s="384"/>
      <c r="G61" s="384"/>
      <c r="H61" s="384"/>
      <c r="I61" s="384"/>
      <c r="J61" s="99"/>
      <c r="K61" s="384" t="s">
        <v>98</v>
      </c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59">
        <f>'SO 01.4.9 - Gastro'!J32</f>
        <v>0</v>
      </c>
      <c r="AH61" s="360"/>
      <c r="AI61" s="360"/>
      <c r="AJ61" s="360"/>
      <c r="AK61" s="360"/>
      <c r="AL61" s="360"/>
      <c r="AM61" s="360"/>
      <c r="AN61" s="359">
        <f t="shared" si="0"/>
        <v>0</v>
      </c>
      <c r="AO61" s="360"/>
      <c r="AP61" s="360"/>
      <c r="AQ61" s="100" t="s">
        <v>83</v>
      </c>
      <c r="AR61" s="55"/>
      <c r="AS61" s="101">
        <v>0</v>
      </c>
      <c r="AT61" s="102">
        <f t="shared" si="1"/>
        <v>0</v>
      </c>
      <c r="AU61" s="103">
        <f>'SO 01.4.9 - Gastro'!P85</f>
        <v>0</v>
      </c>
      <c r="AV61" s="102">
        <f>'SO 01.4.9 - Gastro'!J35</f>
        <v>0</v>
      </c>
      <c r="AW61" s="102">
        <f>'SO 01.4.9 - Gastro'!J36</f>
        <v>0</v>
      </c>
      <c r="AX61" s="102">
        <f>'SO 01.4.9 - Gastro'!J37</f>
        <v>0</v>
      </c>
      <c r="AY61" s="102">
        <f>'SO 01.4.9 - Gastro'!J38</f>
        <v>0</v>
      </c>
      <c r="AZ61" s="102">
        <f>'SO 01.4.9 - Gastro'!F35</f>
        <v>0</v>
      </c>
      <c r="BA61" s="102">
        <f>'SO 01.4.9 - Gastro'!F36</f>
        <v>0</v>
      </c>
      <c r="BB61" s="102">
        <f>'SO 01.4.9 - Gastro'!F37</f>
        <v>0</v>
      </c>
      <c r="BC61" s="102">
        <f>'SO 01.4.9 - Gastro'!F38</f>
        <v>0</v>
      </c>
      <c r="BD61" s="104">
        <f>'SO 01.4.9 - Gastro'!F39</f>
        <v>0</v>
      </c>
      <c r="BT61" s="105" t="s">
        <v>79</v>
      </c>
      <c r="BV61" s="105" t="s">
        <v>72</v>
      </c>
      <c r="BW61" s="105" t="s">
        <v>99</v>
      </c>
      <c r="BX61" s="105" t="s">
        <v>78</v>
      </c>
      <c r="CL61" s="105" t="s">
        <v>18</v>
      </c>
    </row>
    <row r="62" spans="1:91" s="4" customFormat="1" ht="16.5" customHeight="1">
      <c r="A62" s="98" t="s">
        <v>80</v>
      </c>
      <c r="B62" s="53"/>
      <c r="C62" s="99"/>
      <c r="D62" s="99"/>
      <c r="E62" s="384" t="s">
        <v>100</v>
      </c>
      <c r="F62" s="384"/>
      <c r="G62" s="384"/>
      <c r="H62" s="384"/>
      <c r="I62" s="384"/>
      <c r="J62" s="99"/>
      <c r="K62" s="384" t="s">
        <v>101</v>
      </c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59">
        <f>'SO 02 - Půdní vestavba'!J32</f>
        <v>0</v>
      </c>
      <c r="AH62" s="360"/>
      <c r="AI62" s="360"/>
      <c r="AJ62" s="360"/>
      <c r="AK62" s="360"/>
      <c r="AL62" s="360"/>
      <c r="AM62" s="360"/>
      <c r="AN62" s="359">
        <f t="shared" si="0"/>
        <v>0</v>
      </c>
      <c r="AO62" s="360"/>
      <c r="AP62" s="360"/>
      <c r="AQ62" s="100" t="s">
        <v>83</v>
      </c>
      <c r="AR62" s="55"/>
      <c r="AS62" s="101">
        <v>0</v>
      </c>
      <c r="AT62" s="102">
        <f t="shared" si="1"/>
        <v>0</v>
      </c>
      <c r="AU62" s="103">
        <f>'SO 02 - Půdní vestavba'!P119</f>
        <v>0</v>
      </c>
      <c r="AV62" s="102">
        <f>'SO 02 - Půdní vestavba'!J35</f>
        <v>0</v>
      </c>
      <c r="AW62" s="102">
        <f>'SO 02 - Půdní vestavba'!J36</f>
        <v>0</v>
      </c>
      <c r="AX62" s="102">
        <f>'SO 02 - Půdní vestavba'!J37</f>
        <v>0</v>
      </c>
      <c r="AY62" s="102">
        <f>'SO 02 - Půdní vestavba'!J38</f>
        <v>0</v>
      </c>
      <c r="AZ62" s="102">
        <f>'SO 02 - Půdní vestavba'!F35</f>
        <v>0</v>
      </c>
      <c r="BA62" s="102">
        <f>'SO 02 - Půdní vestavba'!F36</f>
        <v>0</v>
      </c>
      <c r="BB62" s="102">
        <f>'SO 02 - Půdní vestavba'!F37</f>
        <v>0</v>
      </c>
      <c r="BC62" s="102">
        <f>'SO 02 - Půdní vestavba'!F38</f>
        <v>0</v>
      </c>
      <c r="BD62" s="104">
        <f>'SO 02 - Půdní vestavba'!F39</f>
        <v>0</v>
      </c>
      <c r="BT62" s="105" t="s">
        <v>79</v>
      </c>
      <c r="BV62" s="105" t="s">
        <v>72</v>
      </c>
      <c r="BW62" s="105" t="s">
        <v>102</v>
      </c>
      <c r="BX62" s="105" t="s">
        <v>78</v>
      </c>
      <c r="CL62" s="105" t="s">
        <v>18</v>
      </c>
    </row>
    <row r="63" spans="1:91" s="4" customFormat="1" ht="23.25" customHeight="1">
      <c r="A63" s="98" t="s">
        <v>80</v>
      </c>
      <c r="B63" s="53"/>
      <c r="C63" s="99"/>
      <c r="D63" s="99"/>
      <c r="E63" s="384" t="s">
        <v>103</v>
      </c>
      <c r="F63" s="384"/>
      <c r="G63" s="384"/>
      <c r="H63" s="384"/>
      <c r="I63" s="384"/>
      <c r="J63" s="99"/>
      <c r="K63" s="384" t="s">
        <v>104</v>
      </c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59">
        <f>'SO 02.4.1 - ÚT'!J32</f>
        <v>0</v>
      </c>
      <c r="AH63" s="360"/>
      <c r="AI63" s="360"/>
      <c r="AJ63" s="360"/>
      <c r="AK63" s="360"/>
      <c r="AL63" s="360"/>
      <c r="AM63" s="360"/>
      <c r="AN63" s="359">
        <f t="shared" si="0"/>
        <v>0</v>
      </c>
      <c r="AO63" s="360"/>
      <c r="AP63" s="360"/>
      <c r="AQ63" s="100" t="s">
        <v>83</v>
      </c>
      <c r="AR63" s="55"/>
      <c r="AS63" s="101">
        <v>0</v>
      </c>
      <c r="AT63" s="102">
        <f t="shared" si="1"/>
        <v>0</v>
      </c>
      <c r="AU63" s="103">
        <f>'SO 02.4.1 - ÚT'!P94</f>
        <v>0</v>
      </c>
      <c r="AV63" s="102">
        <f>'SO 02.4.1 - ÚT'!J35</f>
        <v>0</v>
      </c>
      <c r="AW63" s="102">
        <f>'SO 02.4.1 - ÚT'!J36</f>
        <v>0</v>
      </c>
      <c r="AX63" s="102">
        <f>'SO 02.4.1 - ÚT'!J37</f>
        <v>0</v>
      </c>
      <c r="AY63" s="102">
        <f>'SO 02.4.1 - ÚT'!J38</f>
        <v>0</v>
      </c>
      <c r="AZ63" s="102">
        <f>'SO 02.4.1 - ÚT'!F35</f>
        <v>0</v>
      </c>
      <c r="BA63" s="102">
        <f>'SO 02.4.1 - ÚT'!F36</f>
        <v>0</v>
      </c>
      <c r="BB63" s="102">
        <f>'SO 02.4.1 - ÚT'!F37</f>
        <v>0</v>
      </c>
      <c r="BC63" s="102">
        <f>'SO 02.4.1 - ÚT'!F38</f>
        <v>0</v>
      </c>
      <c r="BD63" s="104">
        <f>'SO 02.4.1 - ÚT'!F39</f>
        <v>0</v>
      </c>
      <c r="BT63" s="105" t="s">
        <v>79</v>
      </c>
      <c r="BV63" s="105" t="s">
        <v>72</v>
      </c>
      <c r="BW63" s="105" t="s">
        <v>105</v>
      </c>
      <c r="BX63" s="105" t="s">
        <v>78</v>
      </c>
      <c r="CL63" s="105" t="s">
        <v>18</v>
      </c>
    </row>
    <row r="64" spans="1:91" s="4" customFormat="1" ht="23.25" customHeight="1">
      <c r="A64" s="98" t="s">
        <v>80</v>
      </c>
      <c r="B64" s="53"/>
      <c r="C64" s="99"/>
      <c r="D64" s="99"/>
      <c r="E64" s="384" t="s">
        <v>106</v>
      </c>
      <c r="F64" s="384"/>
      <c r="G64" s="384"/>
      <c r="H64" s="384"/>
      <c r="I64" s="384"/>
      <c r="J64" s="99"/>
      <c r="K64" s="384" t="s">
        <v>86</v>
      </c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59">
        <f>'SO 02.4.3. - VZT a chlazení'!J32</f>
        <v>0</v>
      </c>
      <c r="AH64" s="360"/>
      <c r="AI64" s="360"/>
      <c r="AJ64" s="360"/>
      <c r="AK64" s="360"/>
      <c r="AL64" s="360"/>
      <c r="AM64" s="360"/>
      <c r="AN64" s="359">
        <f t="shared" si="0"/>
        <v>0</v>
      </c>
      <c r="AO64" s="360"/>
      <c r="AP64" s="360"/>
      <c r="AQ64" s="100" t="s">
        <v>83</v>
      </c>
      <c r="AR64" s="55"/>
      <c r="AS64" s="101">
        <v>0</v>
      </c>
      <c r="AT64" s="102">
        <f t="shared" si="1"/>
        <v>0</v>
      </c>
      <c r="AU64" s="103">
        <f>'SO 02.4.3. - VZT a chlazení'!P86</f>
        <v>0</v>
      </c>
      <c r="AV64" s="102">
        <f>'SO 02.4.3. - VZT a chlazení'!J35</f>
        <v>0</v>
      </c>
      <c r="AW64" s="102">
        <f>'SO 02.4.3. - VZT a chlazení'!J36</f>
        <v>0</v>
      </c>
      <c r="AX64" s="102">
        <f>'SO 02.4.3. - VZT a chlazení'!J37</f>
        <v>0</v>
      </c>
      <c r="AY64" s="102">
        <f>'SO 02.4.3. - VZT a chlazení'!J38</f>
        <v>0</v>
      </c>
      <c r="AZ64" s="102">
        <f>'SO 02.4.3. - VZT a chlazení'!F35</f>
        <v>0</v>
      </c>
      <c r="BA64" s="102">
        <f>'SO 02.4.3. - VZT a chlazení'!F36</f>
        <v>0</v>
      </c>
      <c r="BB64" s="102">
        <f>'SO 02.4.3. - VZT a chlazení'!F37</f>
        <v>0</v>
      </c>
      <c r="BC64" s="102">
        <f>'SO 02.4.3. - VZT a chlazení'!F38</f>
        <v>0</v>
      </c>
      <c r="BD64" s="104">
        <f>'SO 02.4.3. - VZT a chlazení'!F39</f>
        <v>0</v>
      </c>
      <c r="BT64" s="105" t="s">
        <v>79</v>
      </c>
      <c r="BV64" s="105" t="s">
        <v>72</v>
      </c>
      <c r="BW64" s="105" t="s">
        <v>107</v>
      </c>
      <c r="BX64" s="105" t="s">
        <v>78</v>
      </c>
      <c r="CL64" s="105" t="s">
        <v>18</v>
      </c>
    </row>
    <row r="65" spans="1:91" s="4" customFormat="1" ht="23.25" customHeight="1">
      <c r="A65" s="98" t="s">
        <v>80</v>
      </c>
      <c r="B65" s="53"/>
      <c r="C65" s="99"/>
      <c r="D65" s="99"/>
      <c r="E65" s="384" t="s">
        <v>108</v>
      </c>
      <c r="F65" s="384"/>
      <c r="G65" s="384"/>
      <c r="H65" s="384"/>
      <c r="I65" s="384"/>
      <c r="J65" s="99"/>
      <c r="K65" s="384" t="s">
        <v>109</v>
      </c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59">
        <f>'SO 02.4.4. - MaR'!J32</f>
        <v>0</v>
      </c>
      <c r="AH65" s="360"/>
      <c r="AI65" s="360"/>
      <c r="AJ65" s="360"/>
      <c r="AK65" s="360"/>
      <c r="AL65" s="360"/>
      <c r="AM65" s="360"/>
      <c r="AN65" s="359">
        <f t="shared" si="0"/>
        <v>0</v>
      </c>
      <c r="AO65" s="360"/>
      <c r="AP65" s="360"/>
      <c r="AQ65" s="100" t="s">
        <v>83</v>
      </c>
      <c r="AR65" s="55"/>
      <c r="AS65" s="101">
        <v>0</v>
      </c>
      <c r="AT65" s="102">
        <f t="shared" si="1"/>
        <v>0</v>
      </c>
      <c r="AU65" s="103">
        <f>'SO 02.4.4. - MaR'!P97</f>
        <v>0</v>
      </c>
      <c r="AV65" s="102">
        <f>'SO 02.4.4. - MaR'!J35</f>
        <v>0</v>
      </c>
      <c r="AW65" s="102">
        <f>'SO 02.4.4. - MaR'!J36</f>
        <v>0</v>
      </c>
      <c r="AX65" s="102">
        <f>'SO 02.4.4. - MaR'!J37</f>
        <v>0</v>
      </c>
      <c r="AY65" s="102">
        <f>'SO 02.4.4. - MaR'!J38</f>
        <v>0</v>
      </c>
      <c r="AZ65" s="102">
        <f>'SO 02.4.4. - MaR'!F35</f>
        <v>0</v>
      </c>
      <c r="BA65" s="102">
        <f>'SO 02.4.4. - MaR'!F36</f>
        <v>0</v>
      </c>
      <c r="BB65" s="102">
        <f>'SO 02.4.4. - MaR'!F37</f>
        <v>0</v>
      </c>
      <c r="BC65" s="102">
        <f>'SO 02.4.4. - MaR'!F38</f>
        <v>0</v>
      </c>
      <c r="BD65" s="104">
        <f>'SO 02.4.4. - MaR'!F39</f>
        <v>0</v>
      </c>
      <c r="BT65" s="105" t="s">
        <v>79</v>
      </c>
      <c r="BV65" s="105" t="s">
        <v>72</v>
      </c>
      <c r="BW65" s="105" t="s">
        <v>110</v>
      </c>
      <c r="BX65" s="105" t="s">
        <v>78</v>
      </c>
      <c r="CL65" s="105" t="s">
        <v>18</v>
      </c>
    </row>
    <row r="66" spans="1:91" s="4" customFormat="1" ht="23.25" customHeight="1">
      <c r="A66" s="98" t="s">
        <v>80</v>
      </c>
      <c r="B66" s="53"/>
      <c r="C66" s="99"/>
      <c r="D66" s="99"/>
      <c r="E66" s="384" t="s">
        <v>111</v>
      </c>
      <c r="F66" s="384"/>
      <c r="G66" s="384"/>
      <c r="H66" s="384"/>
      <c r="I66" s="384"/>
      <c r="J66" s="99"/>
      <c r="K66" s="384" t="s">
        <v>89</v>
      </c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59">
        <f>'SO 02.4.56 - ZTI'!J32</f>
        <v>0</v>
      </c>
      <c r="AH66" s="360"/>
      <c r="AI66" s="360"/>
      <c r="AJ66" s="360"/>
      <c r="AK66" s="360"/>
      <c r="AL66" s="360"/>
      <c r="AM66" s="360"/>
      <c r="AN66" s="359">
        <f t="shared" si="0"/>
        <v>0</v>
      </c>
      <c r="AO66" s="360"/>
      <c r="AP66" s="360"/>
      <c r="AQ66" s="100" t="s">
        <v>83</v>
      </c>
      <c r="AR66" s="55"/>
      <c r="AS66" s="101">
        <v>0</v>
      </c>
      <c r="AT66" s="102">
        <f t="shared" si="1"/>
        <v>0</v>
      </c>
      <c r="AU66" s="103">
        <f>'SO 02.4.56 - ZTI'!P96</f>
        <v>0</v>
      </c>
      <c r="AV66" s="102">
        <f>'SO 02.4.56 - ZTI'!J35</f>
        <v>0</v>
      </c>
      <c r="AW66" s="102">
        <f>'SO 02.4.56 - ZTI'!J36</f>
        <v>0</v>
      </c>
      <c r="AX66" s="102">
        <f>'SO 02.4.56 - ZTI'!J37</f>
        <v>0</v>
      </c>
      <c r="AY66" s="102">
        <f>'SO 02.4.56 - ZTI'!J38</f>
        <v>0</v>
      </c>
      <c r="AZ66" s="102">
        <f>'SO 02.4.56 - ZTI'!F35</f>
        <v>0</v>
      </c>
      <c r="BA66" s="102">
        <f>'SO 02.4.56 - ZTI'!F36</f>
        <v>0</v>
      </c>
      <c r="BB66" s="102">
        <f>'SO 02.4.56 - ZTI'!F37</f>
        <v>0</v>
      </c>
      <c r="BC66" s="102">
        <f>'SO 02.4.56 - ZTI'!F38</f>
        <v>0</v>
      </c>
      <c r="BD66" s="104">
        <f>'SO 02.4.56 - ZTI'!F39</f>
        <v>0</v>
      </c>
      <c r="BT66" s="105" t="s">
        <v>79</v>
      </c>
      <c r="BV66" s="105" t="s">
        <v>72</v>
      </c>
      <c r="BW66" s="105" t="s">
        <v>112</v>
      </c>
      <c r="BX66" s="105" t="s">
        <v>78</v>
      </c>
      <c r="CL66" s="105" t="s">
        <v>18</v>
      </c>
    </row>
    <row r="67" spans="1:91" s="4" customFormat="1" ht="23.25" customHeight="1">
      <c r="A67" s="98" t="s">
        <v>80</v>
      </c>
      <c r="B67" s="53"/>
      <c r="C67" s="99"/>
      <c r="D67" s="99"/>
      <c r="E67" s="384" t="s">
        <v>113</v>
      </c>
      <c r="F67" s="384"/>
      <c r="G67" s="384"/>
      <c r="H67" s="384"/>
      <c r="I67" s="384"/>
      <c r="J67" s="99"/>
      <c r="K67" s="384" t="s">
        <v>92</v>
      </c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59">
        <f>'SO 02.4.7. - Silnoproud'!J32</f>
        <v>0</v>
      </c>
      <c r="AH67" s="360"/>
      <c r="AI67" s="360"/>
      <c r="AJ67" s="360"/>
      <c r="AK67" s="360"/>
      <c r="AL67" s="360"/>
      <c r="AM67" s="360"/>
      <c r="AN67" s="359">
        <f t="shared" si="0"/>
        <v>0</v>
      </c>
      <c r="AO67" s="360"/>
      <c r="AP67" s="360"/>
      <c r="AQ67" s="100" t="s">
        <v>83</v>
      </c>
      <c r="AR67" s="55"/>
      <c r="AS67" s="101">
        <v>0</v>
      </c>
      <c r="AT67" s="102">
        <f t="shared" si="1"/>
        <v>0</v>
      </c>
      <c r="AU67" s="103">
        <f>'SO 02.4.7. - Silnoproud'!P93</f>
        <v>0</v>
      </c>
      <c r="AV67" s="102">
        <f>'SO 02.4.7. - Silnoproud'!J35</f>
        <v>0</v>
      </c>
      <c r="AW67" s="102">
        <f>'SO 02.4.7. - Silnoproud'!J36</f>
        <v>0</v>
      </c>
      <c r="AX67" s="102">
        <f>'SO 02.4.7. - Silnoproud'!J37</f>
        <v>0</v>
      </c>
      <c r="AY67" s="102">
        <f>'SO 02.4.7. - Silnoproud'!J38</f>
        <v>0</v>
      </c>
      <c r="AZ67" s="102">
        <f>'SO 02.4.7. - Silnoproud'!F35</f>
        <v>0</v>
      </c>
      <c r="BA67" s="102">
        <f>'SO 02.4.7. - Silnoproud'!F36</f>
        <v>0</v>
      </c>
      <c r="BB67" s="102">
        <f>'SO 02.4.7. - Silnoproud'!F37</f>
        <v>0</v>
      </c>
      <c r="BC67" s="102">
        <f>'SO 02.4.7. - Silnoproud'!F38</f>
        <v>0</v>
      </c>
      <c r="BD67" s="104">
        <f>'SO 02.4.7. - Silnoproud'!F39</f>
        <v>0</v>
      </c>
      <c r="BT67" s="105" t="s">
        <v>79</v>
      </c>
      <c r="BV67" s="105" t="s">
        <v>72</v>
      </c>
      <c r="BW67" s="105" t="s">
        <v>114</v>
      </c>
      <c r="BX67" s="105" t="s">
        <v>78</v>
      </c>
      <c r="CL67" s="105" t="s">
        <v>18</v>
      </c>
    </row>
    <row r="68" spans="1:91" s="4" customFormat="1" ht="23.25" customHeight="1">
      <c r="A68" s="98" t="s">
        <v>80</v>
      </c>
      <c r="B68" s="53"/>
      <c r="C68" s="99"/>
      <c r="D68" s="99"/>
      <c r="E68" s="384" t="s">
        <v>115</v>
      </c>
      <c r="F68" s="384"/>
      <c r="G68" s="384"/>
      <c r="H68" s="384"/>
      <c r="I68" s="384"/>
      <c r="J68" s="99"/>
      <c r="K68" s="384" t="s">
        <v>95</v>
      </c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59">
        <f>'SO 02.4.8. - Slaboproud'!J32</f>
        <v>0</v>
      </c>
      <c r="AH68" s="360"/>
      <c r="AI68" s="360"/>
      <c r="AJ68" s="360"/>
      <c r="AK68" s="360"/>
      <c r="AL68" s="360"/>
      <c r="AM68" s="360"/>
      <c r="AN68" s="359">
        <f t="shared" si="0"/>
        <v>0</v>
      </c>
      <c r="AO68" s="360"/>
      <c r="AP68" s="360"/>
      <c r="AQ68" s="100" t="s">
        <v>83</v>
      </c>
      <c r="AR68" s="55"/>
      <c r="AS68" s="101">
        <v>0</v>
      </c>
      <c r="AT68" s="102">
        <f t="shared" si="1"/>
        <v>0</v>
      </c>
      <c r="AU68" s="103">
        <f>'SO 02.4.8. - Slaboproud'!P90</f>
        <v>0</v>
      </c>
      <c r="AV68" s="102">
        <f>'SO 02.4.8. - Slaboproud'!J35</f>
        <v>0</v>
      </c>
      <c r="AW68" s="102">
        <f>'SO 02.4.8. - Slaboproud'!J36</f>
        <v>0</v>
      </c>
      <c r="AX68" s="102">
        <f>'SO 02.4.8. - Slaboproud'!J37</f>
        <v>0</v>
      </c>
      <c r="AY68" s="102">
        <f>'SO 02.4.8. - Slaboproud'!J38</f>
        <v>0</v>
      </c>
      <c r="AZ68" s="102">
        <f>'SO 02.4.8. - Slaboproud'!F35</f>
        <v>0</v>
      </c>
      <c r="BA68" s="102">
        <f>'SO 02.4.8. - Slaboproud'!F36</f>
        <v>0</v>
      </c>
      <c r="BB68" s="102">
        <f>'SO 02.4.8. - Slaboproud'!F37</f>
        <v>0</v>
      </c>
      <c r="BC68" s="102">
        <f>'SO 02.4.8. - Slaboproud'!F38</f>
        <v>0</v>
      </c>
      <c r="BD68" s="104">
        <f>'SO 02.4.8. - Slaboproud'!F39</f>
        <v>0</v>
      </c>
      <c r="BT68" s="105" t="s">
        <v>79</v>
      </c>
      <c r="BV68" s="105" t="s">
        <v>72</v>
      </c>
      <c r="BW68" s="105" t="s">
        <v>116</v>
      </c>
      <c r="BX68" s="105" t="s">
        <v>78</v>
      </c>
      <c r="CL68" s="105" t="s">
        <v>18</v>
      </c>
    </row>
    <row r="69" spans="1:91" s="4" customFormat="1" ht="16.5" customHeight="1">
      <c r="A69" s="98" t="s">
        <v>80</v>
      </c>
      <c r="B69" s="53"/>
      <c r="C69" s="99"/>
      <c r="D69" s="99"/>
      <c r="E69" s="384" t="s">
        <v>117</v>
      </c>
      <c r="F69" s="384"/>
      <c r="G69" s="384"/>
      <c r="H69" s="384"/>
      <c r="I69" s="384"/>
      <c r="J69" s="99"/>
      <c r="K69" s="384" t="s">
        <v>118</v>
      </c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59">
        <f>'SO 03 - Komunikace a zpev...'!J32</f>
        <v>0</v>
      </c>
      <c r="AH69" s="360"/>
      <c r="AI69" s="360"/>
      <c r="AJ69" s="360"/>
      <c r="AK69" s="360"/>
      <c r="AL69" s="360"/>
      <c r="AM69" s="360"/>
      <c r="AN69" s="359">
        <f t="shared" si="0"/>
        <v>0</v>
      </c>
      <c r="AO69" s="360"/>
      <c r="AP69" s="360"/>
      <c r="AQ69" s="100" t="s">
        <v>83</v>
      </c>
      <c r="AR69" s="55"/>
      <c r="AS69" s="101">
        <v>0</v>
      </c>
      <c r="AT69" s="102">
        <f t="shared" si="1"/>
        <v>0</v>
      </c>
      <c r="AU69" s="103">
        <f>'SO 03 - Komunikace a zpev...'!P92</f>
        <v>0</v>
      </c>
      <c r="AV69" s="102">
        <f>'SO 03 - Komunikace a zpev...'!J35</f>
        <v>0</v>
      </c>
      <c r="AW69" s="102">
        <f>'SO 03 - Komunikace a zpev...'!J36</f>
        <v>0</v>
      </c>
      <c r="AX69" s="102">
        <f>'SO 03 - Komunikace a zpev...'!J37</f>
        <v>0</v>
      </c>
      <c r="AY69" s="102">
        <f>'SO 03 - Komunikace a zpev...'!J38</f>
        <v>0</v>
      </c>
      <c r="AZ69" s="102">
        <f>'SO 03 - Komunikace a zpev...'!F35</f>
        <v>0</v>
      </c>
      <c r="BA69" s="102">
        <f>'SO 03 - Komunikace a zpev...'!F36</f>
        <v>0</v>
      </c>
      <c r="BB69" s="102">
        <f>'SO 03 - Komunikace a zpev...'!F37</f>
        <v>0</v>
      </c>
      <c r="BC69" s="102">
        <f>'SO 03 - Komunikace a zpev...'!F38</f>
        <v>0</v>
      </c>
      <c r="BD69" s="104">
        <f>'SO 03 - Komunikace a zpev...'!F39</f>
        <v>0</v>
      </c>
      <c r="BT69" s="105" t="s">
        <v>79</v>
      </c>
      <c r="BV69" s="105" t="s">
        <v>72</v>
      </c>
      <c r="BW69" s="105" t="s">
        <v>119</v>
      </c>
      <c r="BX69" s="105" t="s">
        <v>78</v>
      </c>
      <c r="CL69" s="105" t="s">
        <v>18</v>
      </c>
    </row>
    <row r="70" spans="1:91" s="4" customFormat="1" ht="16.5" customHeight="1">
      <c r="A70" s="98" t="s">
        <v>80</v>
      </c>
      <c r="B70" s="53"/>
      <c r="C70" s="99"/>
      <c r="D70" s="99"/>
      <c r="E70" s="384" t="s">
        <v>120</v>
      </c>
      <c r="F70" s="384"/>
      <c r="G70" s="384"/>
      <c r="H70" s="384"/>
      <c r="I70" s="384"/>
      <c r="J70" s="99"/>
      <c r="K70" s="384" t="s">
        <v>121</v>
      </c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59">
        <f>'SO 05 - Přeložka horkovodu'!J32</f>
        <v>0</v>
      </c>
      <c r="AH70" s="360"/>
      <c r="AI70" s="360"/>
      <c r="AJ70" s="360"/>
      <c r="AK70" s="360"/>
      <c r="AL70" s="360"/>
      <c r="AM70" s="360"/>
      <c r="AN70" s="359">
        <f t="shared" si="0"/>
        <v>0</v>
      </c>
      <c r="AO70" s="360"/>
      <c r="AP70" s="360"/>
      <c r="AQ70" s="100" t="s">
        <v>83</v>
      </c>
      <c r="AR70" s="55"/>
      <c r="AS70" s="101">
        <v>0</v>
      </c>
      <c r="AT70" s="102">
        <f t="shared" si="1"/>
        <v>0</v>
      </c>
      <c r="AU70" s="103">
        <f>'SO 05 - Přeložka horkovodu'!P87</f>
        <v>0</v>
      </c>
      <c r="AV70" s="102">
        <f>'SO 05 - Přeložka horkovodu'!J35</f>
        <v>0</v>
      </c>
      <c r="AW70" s="102">
        <f>'SO 05 - Přeložka horkovodu'!J36</f>
        <v>0</v>
      </c>
      <c r="AX70" s="102">
        <f>'SO 05 - Přeložka horkovodu'!J37</f>
        <v>0</v>
      </c>
      <c r="AY70" s="102">
        <f>'SO 05 - Přeložka horkovodu'!J38</f>
        <v>0</v>
      </c>
      <c r="AZ70" s="102">
        <f>'SO 05 - Přeložka horkovodu'!F35</f>
        <v>0</v>
      </c>
      <c r="BA70" s="102">
        <f>'SO 05 - Přeložka horkovodu'!F36</f>
        <v>0</v>
      </c>
      <c r="BB70" s="102">
        <f>'SO 05 - Přeložka horkovodu'!F37</f>
        <v>0</v>
      </c>
      <c r="BC70" s="102">
        <f>'SO 05 - Přeložka horkovodu'!F38</f>
        <v>0</v>
      </c>
      <c r="BD70" s="104">
        <f>'SO 05 - Přeložka horkovodu'!F39</f>
        <v>0</v>
      </c>
      <c r="BT70" s="105" t="s">
        <v>79</v>
      </c>
      <c r="BV70" s="105" t="s">
        <v>72</v>
      </c>
      <c r="BW70" s="105" t="s">
        <v>122</v>
      </c>
      <c r="BX70" s="105" t="s">
        <v>78</v>
      </c>
      <c r="CL70" s="105" t="s">
        <v>18</v>
      </c>
    </row>
    <row r="71" spans="1:91" s="7" customFormat="1" ht="16.5" customHeight="1">
      <c r="B71" s="88"/>
      <c r="C71" s="89"/>
      <c r="D71" s="392" t="s">
        <v>123</v>
      </c>
      <c r="E71" s="392"/>
      <c r="F71" s="392"/>
      <c r="G71" s="392"/>
      <c r="H71" s="392"/>
      <c r="I71" s="90"/>
      <c r="J71" s="392" t="s">
        <v>124</v>
      </c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80">
        <f>ROUND(AG72+AG76+AG79+AG84+AG86+AG88,2)</f>
        <v>0</v>
      </c>
      <c r="AH71" s="379"/>
      <c r="AI71" s="379"/>
      <c r="AJ71" s="379"/>
      <c r="AK71" s="379"/>
      <c r="AL71" s="379"/>
      <c r="AM71" s="379"/>
      <c r="AN71" s="378">
        <f t="shared" si="0"/>
        <v>0</v>
      </c>
      <c r="AO71" s="379"/>
      <c r="AP71" s="379"/>
      <c r="AQ71" s="91" t="s">
        <v>76</v>
      </c>
      <c r="AR71" s="92"/>
      <c r="AS71" s="93">
        <f>ROUND(AS72+AS76+AS79+AS84+AS86+AS88,2)</f>
        <v>0</v>
      </c>
      <c r="AT71" s="94">
        <f t="shared" si="1"/>
        <v>0</v>
      </c>
      <c r="AU71" s="95">
        <f>ROUND(AU72+AU76+AU79+AU84+AU86+AU88,5)</f>
        <v>0</v>
      </c>
      <c r="AV71" s="94">
        <f>ROUND(AZ71*L29,2)</f>
        <v>0</v>
      </c>
      <c r="AW71" s="94">
        <f>ROUND(BA71*L30,2)</f>
        <v>0</v>
      </c>
      <c r="AX71" s="94">
        <f>ROUND(BB71*L29,2)</f>
        <v>0</v>
      </c>
      <c r="AY71" s="94">
        <f>ROUND(BC71*L30,2)</f>
        <v>0</v>
      </c>
      <c r="AZ71" s="94">
        <f>ROUND(AZ72+AZ76+AZ79+AZ84+AZ86+AZ88,2)</f>
        <v>0</v>
      </c>
      <c r="BA71" s="94">
        <f>ROUND(BA72+BA76+BA79+BA84+BA86+BA88,2)</f>
        <v>0</v>
      </c>
      <c r="BB71" s="94">
        <f>ROUND(BB72+BB76+BB79+BB84+BB86+BB88,2)</f>
        <v>0</v>
      </c>
      <c r="BC71" s="94">
        <f>ROUND(BC72+BC76+BC79+BC84+BC86+BC88,2)</f>
        <v>0</v>
      </c>
      <c r="BD71" s="96">
        <f>ROUND(BD72+BD76+BD79+BD84+BD86+BD88,2)</f>
        <v>0</v>
      </c>
      <c r="BS71" s="97" t="s">
        <v>69</v>
      </c>
      <c r="BT71" s="97" t="s">
        <v>77</v>
      </c>
      <c r="BU71" s="97" t="s">
        <v>71</v>
      </c>
      <c r="BV71" s="97" t="s">
        <v>72</v>
      </c>
      <c r="BW71" s="97" t="s">
        <v>125</v>
      </c>
      <c r="BX71" s="97" t="s">
        <v>5</v>
      </c>
      <c r="CL71" s="97" t="s">
        <v>18</v>
      </c>
      <c r="CM71" s="97" t="s">
        <v>79</v>
      </c>
    </row>
    <row r="72" spans="1:91" s="4" customFormat="1" ht="16.5" customHeight="1">
      <c r="B72" s="53"/>
      <c r="C72" s="99"/>
      <c r="D72" s="99"/>
      <c r="E72" s="384" t="s">
        <v>126</v>
      </c>
      <c r="F72" s="384"/>
      <c r="G72" s="384"/>
      <c r="H72" s="384"/>
      <c r="I72" s="384"/>
      <c r="J72" s="99"/>
      <c r="K72" s="384" t="s">
        <v>127</v>
      </c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1">
        <f>ROUND(SUM(AG73:AG75),2)</f>
        <v>0</v>
      </c>
      <c r="AH72" s="360"/>
      <c r="AI72" s="360"/>
      <c r="AJ72" s="360"/>
      <c r="AK72" s="360"/>
      <c r="AL72" s="360"/>
      <c r="AM72" s="360"/>
      <c r="AN72" s="359">
        <f t="shared" si="0"/>
        <v>0</v>
      </c>
      <c r="AO72" s="360"/>
      <c r="AP72" s="360"/>
      <c r="AQ72" s="100" t="s">
        <v>83</v>
      </c>
      <c r="AR72" s="55"/>
      <c r="AS72" s="101">
        <f>ROUND(SUM(AS73:AS75),2)</f>
        <v>0</v>
      </c>
      <c r="AT72" s="102">
        <f t="shared" si="1"/>
        <v>0</v>
      </c>
      <c r="AU72" s="103">
        <f>ROUND(SUM(AU73:AU75),5)</f>
        <v>0</v>
      </c>
      <c r="AV72" s="102">
        <f>ROUND(AZ72*L29,2)</f>
        <v>0</v>
      </c>
      <c r="AW72" s="102">
        <f>ROUND(BA72*L30,2)</f>
        <v>0</v>
      </c>
      <c r="AX72" s="102">
        <f>ROUND(BB72*L29,2)</f>
        <v>0</v>
      </c>
      <c r="AY72" s="102">
        <f>ROUND(BC72*L30,2)</f>
        <v>0</v>
      </c>
      <c r="AZ72" s="102">
        <f>ROUND(SUM(AZ73:AZ75),2)</f>
        <v>0</v>
      </c>
      <c r="BA72" s="102">
        <f>ROUND(SUM(BA73:BA75),2)</f>
        <v>0</v>
      </c>
      <c r="BB72" s="102">
        <f>ROUND(SUM(BB73:BB75),2)</f>
        <v>0</v>
      </c>
      <c r="BC72" s="102">
        <f>ROUND(SUM(BC73:BC75),2)</f>
        <v>0</v>
      </c>
      <c r="BD72" s="104">
        <f>ROUND(SUM(BD73:BD75),2)</f>
        <v>0</v>
      </c>
      <c r="BS72" s="105" t="s">
        <v>69</v>
      </c>
      <c r="BT72" s="105" t="s">
        <v>79</v>
      </c>
      <c r="BU72" s="105" t="s">
        <v>71</v>
      </c>
      <c r="BV72" s="105" t="s">
        <v>72</v>
      </c>
      <c r="BW72" s="105" t="s">
        <v>128</v>
      </c>
      <c r="BX72" s="105" t="s">
        <v>125</v>
      </c>
      <c r="CL72" s="105" t="s">
        <v>18</v>
      </c>
    </row>
    <row r="73" spans="1:91" s="4" customFormat="1" ht="16.5" customHeight="1">
      <c r="A73" s="98" t="s">
        <v>80</v>
      </c>
      <c r="B73" s="53"/>
      <c r="C73" s="99"/>
      <c r="D73" s="99"/>
      <c r="E73" s="99"/>
      <c r="F73" s="384" t="s">
        <v>129</v>
      </c>
      <c r="G73" s="384"/>
      <c r="H73" s="384"/>
      <c r="I73" s="384"/>
      <c r="J73" s="384"/>
      <c r="K73" s="99"/>
      <c r="L73" s="384" t="s">
        <v>130</v>
      </c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59">
        <f>'01 - Doplnění svorníků v ...'!J34</f>
        <v>0</v>
      </c>
      <c r="AH73" s="360"/>
      <c r="AI73" s="360"/>
      <c r="AJ73" s="360"/>
      <c r="AK73" s="360"/>
      <c r="AL73" s="360"/>
      <c r="AM73" s="360"/>
      <c r="AN73" s="359">
        <f t="shared" si="0"/>
        <v>0</v>
      </c>
      <c r="AO73" s="360"/>
      <c r="AP73" s="360"/>
      <c r="AQ73" s="100" t="s">
        <v>83</v>
      </c>
      <c r="AR73" s="55"/>
      <c r="AS73" s="101">
        <v>0</v>
      </c>
      <c r="AT73" s="102">
        <f t="shared" si="1"/>
        <v>0</v>
      </c>
      <c r="AU73" s="103">
        <f>'01 - Doplnění svorníků v ...'!P93</f>
        <v>0</v>
      </c>
      <c r="AV73" s="102">
        <f>'01 - Doplnění svorníků v ...'!J37</f>
        <v>0</v>
      </c>
      <c r="AW73" s="102">
        <f>'01 - Doplnění svorníků v ...'!J38</f>
        <v>0</v>
      </c>
      <c r="AX73" s="102">
        <f>'01 - Doplnění svorníků v ...'!J39</f>
        <v>0</v>
      </c>
      <c r="AY73" s="102">
        <f>'01 - Doplnění svorníků v ...'!J40</f>
        <v>0</v>
      </c>
      <c r="AZ73" s="102">
        <f>'01 - Doplnění svorníků v ...'!F37</f>
        <v>0</v>
      </c>
      <c r="BA73" s="102">
        <f>'01 - Doplnění svorníků v ...'!F38</f>
        <v>0</v>
      </c>
      <c r="BB73" s="102">
        <f>'01 - Doplnění svorníků v ...'!F39</f>
        <v>0</v>
      </c>
      <c r="BC73" s="102">
        <f>'01 - Doplnění svorníků v ...'!F40</f>
        <v>0</v>
      </c>
      <c r="BD73" s="104">
        <f>'01 - Doplnění svorníků v ...'!F41</f>
        <v>0</v>
      </c>
      <c r="BT73" s="105" t="s">
        <v>131</v>
      </c>
      <c r="BV73" s="105" t="s">
        <v>72</v>
      </c>
      <c r="BW73" s="105" t="s">
        <v>132</v>
      </c>
      <c r="BX73" s="105" t="s">
        <v>128</v>
      </c>
      <c r="CL73" s="105" t="s">
        <v>18</v>
      </c>
    </row>
    <row r="74" spans="1:91" s="4" customFormat="1" ht="16.5" customHeight="1">
      <c r="A74" s="98" t="s">
        <v>80</v>
      </c>
      <c r="B74" s="53"/>
      <c r="C74" s="99"/>
      <c r="D74" s="99"/>
      <c r="E74" s="99"/>
      <c r="F74" s="384" t="s">
        <v>133</v>
      </c>
      <c r="G74" s="384"/>
      <c r="H74" s="384"/>
      <c r="I74" s="384"/>
      <c r="J74" s="384"/>
      <c r="K74" s="99"/>
      <c r="L74" s="384" t="s">
        <v>134</v>
      </c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59">
        <f>'02 - Oprava nátěrů ocelov...'!J34</f>
        <v>0</v>
      </c>
      <c r="AH74" s="360"/>
      <c r="AI74" s="360"/>
      <c r="AJ74" s="360"/>
      <c r="AK74" s="360"/>
      <c r="AL74" s="360"/>
      <c r="AM74" s="360"/>
      <c r="AN74" s="359">
        <f t="shared" si="0"/>
        <v>0</v>
      </c>
      <c r="AO74" s="360"/>
      <c r="AP74" s="360"/>
      <c r="AQ74" s="100" t="s">
        <v>83</v>
      </c>
      <c r="AR74" s="55"/>
      <c r="AS74" s="101">
        <v>0</v>
      </c>
      <c r="AT74" s="102">
        <f t="shared" si="1"/>
        <v>0</v>
      </c>
      <c r="AU74" s="103">
        <f>'02 - Oprava nátěrů ocelov...'!P93</f>
        <v>0</v>
      </c>
      <c r="AV74" s="102">
        <f>'02 - Oprava nátěrů ocelov...'!J37</f>
        <v>0</v>
      </c>
      <c r="AW74" s="102">
        <f>'02 - Oprava nátěrů ocelov...'!J38</f>
        <v>0</v>
      </c>
      <c r="AX74" s="102">
        <f>'02 - Oprava nátěrů ocelov...'!J39</f>
        <v>0</v>
      </c>
      <c r="AY74" s="102">
        <f>'02 - Oprava nátěrů ocelov...'!J40</f>
        <v>0</v>
      </c>
      <c r="AZ74" s="102">
        <f>'02 - Oprava nátěrů ocelov...'!F37</f>
        <v>0</v>
      </c>
      <c r="BA74" s="102">
        <f>'02 - Oprava nátěrů ocelov...'!F38</f>
        <v>0</v>
      </c>
      <c r="BB74" s="102">
        <f>'02 - Oprava nátěrů ocelov...'!F39</f>
        <v>0</v>
      </c>
      <c r="BC74" s="102">
        <f>'02 - Oprava nátěrů ocelov...'!F40</f>
        <v>0</v>
      </c>
      <c r="BD74" s="104">
        <f>'02 - Oprava nátěrů ocelov...'!F41</f>
        <v>0</v>
      </c>
      <c r="BT74" s="105" t="s">
        <v>131</v>
      </c>
      <c r="BV74" s="105" t="s">
        <v>72</v>
      </c>
      <c r="BW74" s="105" t="s">
        <v>135</v>
      </c>
      <c r="BX74" s="105" t="s">
        <v>128</v>
      </c>
      <c r="CL74" s="105" t="s">
        <v>18</v>
      </c>
    </row>
    <row r="75" spans="1:91" s="4" customFormat="1" ht="16.5" customHeight="1">
      <c r="A75" s="98" t="s">
        <v>80</v>
      </c>
      <c r="B75" s="53"/>
      <c r="C75" s="99"/>
      <c r="D75" s="99"/>
      <c r="E75" s="99"/>
      <c r="F75" s="384" t="s">
        <v>136</v>
      </c>
      <c r="G75" s="384"/>
      <c r="H75" s="384"/>
      <c r="I75" s="384"/>
      <c r="J75" s="384"/>
      <c r="K75" s="99"/>
      <c r="L75" s="384" t="s">
        <v>137</v>
      </c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59">
        <f>'03 - Doplnění svorníků na...'!J34</f>
        <v>0</v>
      </c>
      <c r="AH75" s="360"/>
      <c r="AI75" s="360"/>
      <c r="AJ75" s="360"/>
      <c r="AK75" s="360"/>
      <c r="AL75" s="360"/>
      <c r="AM75" s="360"/>
      <c r="AN75" s="359">
        <f t="shared" si="0"/>
        <v>0</v>
      </c>
      <c r="AO75" s="360"/>
      <c r="AP75" s="360"/>
      <c r="AQ75" s="100" t="s">
        <v>83</v>
      </c>
      <c r="AR75" s="55"/>
      <c r="AS75" s="101">
        <v>0</v>
      </c>
      <c r="AT75" s="102">
        <f t="shared" si="1"/>
        <v>0</v>
      </c>
      <c r="AU75" s="103">
        <f>'03 - Doplnění svorníků na...'!P93</f>
        <v>0</v>
      </c>
      <c r="AV75" s="102">
        <f>'03 - Doplnění svorníků na...'!J37</f>
        <v>0</v>
      </c>
      <c r="AW75" s="102">
        <f>'03 - Doplnění svorníků na...'!J38</f>
        <v>0</v>
      </c>
      <c r="AX75" s="102">
        <f>'03 - Doplnění svorníků na...'!J39</f>
        <v>0</v>
      </c>
      <c r="AY75" s="102">
        <f>'03 - Doplnění svorníků na...'!J40</f>
        <v>0</v>
      </c>
      <c r="AZ75" s="102">
        <f>'03 - Doplnění svorníků na...'!F37</f>
        <v>0</v>
      </c>
      <c r="BA75" s="102">
        <f>'03 - Doplnění svorníků na...'!F38</f>
        <v>0</v>
      </c>
      <c r="BB75" s="102">
        <f>'03 - Doplnění svorníků na...'!F39</f>
        <v>0</v>
      </c>
      <c r="BC75" s="102">
        <f>'03 - Doplnění svorníků na...'!F40</f>
        <v>0</v>
      </c>
      <c r="BD75" s="104">
        <f>'03 - Doplnění svorníků na...'!F41</f>
        <v>0</v>
      </c>
      <c r="BT75" s="105" t="s">
        <v>131</v>
      </c>
      <c r="BV75" s="105" t="s">
        <v>72</v>
      </c>
      <c r="BW75" s="105" t="s">
        <v>138</v>
      </c>
      <c r="BX75" s="105" t="s">
        <v>128</v>
      </c>
      <c r="CL75" s="105" t="s">
        <v>18</v>
      </c>
    </row>
    <row r="76" spans="1:91" s="4" customFormat="1" ht="16.5" customHeight="1">
      <c r="B76" s="53"/>
      <c r="C76" s="99"/>
      <c r="D76" s="99"/>
      <c r="E76" s="384" t="s">
        <v>139</v>
      </c>
      <c r="F76" s="384"/>
      <c r="G76" s="384"/>
      <c r="H76" s="384"/>
      <c r="I76" s="384"/>
      <c r="J76" s="99"/>
      <c r="K76" s="384" t="s">
        <v>140</v>
      </c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1">
        <f>ROUND(SUM(AG77:AG78),2)</f>
        <v>0</v>
      </c>
      <c r="AH76" s="360"/>
      <c r="AI76" s="360"/>
      <c r="AJ76" s="360"/>
      <c r="AK76" s="360"/>
      <c r="AL76" s="360"/>
      <c r="AM76" s="360"/>
      <c r="AN76" s="359">
        <f t="shared" si="0"/>
        <v>0</v>
      </c>
      <c r="AO76" s="360"/>
      <c r="AP76" s="360"/>
      <c r="AQ76" s="100" t="s">
        <v>83</v>
      </c>
      <c r="AR76" s="55"/>
      <c r="AS76" s="101">
        <f>ROUND(SUM(AS77:AS78),2)</f>
        <v>0</v>
      </c>
      <c r="AT76" s="102">
        <f t="shared" si="1"/>
        <v>0</v>
      </c>
      <c r="AU76" s="103">
        <f>ROUND(SUM(AU77:AU78),5)</f>
        <v>0</v>
      </c>
      <c r="AV76" s="102">
        <f>ROUND(AZ76*L29,2)</f>
        <v>0</v>
      </c>
      <c r="AW76" s="102">
        <f>ROUND(BA76*L30,2)</f>
        <v>0</v>
      </c>
      <c r="AX76" s="102">
        <f>ROUND(BB76*L29,2)</f>
        <v>0</v>
      </c>
      <c r="AY76" s="102">
        <f>ROUND(BC76*L30,2)</f>
        <v>0</v>
      </c>
      <c r="AZ76" s="102">
        <f>ROUND(SUM(AZ77:AZ78),2)</f>
        <v>0</v>
      </c>
      <c r="BA76" s="102">
        <f>ROUND(SUM(BA77:BA78),2)</f>
        <v>0</v>
      </c>
      <c r="BB76" s="102">
        <f>ROUND(SUM(BB77:BB78),2)</f>
        <v>0</v>
      </c>
      <c r="BC76" s="102">
        <f>ROUND(SUM(BC77:BC78),2)</f>
        <v>0</v>
      </c>
      <c r="BD76" s="104">
        <f>ROUND(SUM(BD77:BD78),2)</f>
        <v>0</v>
      </c>
      <c r="BS76" s="105" t="s">
        <v>69</v>
      </c>
      <c r="BT76" s="105" t="s">
        <v>79</v>
      </c>
      <c r="BU76" s="105" t="s">
        <v>71</v>
      </c>
      <c r="BV76" s="105" t="s">
        <v>72</v>
      </c>
      <c r="BW76" s="105" t="s">
        <v>141</v>
      </c>
      <c r="BX76" s="105" t="s">
        <v>125</v>
      </c>
      <c r="CL76" s="105" t="s">
        <v>18</v>
      </c>
    </row>
    <row r="77" spans="1:91" s="4" customFormat="1" ht="16.5" customHeight="1">
      <c r="A77" s="98" t="s">
        <v>80</v>
      </c>
      <c r="B77" s="53"/>
      <c r="C77" s="99"/>
      <c r="D77" s="99"/>
      <c r="E77" s="99"/>
      <c r="F77" s="384" t="s">
        <v>129</v>
      </c>
      <c r="G77" s="384"/>
      <c r="H77" s="384"/>
      <c r="I77" s="384"/>
      <c r="J77" s="384"/>
      <c r="K77" s="99"/>
      <c r="L77" s="384" t="s">
        <v>142</v>
      </c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59">
        <f>'01 - Silnoproud 3.NP'!J34</f>
        <v>0</v>
      </c>
      <c r="AH77" s="360"/>
      <c r="AI77" s="360"/>
      <c r="AJ77" s="360"/>
      <c r="AK77" s="360"/>
      <c r="AL77" s="360"/>
      <c r="AM77" s="360"/>
      <c r="AN77" s="359">
        <f t="shared" si="0"/>
        <v>0</v>
      </c>
      <c r="AO77" s="360"/>
      <c r="AP77" s="360"/>
      <c r="AQ77" s="100" t="s">
        <v>83</v>
      </c>
      <c r="AR77" s="55"/>
      <c r="AS77" s="101">
        <v>0</v>
      </c>
      <c r="AT77" s="102">
        <f t="shared" si="1"/>
        <v>0</v>
      </c>
      <c r="AU77" s="103">
        <f>'01 - Silnoproud 3.NP'!P96</f>
        <v>0</v>
      </c>
      <c r="AV77" s="102">
        <f>'01 - Silnoproud 3.NP'!J37</f>
        <v>0</v>
      </c>
      <c r="AW77" s="102">
        <f>'01 - Silnoproud 3.NP'!J38</f>
        <v>0</v>
      </c>
      <c r="AX77" s="102">
        <f>'01 - Silnoproud 3.NP'!J39</f>
        <v>0</v>
      </c>
      <c r="AY77" s="102">
        <f>'01 - Silnoproud 3.NP'!J40</f>
        <v>0</v>
      </c>
      <c r="AZ77" s="102">
        <f>'01 - Silnoproud 3.NP'!F37</f>
        <v>0</v>
      </c>
      <c r="BA77" s="102">
        <f>'01 - Silnoproud 3.NP'!F38</f>
        <v>0</v>
      </c>
      <c r="BB77" s="102">
        <f>'01 - Silnoproud 3.NP'!F39</f>
        <v>0</v>
      </c>
      <c r="BC77" s="102">
        <f>'01 - Silnoproud 3.NP'!F40</f>
        <v>0</v>
      </c>
      <c r="BD77" s="104">
        <f>'01 - Silnoproud 3.NP'!F41</f>
        <v>0</v>
      </c>
      <c r="BT77" s="105" t="s">
        <v>131</v>
      </c>
      <c r="BV77" s="105" t="s">
        <v>72</v>
      </c>
      <c r="BW77" s="105" t="s">
        <v>143</v>
      </c>
      <c r="BX77" s="105" t="s">
        <v>141</v>
      </c>
      <c r="CL77" s="105" t="s">
        <v>18</v>
      </c>
    </row>
    <row r="78" spans="1:91" s="4" customFormat="1" ht="16.5" customHeight="1">
      <c r="A78" s="98" t="s">
        <v>80</v>
      </c>
      <c r="B78" s="53"/>
      <c r="C78" s="99"/>
      <c r="D78" s="99"/>
      <c r="E78" s="99"/>
      <c r="F78" s="384" t="s">
        <v>133</v>
      </c>
      <c r="G78" s="384"/>
      <c r="H78" s="384"/>
      <c r="I78" s="384"/>
      <c r="J78" s="384"/>
      <c r="K78" s="99"/>
      <c r="L78" s="384" t="s">
        <v>144</v>
      </c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59">
        <f>'02 - Slaboproud 3.NP'!J34</f>
        <v>0</v>
      </c>
      <c r="AH78" s="360"/>
      <c r="AI78" s="360"/>
      <c r="AJ78" s="360"/>
      <c r="AK78" s="360"/>
      <c r="AL78" s="360"/>
      <c r="AM78" s="360"/>
      <c r="AN78" s="359">
        <f t="shared" si="0"/>
        <v>0</v>
      </c>
      <c r="AO78" s="360"/>
      <c r="AP78" s="360"/>
      <c r="AQ78" s="100" t="s">
        <v>83</v>
      </c>
      <c r="AR78" s="55"/>
      <c r="AS78" s="101">
        <v>0</v>
      </c>
      <c r="AT78" s="102">
        <f t="shared" si="1"/>
        <v>0</v>
      </c>
      <c r="AU78" s="103">
        <f>'02 - Slaboproud 3.NP'!P92</f>
        <v>0</v>
      </c>
      <c r="AV78" s="102">
        <f>'02 - Slaboproud 3.NP'!J37</f>
        <v>0</v>
      </c>
      <c r="AW78" s="102">
        <f>'02 - Slaboproud 3.NP'!J38</f>
        <v>0</v>
      </c>
      <c r="AX78" s="102">
        <f>'02 - Slaboproud 3.NP'!J39</f>
        <v>0</v>
      </c>
      <c r="AY78" s="102">
        <f>'02 - Slaboproud 3.NP'!J40</f>
        <v>0</v>
      </c>
      <c r="AZ78" s="102">
        <f>'02 - Slaboproud 3.NP'!F37</f>
        <v>0</v>
      </c>
      <c r="BA78" s="102">
        <f>'02 - Slaboproud 3.NP'!F38</f>
        <v>0</v>
      </c>
      <c r="BB78" s="102">
        <f>'02 - Slaboproud 3.NP'!F39</f>
        <v>0</v>
      </c>
      <c r="BC78" s="102">
        <f>'02 - Slaboproud 3.NP'!F40</f>
        <v>0</v>
      </c>
      <c r="BD78" s="104">
        <f>'02 - Slaboproud 3.NP'!F41</f>
        <v>0</v>
      </c>
      <c r="BT78" s="105" t="s">
        <v>131</v>
      </c>
      <c r="BV78" s="105" t="s">
        <v>72</v>
      </c>
      <c r="BW78" s="105" t="s">
        <v>145</v>
      </c>
      <c r="BX78" s="105" t="s">
        <v>141</v>
      </c>
      <c r="CL78" s="105" t="s">
        <v>18</v>
      </c>
    </row>
    <row r="79" spans="1:91" s="4" customFormat="1" ht="16.5" customHeight="1">
      <c r="B79" s="53"/>
      <c r="C79" s="99"/>
      <c r="D79" s="99"/>
      <c r="E79" s="384" t="s">
        <v>146</v>
      </c>
      <c r="F79" s="384"/>
      <c r="G79" s="384"/>
      <c r="H79" s="384"/>
      <c r="I79" s="384"/>
      <c r="J79" s="99"/>
      <c r="K79" s="384" t="s">
        <v>147</v>
      </c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1">
        <f>ROUND(SUM(AG80:AG83),2)</f>
        <v>0</v>
      </c>
      <c r="AH79" s="360"/>
      <c r="AI79" s="360"/>
      <c r="AJ79" s="360"/>
      <c r="AK79" s="360"/>
      <c r="AL79" s="360"/>
      <c r="AM79" s="360"/>
      <c r="AN79" s="359">
        <f t="shared" si="0"/>
        <v>0</v>
      </c>
      <c r="AO79" s="360"/>
      <c r="AP79" s="360"/>
      <c r="AQ79" s="100" t="s">
        <v>83</v>
      </c>
      <c r="AR79" s="55"/>
      <c r="AS79" s="101">
        <f>ROUND(SUM(AS80:AS83),2)</f>
        <v>0</v>
      </c>
      <c r="AT79" s="102">
        <f t="shared" si="1"/>
        <v>0</v>
      </c>
      <c r="AU79" s="103">
        <f>ROUND(SUM(AU80:AU83),5)</f>
        <v>0</v>
      </c>
      <c r="AV79" s="102">
        <f>ROUND(AZ79*L29,2)</f>
        <v>0</v>
      </c>
      <c r="AW79" s="102">
        <f>ROUND(BA79*L30,2)</f>
        <v>0</v>
      </c>
      <c r="AX79" s="102">
        <f>ROUND(BB79*L29,2)</f>
        <v>0</v>
      </c>
      <c r="AY79" s="102">
        <f>ROUND(BC79*L30,2)</f>
        <v>0</v>
      </c>
      <c r="AZ79" s="102">
        <f>ROUND(SUM(AZ80:AZ83),2)</f>
        <v>0</v>
      </c>
      <c r="BA79" s="102">
        <f>ROUND(SUM(BA80:BA83),2)</f>
        <v>0</v>
      </c>
      <c r="BB79" s="102">
        <f>ROUND(SUM(BB80:BB83),2)</f>
        <v>0</v>
      </c>
      <c r="BC79" s="102">
        <f>ROUND(SUM(BC80:BC83),2)</f>
        <v>0</v>
      </c>
      <c r="BD79" s="104">
        <f>ROUND(SUM(BD80:BD83),2)</f>
        <v>0</v>
      </c>
      <c r="BS79" s="105" t="s">
        <v>69</v>
      </c>
      <c r="BT79" s="105" t="s">
        <v>79</v>
      </c>
      <c r="BU79" s="105" t="s">
        <v>71</v>
      </c>
      <c r="BV79" s="105" t="s">
        <v>72</v>
      </c>
      <c r="BW79" s="105" t="s">
        <v>148</v>
      </c>
      <c r="BX79" s="105" t="s">
        <v>125</v>
      </c>
      <c r="CL79" s="105" t="s">
        <v>18</v>
      </c>
    </row>
    <row r="80" spans="1:91" s="4" customFormat="1" ht="16.5" customHeight="1">
      <c r="A80" s="98" t="s">
        <v>80</v>
      </c>
      <c r="B80" s="53"/>
      <c r="C80" s="99"/>
      <c r="D80" s="99"/>
      <c r="E80" s="99"/>
      <c r="F80" s="384" t="s">
        <v>129</v>
      </c>
      <c r="G80" s="384"/>
      <c r="H80" s="384"/>
      <c r="I80" s="384"/>
      <c r="J80" s="384"/>
      <c r="K80" s="99"/>
      <c r="L80" s="384" t="s">
        <v>149</v>
      </c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59">
        <f>'01 - D1.4.5 - ZTI - pračka'!J34</f>
        <v>0</v>
      </c>
      <c r="AH80" s="360"/>
      <c r="AI80" s="360"/>
      <c r="AJ80" s="360"/>
      <c r="AK80" s="360"/>
      <c r="AL80" s="360"/>
      <c r="AM80" s="360"/>
      <c r="AN80" s="359">
        <f t="shared" si="0"/>
        <v>0</v>
      </c>
      <c r="AO80" s="360"/>
      <c r="AP80" s="360"/>
      <c r="AQ80" s="100" t="s">
        <v>83</v>
      </c>
      <c r="AR80" s="55"/>
      <c r="AS80" s="101">
        <v>0</v>
      </c>
      <c r="AT80" s="102">
        <f t="shared" si="1"/>
        <v>0</v>
      </c>
      <c r="AU80" s="103">
        <f>'01 - D1.4.5 - ZTI - pračka'!P96</f>
        <v>0</v>
      </c>
      <c r="AV80" s="102">
        <f>'01 - D1.4.5 - ZTI - pračka'!J37</f>
        <v>0</v>
      </c>
      <c r="AW80" s="102">
        <f>'01 - D1.4.5 - ZTI - pračka'!J38</f>
        <v>0</v>
      </c>
      <c r="AX80" s="102">
        <f>'01 - D1.4.5 - ZTI - pračka'!J39</f>
        <v>0</v>
      </c>
      <c r="AY80" s="102">
        <f>'01 - D1.4.5 - ZTI - pračka'!J40</f>
        <v>0</v>
      </c>
      <c r="AZ80" s="102">
        <f>'01 - D1.4.5 - ZTI - pračka'!F37</f>
        <v>0</v>
      </c>
      <c r="BA80" s="102">
        <f>'01 - D1.4.5 - ZTI - pračka'!F38</f>
        <v>0</v>
      </c>
      <c r="BB80" s="102">
        <f>'01 - D1.4.5 - ZTI - pračka'!F39</f>
        <v>0</v>
      </c>
      <c r="BC80" s="102">
        <f>'01 - D1.4.5 - ZTI - pračka'!F40</f>
        <v>0</v>
      </c>
      <c r="BD80" s="104">
        <f>'01 - D1.4.5 - ZTI - pračka'!F41</f>
        <v>0</v>
      </c>
      <c r="BT80" s="105" t="s">
        <v>131</v>
      </c>
      <c r="BV80" s="105" t="s">
        <v>72</v>
      </c>
      <c r="BW80" s="105" t="s">
        <v>150</v>
      </c>
      <c r="BX80" s="105" t="s">
        <v>148</v>
      </c>
      <c r="CL80" s="105" t="s">
        <v>18</v>
      </c>
    </row>
    <row r="81" spans="1:91" s="4" customFormat="1" ht="16.5" customHeight="1">
      <c r="A81" s="98" t="s">
        <v>80</v>
      </c>
      <c r="B81" s="53"/>
      <c r="C81" s="99"/>
      <c r="D81" s="99"/>
      <c r="E81" s="99"/>
      <c r="F81" s="384" t="s">
        <v>133</v>
      </c>
      <c r="G81" s="384"/>
      <c r="H81" s="384"/>
      <c r="I81" s="384"/>
      <c r="J81" s="384"/>
      <c r="K81" s="99"/>
      <c r="L81" s="384" t="s">
        <v>151</v>
      </c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59">
        <f>'02 - D.1.4.7 - Elektro si...'!J34</f>
        <v>0</v>
      </c>
      <c r="AH81" s="360"/>
      <c r="AI81" s="360"/>
      <c r="AJ81" s="360"/>
      <c r="AK81" s="360"/>
      <c r="AL81" s="360"/>
      <c r="AM81" s="360"/>
      <c r="AN81" s="359">
        <f t="shared" si="0"/>
        <v>0</v>
      </c>
      <c r="AO81" s="360"/>
      <c r="AP81" s="360"/>
      <c r="AQ81" s="100" t="s">
        <v>83</v>
      </c>
      <c r="AR81" s="55"/>
      <c r="AS81" s="101">
        <v>0</v>
      </c>
      <c r="AT81" s="102">
        <f t="shared" si="1"/>
        <v>0</v>
      </c>
      <c r="AU81" s="103">
        <f>'02 - D.1.4.7 - Elektro si...'!P95</f>
        <v>0</v>
      </c>
      <c r="AV81" s="102">
        <f>'02 - D.1.4.7 - Elektro si...'!J37</f>
        <v>0</v>
      </c>
      <c r="AW81" s="102">
        <f>'02 - D.1.4.7 - Elektro si...'!J38</f>
        <v>0</v>
      </c>
      <c r="AX81" s="102">
        <f>'02 - D.1.4.7 - Elektro si...'!J39</f>
        <v>0</v>
      </c>
      <c r="AY81" s="102">
        <f>'02 - D.1.4.7 - Elektro si...'!J40</f>
        <v>0</v>
      </c>
      <c r="AZ81" s="102">
        <f>'02 - D.1.4.7 - Elektro si...'!F37</f>
        <v>0</v>
      </c>
      <c r="BA81" s="102">
        <f>'02 - D.1.4.7 - Elektro si...'!F38</f>
        <v>0</v>
      </c>
      <c r="BB81" s="102">
        <f>'02 - D.1.4.7 - Elektro si...'!F39</f>
        <v>0</v>
      </c>
      <c r="BC81" s="102">
        <f>'02 - D.1.4.7 - Elektro si...'!F40</f>
        <v>0</v>
      </c>
      <c r="BD81" s="104">
        <f>'02 - D.1.4.7 - Elektro si...'!F41</f>
        <v>0</v>
      </c>
      <c r="BT81" s="105" t="s">
        <v>131</v>
      </c>
      <c r="BV81" s="105" t="s">
        <v>72</v>
      </c>
      <c r="BW81" s="105" t="s">
        <v>152</v>
      </c>
      <c r="BX81" s="105" t="s">
        <v>148</v>
      </c>
      <c r="CL81" s="105" t="s">
        <v>18</v>
      </c>
    </row>
    <row r="82" spans="1:91" s="4" customFormat="1" ht="16.5" customHeight="1">
      <c r="A82" s="98" t="s">
        <v>80</v>
      </c>
      <c r="B82" s="53"/>
      <c r="C82" s="99"/>
      <c r="D82" s="99"/>
      <c r="E82" s="99"/>
      <c r="F82" s="384" t="s">
        <v>136</v>
      </c>
      <c r="G82" s="384"/>
      <c r="H82" s="384"/>
      <c r="I82" s="384"/>
      <c r="J82" s="384"/>
      <c r="K82" s="99"/>
      <c r="L82" s="384" t="s">
        <v>153</v>
      </c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59">
        <f>'03 - Změny ve varně a záz...'!J34</f>
        <v>0</v>
      </c>
      <c r="AH82" s="360"/>
      <c r="AI82" s="360"/>
      <c r="AJ82" s="360"/>
      <c r="AK82" s="360"/>
      <c r="AL82" s="360"/>
      <c r="AM82" s="360"/>
      <c r="AN82" s="359">
        <f t="shared" si="0"/>
        <v>0</v>
      </c>
      <c r="AO82" s="360"/>
      <c r="AP82" s="360"/>
      <c r="AQ82" s="100" t="s">
        <v>83</v>
      </c>
      <c r="AR82" s="55"/>
      <c r="AS82" s="101">
        <v>0</v>
      </c>
      <c r="AT82" s="102">
        <f t="shared" si="1"/>
        <v>0</v>
      </c>
      <c r="AU82" s="103">
        <f>'03 - Změny ve varně a záz...'!P99</f>
        <v>0</v>
      </c>
      <c r="AV82" s="102">
        <f>'03 - Změny ve varně a záz...'!J37</f>
        <v>0</v>
      </c>
      <c r="AW82" s="102">
        <f>'03 - Změny ve varně a záz...'!J38</f>
        <v>0</v>
      </c>
      <c r="AX82" s="102">
        <f>'03 - Změny ve varně a záz...'!J39</f>
        <v>0</v>
      </c>
      <c r="AY82" s="102">
        <f>'03 - Změny ve varně a záz...'!J40</f>
        <v>0</v>
      </c>
      <c r="AZ82" s="102">
        <f>'03 - Změny ve varně a záz...'!F37</f>
        <v>0</v>
      </c>
      <c r="BA82" s="102">
        <f>'03 - Změny ve varně a záz...'!F38</f>
        <v>0</v>
      </c>
      <c r="BB82" s="102">
        <f>'03 - Změny ve varně a záz...'!F39</f>
        <v>0</v>
      </c>
      <c r="BC82" s="102">
        <f>'03 - Změny ve varně a záz...'!F40</f>
        <v>0</v>
      </c>
      <c r="BD82" s="104">
        <f>'03 - Změny ve varně a záz...'!F41</f>
        <v>0</v>
      </c>
      <c r="BT82" s="105" t="s">
        <v>131</v>
      </c>
      <c r="BV82" s="105" t="s">
        <v>72</v>
      </c>
      <c r="BW82" s="105" t="s">
        <v>154</v>
      </c>
      <c r="BX82" s="105" t="s">
        <v>148</v>
      </c>
      <c r="CL82" s="105" t="s">
        <v>18</v>
      </c>
    </row>
    <row r="83" spans="1:91" s="4" customFormat="1" ht="16.5" customHeight="1">
      <c r="A83" s="98" t="s">
        <v>80</v>
      </c>
      <c r="B83" s="53"/>
      <c r="C83" s="99"/>
      <c r="D83" s="99"/>
      <c r="E83" s="99"/>
      <c r="F83" s="384" t="s">
        <v>155</v>
      </c>
      <c r="G83" s="384"/>
      <c r="H83" s="384"/>
      <c r="I83" s="384"/>
      <c r="J83" s="384"/>
      <c r="K83" s="99"/>
      <c r="L83" s="384" t="s">
        <v>156</v>
      </c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59">
        <f>'04 - Příčka ve varně'!J34</f>
        <v>0</v>
      </c>
      <c r="AH83" s="360"/>
      <c r="AI83" s="360"/>
      <c r="AJ83" s="360"/>
      <c r="AK83" s="360"/>
      <c r="AL83" s="360"/>
      <c r="AM83" s="360"/>
      <c r="AN83" s="359">
        <f t="shared" si="0"/>
        <v>0</v>
      </c>
      <c r="AO83" s="360"/>
      <c r="AP83" s="360"/>
      <c r="AQ83" s="100" t="s">
        <v>83</v>
      </c>
      <c r="AR83" s="55"/>
      <c r="AS83" s="101">
        <v>0</v>
      </c>
      <c r="AT83" s="102">
        <f t="shared" si="1"/>
        <v>0</v>
      </c>
      <c r="AU83" s="103">
        <f>'04 - Příčka ve varně'!P98</f>
        <v>0</v>
      </c>
      <c r="AV83" s="102">
        <f>'04 - Příčka ve varně'!J37</f>
        <v>0</v>
      </c>
      <c r="AW83" s="102">
        <f>'04 - Příčka ve varně'!J38</f>
        <v>0</v>
      </c>
      <c r="AX83" s="102">
        <f>'04 - Příčka ve varně'!J39</f>
        <v>0</v>
      </c>
      <c r="AY83" s="102">
        <f>'04 - Příčka ve varně'!J40</f>
        <v>0</v>
      </c>
      <c r="AZ83" s="102">
        <f>'04 - Příčka ve varně'!F37</f>
        <v>0</v>
      </c>
      <c r="BA83" s="102">
        <f>'04 - Příčka ve varně'!F38</f>
        <v>0</v>
      </c>
      <c r="BB83" s="102">
        <f>'04 - Příčka ve varně'!F39</f>
        <v>0</v>
      </c>
      <c r="BC83" s="102">
        <f>'04 - Příčka ve varně'!F40</f>
        <v>0</v>
      </c>
      <c r="BD83" s="104">
        <f>'04 - Příčka ve varně'!F41</f>
        <v>0</v>
      </c>
      <c r="BT83" s="105" t="s">
        <v>131</v>
      </c>
      <c r="BV83" s="105" t="s">
        <v>72</v>
      </c>
      <c r="BW83" s="105" t="s">
        <v>157</v>
      </c>
      <c r="BX83" s="105" t="s">
        <v>148</v>
      </c>
      <c r="CL83" s="105" t="s">
        <v>18</v>
      </c>
    </row>
    <row r="84" spans="1:91" s="4" customFormat="1" ht="16.5" customHeight="1">
      <c r="B84" s="53"/>
      <c r="C84" s="99"/>
      <c r="D84" s="99"/>
      <c r="E84" s="384" t="s">
        <v>158</v>
      </c>
      <c r="F84" s="384"/>
      <c r="G84" s="384"/>
      <c r="H84" s="384"/>
      <c r="I84" s="384"/>
      <c r="J84" s="99"/>
      <c r="K84" s="384" t="s">
        <v>159</v>
      </c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  <c r="AD84" s="384"/>
      <c r="AE84" s="384"/>
      <c r="AF84" s="384"/>
      <c r="AG84" s="381">
        <f>ROUND(AG85,2)</f>
        <v>0</v>
      </c>
      <c r="AH84" s="360"/>
      <c r="AI84" s="360"/>
      <c r="AJ84" s="360"/>
      <c r="AK84" s="360"/>
      <c r="AL84" s="360"/>
      <c r="AM84" s="360"/>
      <c r="AN84" s="359">
        <f t="shared" si="0"/>
        <v>0</v>
      </c>
      <c r="AO84" s="360"/>
      <c r="AP84" s="360"/>
      <c r="AQ84" s="100" t="s">
        <v>83</v>
      </c>
      <c r="AR84" s="55"/>
      <c r="AS84" s="101">
        <f>ROUND(AS85,2)</f>
        <v>0</v>
      </c>
      <c r="AT84" s="102">
        <f t="shared" si="1"/>
        <v>0</v>
      </c>
      <c r="AU84" s="103">
        <f>ROUND(AU85,5)</f>
        <v>0</v>
      </c>
      <c r="AV84" s="102">
        <f>ROUND(AZ84*L29,2)</f>
        <v>0</v>
      </c>
      <c r="AW84" s="102">
        <f>ROUND(BA84*L30,2)</f>
        <v>0</v>
      </c>
      <c r="AX84" s="102">
        <f>ROUND(BB84*L29,2)</f>
        <v>0</v>
      </c>
      <c r="AY84" s="102">
        <f>ROUND(BC84*L30,2)</f>
        <v>0</v>
      </c>
      <c r="AZ84" s="102">
        <f>ROUND(AZ85,2)</f>
        <v>0</v>
      </c>
      <c r="BA84" s="102">
        <f>ROUND(BA85,2)</f>
        <v>0</v>
      </c>
      <c r="BB84" s="102">
        <f>ROUND(BB85,2)</f>
        <v>0</v>
      </c>
      <c r="BC84" s="102">
        <f>ROUND(BC85,2)</f>
        <v>0</v>
      </c>
      <c r="BD84" s="104">
        <f>ROUND(BD85,2)</f>
        <v>0</v>
      </c>
      <c r="BS84" s="105" t="s">
        <v>69</v>
      </c>
      <c r="BT84" s="105" t="s">
        <v>79</v>
      </c>
      <c r="BU84" s="105" t="s">
        <v>71</v>
      </c>
      <c r="BV84" s="105" t="s">
        <v>72</v>
      </c>
      <c r="BW84" s="105" t="s">
        <v>160</v>
      </c>
      <c r="BX84" s="105" t="s">
        <v>125</v>
      </c>
      <c r="CL84" s="105" t="s">
        <v>18</v>
      </c>
    </row>
    <row r="85" spans="1:91" s="4" customFormat="1" ht="16.5" customHeight="1">
      <c r="A85" s="98" t="s">
        <v>80</v>
      </c>
      <c r="B85" s="53"/>
      <c r="C85" s="99"/>
      <c r="D85" s="99"/>
      <c r="E85" s="99"/>
      <c r="F85" s="384" t="s">
        <v>129</v>
      </c>
      <c r="G85" s="384"/>
      <c r="H85" s="384"/>
      <c r="I85" s="384"/>
      <c r="J85" s="384"/>
      <c r="K85" s="99"/>
      <c r="L85" s="384" t="s">
        <v>161</v>
      </c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59">
        <f>'01 - Doplnění obkladů v j...'!J34</f>
        <v>0</v>
      </c>
      <c r="AH85" s="360"/>
      <c r="AI85" s="360"/>
      <c r="AJ85" s="360"/>
      <c r="AK85" s="360"/>
      <c r="AL85" s="360"/>
      <c r="AM85" s="360"/>
      <c r="AN85" s="359">
        <f t="shared" si="0"/>
        <v>0</v>
      </c>
      <c r="AO85" s="360"/>
      <c r="AP85" s="360"/>
      <c r="AQ85" s="100" t="s">
        <v>83</v>
      </c>
      <c r="AR85" s="55"/>
      <c r="AS85" s="101">
        <v>0</v>
      </c>
      <c r="AT85" s="102">
        <f t="shared" si="1"/>
        <v>0</v>
      </c>
      <c r="AU85" s="103">
        <f>'01 - Doplnění obkladů v j...'!P105</f>
        <v>0</v>
      </c>
      <c r="AV85" s="102">
        <f>'01 - Doplnění obkladů v j...'!J37</f>
        <v>0</v>
      </c>
      <c r="AW85" s="102">
        <f>'01 - Doplnění obkladů v j...'!J38</f>
        <v>0</v>
      </c>
      <c r="AX85" s="102">
        <f>'01 - Doplnění obkladů v j...'!J39</f>
        <v>0</v>
      </c>
      <c r="AY85" s="102">
        <f>'01 - Doplnění obkladů v j...'!J40</f>
        <v>0</v>
      </c>
      <c r="AZ85" s="102">
        <f>'01 - Doplnění obkladů v j...'!F37</f>
        <v>0</v>
      </c>
      <c r="BA85" s="102">
        <f>'01 - Doplnění obkladů v j...'!F38</f>
        <v>0</v>
      </c>
      <c r="BB85" s="102">
        <f>'01 - Doplnění obkladů v j...'!F39</f>
        <v>0</v>
      </c>
      <c r="BC85" s="102">
        <f>'01 - Doplnění obkladů v j...'!F40</f>
        <v>0</v>
      </c>
      <c r="BD85" s="104">
        <f>'01 - Doplnění obkladů v j...'!F41</f>
        <v>0</v>
      </c>
      <c r="BT85" s="105" t="s">
        <v>131</v>
      </c>
      <c r="BV85" s="105" t="s">
        <v>72</v>
      </c>
      <c r="BW85" s="105" t="s">
        <v>162</v>
      </c>
      <c r="BX85" s="105" t="s">
        <v>160</v>
      </c>
      <c r="CL85" s="105" t="s">
        <v>18</v>
      </c>
    </row>
    <row r="86" spans="1:91" s="4" customFormat="1" ht="16.5" customHeight="1">
      <c r="B86" s="53"/>
      <c r="C86" s="99"/>
      <c r="D86" s="99"/>
      <c r="E86" s="384" t="s">
        <v>8</v>
      </c>
      <c r="F86" s="384"/>
      <c r="G86" s="384"/>
      <c r="H86" s="384"/>
      <c r="I86" s="384"/>
      <c r="J86" s="99"/>
      <c r="K86" s="384" t="s">
        <v>163</v>
      </c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1">
        <f>ROUND(AG87,2)</f>
        <v>0</v>
      </c>
      <c r="AH86" s="360"/>
      <c r="AI86" s="360"/>
      <c r="AJ86" s="360"/>
      <c r="AK86" s="360"/>
      <c r="AL86" s="360"/>
      <c r="AM86" s="360"/>
      <c r="AN86" s="359">
        <f t="shared" si="0"/>
        <v>0</v>
      </c>
      <c r="AO86" s="360"/>
      <c r="AP86" s="360"/>
      <c r="AQ86" s="100" t="s">
        <v>83</v>
      </c>
      <c r="AR86" s="55"/>
      <c r="AS86" s="101">
        <f>ROUND(AS87,2)</f>
        <v>0</v>
      </c>
      <c r="AT86" s="102">
        <f t="shared" si="1"/>
        <v>0</v>
      </c>
      <c r="AU86" s="103">
        <f>ROUND(AU87,5)</f>
        <v>0</v>
      </c>
      <c r="AV86" s="102">
        <f>ROUND(AZ86*L29,2)</f>
        <v>0</v>
      </c>
      <c r="AW86" s="102">
        <f>ROUND(BA86*L30,2)</f>
        <v>0</v>
      </c>
      <c r="AX86" s="102">
        <f>ROUND(BB86*L29,2)</f>
        <v>0</v>
      </c>
      <c r="AY86" s="102">
        <f>ROUND(BC86*L30,2)</f>
        <v>0</v>
      </c>
      <c r="AZ86" s="102">
        <f>ROUND(AZ87,2)</f>
        <v>0</v>
      </c>
      <c r="BA86" s="102">
        <f>ROUND(BA87,2)</f>
        <v>0</v>
      </c>
      <c r="BB86" s="102">
        <f>ROUND(BB87,2)</f>
        <v>0</v>
      </c>
      <c r="BC86" s="102">
        <f>ROUND(BC87,2)</f>
        <v>0</v>
      </c>
      <c r="BD86" s="104">
        <f>ROUND(BD87,2)</f>
        <v>0</v>
      </c>
      <c r="BS86" s="105" t="s">
        <v>69</v>
      </c>
      <c r="BT86" s="105" t="s">
        <v>79</v>
      </c>
      <c r="BU86" s="105" t="s">
        <v>71</v>
      </c>
      <c r="BV86" s="105" t="s">
        <v>72</v>
      </c>
      <c r="BW86" s="105" t="s">
        <v>164</v>
      </c>
      <c r="BX86" s="105" t="s">
        <v>125</v>
      </c>
      <c r="CL86" s="105" t="s">
        <v>18</v>
      </c>
    </row>
    <row r="87" spans="1:91" s="4" customFormat="1" ht="23.25" customHeight="1">
      <c r="A87" s="98" t="s">
        <v>80</v>
      </c>
      <c r="B87" s="53"/>
      <c r="C87" s="99"/>
      <c r="D87" s="99"/>
      <c r="E87" s="99"/>
      <c r="F87" s="384" t="s">
        <v>129</v>
      </c>
      <c r="G87" s="384"/>
      <c r="H87" s="384"/>
      <c r="I87" s="384"/>
      <c r="J87" s="384"/>
      <c r="K87" s="99"/>
      <c r="L87" s="384" t="s">
        <v>165</v>
      </c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59">
        <f>'01 - Změna využití na 2 k...'!J34</f>
        <v>0</v>
      </c>
      <c r="AH87" s="360"/>
      <c r="AI87" s="360"/>
      <c r="AJ87" s="360"/>
      <c r="AK87" s="360"/>
      <c r="AL87" s="360"/>
      <c r="AM87" s="360"/>
      <c r="AN87" s="359">
        <f t="shared" si="0"/>
        <v>0</v>
      </c>
      <c r="AO87" s="360"/>
      <c r="AP87" s="360"/>
      <c r="AQ87" s="100" t="s">
        <v>83</v>
      </c>
      <c r="AR87" s="55"/>
      <c r="AS87" s="101">
        <v>0</v>
      </c>
      <c r="AT87" s="102">
        <f t="shared" si="1"/>
        <v>0</v>
      </c>
      <c r="AU87" s="103">
        <f>'01 - Změna využití na 2 k...'!P104</f>
        <v>0</v>
      </c>
      <c r="AV87" s="102">
        <f>'01 - Změna využití na 2 k...'!J37</f>
        <v>0</v>
      </c>
      <c r="AW87" s="102">
        <f>'01 - Změna využití na 2 k...'!J38</f>
        <v>0</v>
      </c>
      <c r="AX87" s="102">
        <f>'01 - Změna využití na 2 k...'!J39</f>
        <v>0</v>
      </c>
      <c r="AY87" s="102">
        <f>'01 - Změna využití na 2 k...'!J40</f>
        <v>0</v>
      </c>
      <c r="AZ87" s="102">
        <f>'01 - Změna využití na 2 k...'!F37</f>
        <v>0</v>
      </c>
      <c r="BA87" s="102">
        <f>'01 - Změna využití na 2 k...'!F38</f>
        <v>0</v>
      </c>
      <c r="BB87" s="102">
        <f>'01 - Změna využití na 2 k...'!F39</f>
        <v>0</v>
      </c>
      <c r="BC87" s="102">
        <f>'01 - Změna využití na 2 k...'!F40</f>
        <v>0</v>
      </c>
      <c r="BD87" s="104">
        <f>'01 - Změna využití na 2 k...'!F41</f>
        <v>0</v>
      </c>
      <c r="BT87" s="105" t="s">
        <v>131</v>
      </c>
      <c r="BV87" s="105" t="s">
        <v>72</v>
      </c>
      <c r="BW87" s="105" t="s">
        <v>166</v>
      </c>
      <c r="BX87" s="105" t="s">
        <v>164</v>
      </c>
      <c r="CL87" s="105" t="s">
        <v>18</v>
      </c>
    </row>
    <row r="88" spans="1:91" s="4" customFormat="1" ht="16.5" customHeight="1">
      <c r="B88" s="53"/>
      <c r="C88" s="99"/>
      <c r="D88" s="99"/>
      <c r="E88" s="384" t="s">
        <v>167</v>
      </c>
      <c r="F88" s="384"/>
      <c r="G88" s="384"/>
      <c r="H88" s="384"/>
      <c r="I88" s="384"/>
      <c r="J88" s="99"/>
      <c r="K88" s="384" t="s">
        <v>168</v>
      </c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1">
        <f>ROUND(AG89,2)</f>
        <v>0</v>
      </c>
      <c r="AH88" s="360"/>
      <c r="AI88" s="360"/>
      <c r="AJ88" s="360"/>
      <c r="AK88" s="360"/>
      <c r="AL88" s="360"/>
      <c r="AM88" s="360"/>
      <c r="AN88" s="359">
        <f t="shared" si="0"/>
        <v>0</v>
      </c>
      <c r="AO88" s="360"/>
      <c r="AP88" s="360"/>
      <c r="AQ88" s="100" t="s">
        <v>83</v>
      </c>
      <c r="AR88" s="55"/>
      <c r="AS88" s="101">
        <f>ROUND(AS89,2)</f>
        <v>0</v>
      </c>
      <c r="AT88" s="102">
        <f t="shared" si="1"/>
        <v>0</v>
      </c>
      <c r="AU88" s="103">
        <f>ROUND(AU89,5)</f>
        <v>0</v>
      </c>
      <c r="AV88" s="102">
        <f>ROUND(AZ88*L29,2)</f>
        <v>0</v>
      </c>
      <c r="AW88" s="102">
        <f>ROUND(BA88*L30,2)</f>
        <v>0</v>
      </c>
      <c r="AX88" s="102">
        <f>ROUND(BB88*L29,2)</f>
        <v>0</v>
      </c>
      <c r="AY88" s="102">
        <f>ROUND(BC88*L30,2)</f>
        <v>0</v>
      </c>
      <c r="AZ88" s="102">
        <f>ROUND(AZ89,2)</f>
        <v>0</v>
      </c>
      <c r="BA88" s="102">
        <f>ROUND(BA89,2)</f>
        <v>0</v>
      </c>
      <c r="BB88" s="102">
        <f>ROUND(BB89,2)</f>
        <v>0</v>
      </c>
      <c r="BC88" s="102">
        <f>ROUND(BC89,2)</f>
        <v>0</v>
      </c>
      <c r="BD88" s="104">
        <f>ROUND(BD89,2)</f>
        <v>0</v>
      </c>
      <c r="BS88" s="105" t="s">
        <v>69</v>
      </c>
      <c r="BT88" s="105" t="s">
        <v>79</v>
      </c>
      <c r="BU88" s="105" t="s">
        <v>71</v>
      </c>
      <c r="BV88" s="105" t="s">
        <v>72</v>
      </c>
      <c r="BW88" s="105" t="s">
        <v>169</v>
      </c>
      <c r="BX88" s="105" t="s">
        <v>125</v>
      </c>
      <c r="CL88" s="105" t="s">
        <v>18</v>
      </c>
    </row>
    <row r="89" spans="1:91" s="4" customFormat="1" ht="16.5" customHeight="1">
      <c r="A89" s="98" t="s">
        <v>80</v>
      </c>
      <c r="B89" s="53"/>
      <c r="C89" s="99"/>
      <c r="D89" s="99"/>
      <c r="E89" s="99"/>
      <c r="F89" s="384" t="s">
        <v>129</v>
      </c>
      <c r="G89" s="384"/>
      <c r="H89" s="384"/>
      <c r="I89" s="384"/>
      <c r="J89" s="384"/>
      <c r="K89" s="99"/>
      <c r="L89" s="384" t="s">
        <v>170</v>
      </c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59">
        <f>'01 - Doplnění UT ve 3.NP ...'!J34</f>
        <v>0</v>
      </c>
      <c r="AH89" s="360"/>
      <c r="AI89" s="360"/>
      <c r="AJ89" s="360"/>
      <c r="AK89" s="360"/>
      <c r="AL89" s="360"/>
      <c r="AM89" s="360"/>
      <c r="AN89" s="359">
        <f t="shared" si="0"/>
        <v>0</v>
      </c>
      <c r="AO89" s="360"/>
      <c r="AP89" s="360"/>
      <c r="AQ89" s="100" t="s">
        <v>83</v>
      </c>
      <c r="AR89" s="55"/>
      <c r="AS89" s="101">
        <v>0</v>
      </c>
      <c r="AT89" s="102">
        <f t="shared" si="1"/>
        <v>0</v>
      </c>
      <c r="AU89" s="103">
        <f>'01 - Doplnění UT ve 3.NP ...'!P97</f>
        <v>0</v>
      </c>
      <c r="AV89" s="102">
        <f>'01 - Doplnění UT ve 3.NP ...'!J37</f>
        <v>0</v>
      </c>
      <c r="AW89" s="102">
        <f>'01 - Doplnění UT ve 3.NP ...'!J38</f>
        <v>0</v>
      </c>
      <c r="AX89" s="102">
        <f>'01 - Doplnění UT ve 3.NP ...'!J39</f>
        <v>0</v>
      </c>
      <c r="AY89" s="102">
        <f>'01 - Doplnění UT ve 3.NP ...'!J40</f>
        <v>0</v>
      </c>
      <c r="AZ89" s="102">
        <f>'01 - Doplnění UT ve 3.NP ...'!F37</f>
        <v>0</v>
      </c>
      <c r="BA89" s="102">
        <f>'01 - Doplnění UT ve 3.NP ...'!F38</f>
        <v>0</v>
      </c>
      <c r="BB89" s="102">
        <f>'01 - Doplnění UT ve 3.NP ...'!F39</f>
        <v>0</v>
      </c>
      <c r="BC89" s="102">
        <f>'01 - Doplnění UT ve 3.NP ...'!F40</f>
        <v>0</v>
      </c>
      <c r="BD89" s="104">
        <f>'01 - Doplnění UT ve 3.NP ...'!F41</f>
        <v>0</v>
      </c>
      <c r="BT89" s="105" t="s">
        <v>131</v>
      </c>
      <c r="BV89" s="105" t="s">
        <v>72</v>
      </c>
      <c r="BW89" s="105" t="s">
        <v>171</v>
      </c>
      <c r="BX89" s="105" t="s">
        <v>169</v>
      </c>
      <c r="CL89" s="105" t="s">
        <v>18</v>
      </c>
    </row>
    <row r="90" spans="1:91" s="7" customFormat="1" ht="24.75" customHeight="1">
      <c r="B90" s="88"/>
      <c r="C90" s="89"/>
      <c r="D90" s="392" t="s">
        <v>172</v>
      </c>
      <c r="E90" s="392"/>
      <c r="F90" s="392"/>
      <c r="G90" s="392"/>
      <c r="H90" s="392"/>
      <c r="I90" s="90"/>
      <c r="J90" s="392" t="s">
        <v>173</v>
      </c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80">
        <f>ROUND(SUM(AG91:AG95),2)</f>
        <v>0</v>
      </c>
      <c r="AH90" s="379"/>
      <c r="AI90" s="379"/>
      <c r="AJ90" s="379"/>
      <c r="AK90" s="379"/>
      <c r="AL90" s="379"/>
      <c r="AM90" s="379"/>
      <c r="AN90" s="378">
        <f t="shared" si="0"/>
        <v>0</v>
      </c>
      <c r="AO90" s="379"/>
      <c r="AP90" s="379"/>
      <c r="AQ90" s="91" t="s">
        <v>76</v>
      </c>
      <c r="AR90" s="92"/>
      <c r="AS90" s="93">
        <f>ROUND(SUM(AS91:AS95),2)</f>
        <v>0</v>
      </c>
      <c r="AT90" s="94">
        <f t="shared" si="1"/>
        <v>0</v>
      </c>
      <c r="AU90" s="95">
        <f>ROUND(SUM(AU91:AU95),5)</f>
        <v>0</v>
      </c>
      <c r="AV90" s="94">
        <f>ROUND(AZ90*L29,2)</f>
        <v>0</v>
      </c>
      <c r="AW90" s="94">
        <f>ROUND(BA90*L30,2)</f>
        <v>0</v>
      </c>
      <c r="AX90" s="94">
        <f>ROUND(BB90*L29,2)</f>
        <v>0</v>
      </c>
      <c r="AY90" s="94">
        <f>ROUND(BC90*L30,2)</f>
        <v>0</v>
      </c>
      <c r="AZ90" s="94">
        <f>ROUND(SUM(AZ91:AZ95),2)</f>
        <v>0</v>
      </c>
      <c r="BA90" s="94">
        <f>ROUND(SUM(BA91:BA95),2)</f>
        <v>0</v>
      </c>
      <c r="BB90" s="94">
        <f>ROUND(SUM(BB91:BB95),2)</f>
        <v>0</v>
      </c>
      <c r="BC90" s="94">
        <f>ROUND(SUM(BC91:BC95),2)</f>
        <v>0</v>
      </c>
      <c r="BD90" s="96">
        <f>ROUND(SUM(BD91:BD95),2)</f>
        <v>0</v>
      </c>
      <c r="BS90" s="97" t="s">
        <v>69</v>
      </c>
      <c r="BT90" s="97" t="s">
        <v>77</v>
      </c>
      <c r="BU90" s="97" t="s">
        <v>71</v>
      </c>
      <c r="BV90" s="97" t="s">
        <v>72</v>
      </c>
      <c r="BW90" s="97" t="s">
        <v>174</v>
      </c>
      <c r="BX90" s="97" t="s">
        <v>5</v>
      </c>
      <c r="CL90" s="97" t="s">
        <v>18</v>
      </c>
      <c r="CM90" s="97" t="s">
        <v>79</v>
      </c>
    </row>
    <row r="91" spans="1:91" s="4" customFormat="1" ht="16.5" customHeight="1">
      <c r="A91" s="98" t="s">
        <v>80</v>
      </c>
      <c r="B91" s="53"/>
      <c r="C91" s="99"/>
      <c r="D91" s="99"/>
      <c r="E91" s="384" t="s">
        <v>129</v>
      </c>
      <c r="F91" s="384"/>
      <c r="G91" s="384"/>
      <c r="H91" s="384"/>
      <c r="I91" s="384"/>
      <c r="J91" s="99"/>
      <c r="K91" s="384" t="s">
        <v>175</v>
      </c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4"/>
      <c r="X91" s="384"/>
      <c r="Y91" s="384"/>
      <c r="Z91" s="384"/>
      <c r="AA91" s="384"/>
      <c r="AB91" s="384"/>
      <c r="AC91" s="384"/>
      <c r="AD91" s="384"/>
      <c r="AE91" s="384"/>
      <c r="AF91" s="384"/>
      <c r="AG91" s="359">
        <f>'01 - Obnovení oplocení u ...'!J32</f>
        <v>0</v>
      </c>
      <c r="AH91" s="360"/>
      <c r="AI91" s="360"/>
      <c r="AJ91" s="360"/>
      <c r="AK91" s="360"/>
      <c r="AL91" s="360"/>
      <c r="AM91" s="360"/>
      <c r="AN91" s="359">
        <f t="shared" si="0"/>
        <v>0</v>
      </c>
      <c r="AO91" s="360"/>
      <c r="AP91" s="360"/>
      <c r="AQ91" s="100" t="s">
        <v>83</v>
      </c>
      <c r="AR91" s="55"/>
      <c r="AS91" s="101">
        <v>0</v>
      </c>
      <c r="AT91" s="102">
        <f t="shared" si="1"/>
        <v>0</v>
      </c>
      <c r="AU91" s="103">
        <f>'01 - Obnovení oplocení u ...'!P98</f>
        <v>0</v>
      </c>
      <c r="AV91" s="102">
        <f>'01 - Obnovení oplocení u ...'!J35</f>
        <v>0</v>
      </c>
      <c r="AW91" s="102">
        <f>'01 - Obnovení oplocení u ...'!J36</f>
        <v>0</v>
      </c>
      <c r="AX91" s="102">
        <f>'01 - Obnovení oplocení u ...'!J37</f>
        <v>0</v>
      </c>
      <c r="AY91" s="102">
        <f>'01 - Obnovení oplocení u ...'!J38</f>
        <v>0</v>
      </c>
      <c r="AZ91" s="102">
        <f>'01 - Obnovení oplocení u ...'!F35</f>
        <v>0</v>
      </c>
      <c r="BA91" s="102">
        <f>'01 - Obnovení oplocení u ...'!F36</f>
        <v>0</v>
      </c>
      <c r="BB91" s="102">
        <f>'01 - Obnovení oplocení u ...'!F37</f>
        <v>0</v>
      </c>
      <c r="BC91" s="102">
        <f>'01 - Obnovení oplocení u ...'!F38</f>
        <v>0</v>
      </c>
      <c r="BD91" s="104">
        <f>'01 - Obnovení oplocení u ...'!F39</f>
        <v>0</v>
      </c>
      <c r="BT91" s="105" t="s">
        <v>79</v>
      </c>
      <c r="BV91" s="105" t="s">
        <v>72</v>
      </c>
      <c r="BW91" s="105" t="s">
        <v>176</v>
      </c>
      <c r="BX91" s="105" t="s">
        <v>174</v>
      </c>
      <c r="CL91" s="105" t="s">
        <v>18</v>
      </c>
    </row>
    <row r="92" spans="1:91" s="4" customFormat="1" ht="16.5" customHeight="1">
      <c r="A92" s="98" t="s">
        <v>80</v>
      </c>
      <c r="B92" s="53"/>
      <c r="C92" s="99"/>
      <c r="D92" s="99"/>
      <c r="E92" s="384" t="s">
        <v>133</v>
      </c>
      <c r="F92" s="384"/>
      <c r="G92" s="384"/>
      <c r="H92" s="384"/>
      <c r="I92" s="384"/>
      <c r="J92" s="99"/>
      <c r="K92" s="384" t="s">
        <v>177</v>
      </c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4"/>
      <c r="Z92" s="384"/>
      <c r="AA92" s="384"/>
      <c r="AB92" s="384"/>
      <c r="AC92" s="384"/>
      <c r="AD92" s="384"/>
      <c r="AE92" s="384"/>
      <c r="AF92" s="384"/>
      <c r="AG92" s="359">
        <f>'02 - Úprava znečištěných ...'!J32</f>
        <v>0</v>
      </c>
      <c r="AH92" s="360"/>
      <c r="AI92" s="360"/>
      <c r="AJ92" s="360"/>
      <c r="AK92" s="360"/>
      <c r="AL92" s="360"/>
      <c r="AM92" s="360"/>
      <c r="AN92" s="359">
        <f t="shared" si="0"/>
        <v>0</v>
      </c>
      <c r="AO92" s="360"/>
      <c r="AP92" s="360"/>
      <c r="AQ92" s="100" t="s">
        <v>83</v>
      </c>
      <c r="AR92" s="55"/>
      <c r="AS92" s="101">
        <v>0</v>
      </c>
      <c r="AT92" s="102">
        <f t="shared" si="1"/>
        <v>0</v>
      </c>
      <c r="AU92" s="103">
        <f>'02 - Úprava znečištěných ...'!P87</f>
        <v>0</v>
      </c>
      <c r="AV92" s="102">
        <f>'02 - Úprava znečištěných ...'!J35</f>
        <v>0</v>
      </c>
      <c r="AW92" s="102">
        <f>'02 - Úprava znečištěných ...'!J36</f>
        <v>0</v>
      </c>
      <c r="AX92" s="102">
        <f>'02 - Úprava znečištěných ...'!J37</f>
        <v>0</v>
      </c>
      <c r="AY92" s="102">
        <f>'02 - Úprava znečištěných ...'!J38</f>
        <v>0</v>
      </c>
      <c r="AZ92" s="102">
        <f>'02 - Úprava znečištěných ...'!F35</f>
        <v>0</v>
      </c>
      <c r="BA92" s="102">
        <f>'02 - Úprava znečištěných ...'!F36</f>
        <v>0</v>
      </c>
      <c r="BB92" s="102">
        <f>'02 - Úprava znečištěných ...'!F37</f>
        <v>0</v>
      </c>
      <c r="BC92" s="102">
        <f>'02 - Úprava znečištěných ...'!F38</f>
        <v>0</v>
      </c>
      <c r="BD92" s="104">
        <f>'02 - Úprava znečištěných ...'!F39</f>
        <v>0</v>
      </c>
      <c r="BT92" s="105" t="s">
        <v>79</v>
      </c>
      <c r="BV92" s="105" t="s">
        <v>72</v>
      </c>
      <c r="BW92" s="105" t="s">
        <v>178</v>
      </c>
      <c r="BX92" s="105" t="s">
        <v>174</v>
      </c>
      <c r="CL92" s="105" t="s">
        <v>18</v>
      </c>
    </row>
    <row r="93" spans="1:91" s="4" customFormat="1" ht="16.5" customHeight="1">
      <c r="A93" s="98" t="s">
        <v>80</v>
      </c>
      <c r="B93" s="53"/>
      <c r="C93" s="99"/>
      <c r="D93" s="99"/>
      <c r="E93" s="384" t="s">
        <v>136</v>
      </c>
      <c r="F93" s="384"/>
      <c r="G93" s="384"/>
      <c r="H93" s="384"/>
      <c r="I93" s="384"/>
      <c r="J93" s="99"/>
      <c r="K93" s="384" t="s">
        <v>179</v>
      </c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  <c r="AA93" s="384"/>
      <c r="AB93" s="384"/>
      <c r="AC93" s="384"/>
      <c r="AD93" s="384"/>
      <c r="AE93" s="384"/>
      <c r="AF93" s="384"/>
      <c r="AG93" s="359">
        <f>'03 - Opravy - obecné'!J32</f>
        <v>0</v>
      </c>
      <c r="AH93" s="360"/>
      <c r="AI93" s="360"/>
      <c r="AJ93" s="360"/>
      <c r="AK93" s="360"/>
      <c r="AL93" s="360"/>
      <c r="AM93" s="360"/>
      <c r="AN93" s="359">
        <f t="shared" si="0"/>
        <v>0</v>
      </c>
      <c r="AO93" s="360"/>
      <c r="AP93" s="360"/>
      <c r="AQ93" s="100" t="s">
        <v>83</v>
      </c>
      <c r="AR93" s="55"/>
      <c r="AS93" s="101">
        <v>0</v>
      </c>
      <c r="AT93" s="102">
        <f t="shared" si="1"/>
        <v>0</v>
      </c>
      <c r="AU93" s="103">
        <f>'03 - Opravy - obecné'!P86</f>
        <v>0</v>
      </c>
      <c r="AV93" s="102">
        <f>'03 - Opravy - obecné'!J35</f>
        <v>0</v>
      </c>
      <c r="AW93" s="102">
        <f>'03 - Opravy - obecné'!J36</f>
        <v>0</v>
      </c>
      <c r="AX93" s="102">
        <f>'03 - Opravy - obecné'!J37</f>
        <v>0</v>
      </c>
      <c r="AY93" s="102">
        <f>'03 - Opravy - obecné'!J38</f>
        <v>0</v>
      </c>
      <c r="AZ93" s="102">
        <f>'03 - Opravy - obecné'!F35</f>
        <v>0</v>
      </c>
      <c r="BA93" s="102">
        <f>'03 - Opravy - obecné'!F36</f>
        <v>0</v>
      </c>
      <c r="BB93" s="102">
        <f>'03 - Opravy - obecné'!F37</f>
        <v>0</v>
      </c>
      <c r="BC93" s="102">
        <f>'03 - Opravy - obecné'!F38</f>
        <v>0</v>
      </c>
      <c r="BD93" s="104">
        <f>'03 - Opravy - obecné'!F39</f>
        <v>0</v>
      </c>
      <c r="BT93" s="105" t="s">
        <v>79</v>
      </c>
      <c r="BV93" s="105" t="s">
        <v>72</v>
      </c>
      <c r="BW93" s="105" t="s">
        <v>180</v>
      </c>
      <c r="BX93" s="105" t="s">
        <v>174</v>
      </c>
      <c r="CL93" s="105" t="s">
        <v>18</v>
      </c>
    </row>
    <row r="94" spans="1:91" s="4" customFormat="1" ht="23.25" customHeight="1">
      <c r="A94" s="98" t="s">
        <v>80</v>
      </c>
      <c r="B94" s="53"/>
      <c r="C94" s="99"/>
      <c r="D94" s="99"/>
      <c r="E94" s="384" t="s">
        <v>155</v>
      </c>
      <c r="F94" s="384"/>
      <c r="G94" s="384"/>
      <c r="H94" s="384"/>
      <c r="I94" s="384"/>
      <c r="J94" s="99"/>
      <c r="K94" s="384" t="s">
        <v>181</v>
      </c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4"/>
      <c r="Z94" s="384"/>
      <c r="AA94" s="384"/>
      <c r="AB94" s="384"/>
      <c r="AC94" s="384"/>
      <c r="AD94" s="384"/>
      <c r="AE94" s="384"/>
      <c r="AF94" s="384"/>
      <c r="AG94" s="359">
        <f>'04 - Oprava omítek a podl...'!J32</f>
        <v>0</v>
      </c>
      <c r="AH94" s="360"/>
      <c r="AI94" s="360"/>
      <c r="AJ94" s="360"/>
      <c r="AK94" s="360"/>
      <c r="AL94" s="360"/>
      <c r="AM94" s="360"/>
      <c r="AN94" s="359">
        <f t="shared" si="0"/>
        <v>0</v>
      </c>
      <c r="AO94" s="360"/>
      <c r="AP94" s="360"/>
      <c r="AQ94" s="100" t="s">
        <v>83</v>
      </c>
      <c r="AR94" s="55"/>
      <c r="AS94" s="101">
        <v>0</v>
      </c>
      <c r="AT94" s="102">
        <f t="shared" si="1"/>
        <v>0</v>
      </c>
      <c r="AU94" s="103">
        <f>'04 - Oprava omítek a podl...'!P94</f>
        <v>0</v>
      </c>
      <c r="AV94" s="102">
        <f>'04 - Oprava omítek a podl...'!J35</f>
        <v>0</v>
      </c>
      <c r="AW94" s="102">
        <f>'04 - Oprava omítek a podl...'!J36</f>
        <v>0</v>
      </c>
      <c r="AX94" s="102">
        <f>'04 - Oprava omítek a podl...'!J37</f>
        <v>0</v>
      </c>
      <c r="AY94" s="102">
        <f>'04 - Oprava omítek a podl...'!J38</f>
        <v>0</v>
      </c>
      <c r="AZ94" s="102">
        <f>'04 - Oprava omítek a podl...'!F35</f>
        <v>0</v>
      </c>
      <c r="BA94" s="102">
        <f>'04 - Oprava omítek a podl...'!F36</f>
        <v>0</v>
      </c>
      <c r="BB94" s="102">
        <f>'04 - Oprava omítek a podl...'!F37</f>
        <v>0</v>
      </c>
      <c r="BC94" s="102">
        <f>'04 - Oprava omítek a podl...'!F38</f>
        <v>0</v>
      </c>
      <c r="BD94" s="104">
        <f>'04 - Oprava omítek a podl...'!F39</f>
        <v>0</v>
      </c>
      <c r="BT94" s="105" t="s">
        <v>79</v>
      </c>
      <c r="BV94" s="105" t="s">
        <v>72</v>
      </c>
      <c r="BW94" s="105" t="s">
        <v>182</v>
      </c>
      <c r="BX94" s="105" t="s">
        <v>174</v>
      </c>
      <c r="CL94" s="105" t="s">
        <v>18</v>
      </c>
    </row>
    <row r="95" spans="1:91" s="4" customFormat="1" ht="23.25" customHeight="1">
      <c r="A95" s="98" t="s">
        <v>80</v>
      </c>
      <c r="B95" s="53"/>
      <c r="C95" s="99"/>
      <c r="D95" s="99"/>
      <c r="E95" s="384" t="s">
        <v>183</v>
      </c>
      <c r="F95" s="384"/>
      <c r="G95" s="384"/>
      <c r="H95" s="384"/>
      <c r="I95" s="384"/>
      <c r="J95" s="99"/>
      <c r="K95" s="384" t="s">
        <v>184</v>
      </c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/>
      <c r="Z95" s="384"/>
      <c r="AA95" s="384"/>
      <c r="AB95" s="384"/>
      <c r="AC95" s="384"/>
      <c r="AD95" s="384"/>
      <c r="AE95" s="384"/>
      <c r="AF95" s="384"/>
      <c r="AG95" s="359">
        <f>'05 - Zbroušení podlahy ve...'!J32</f>
        <v>0</v>
      </c>
      <c r="AH95" s="360"/>
      <c r="AI95" s="360"/>
      <c r="AJ95" s="360"/>
      <c r="AK95" s="360"/>
      <c r="AL95" s="360"/>
      <c r="AM95" s="360"/>
      <c r="AN95" s="359">
        <f t="shared" si="0"/>
        <v>0</v>
      </c>
      <c r="AO95" s="360"/>
      <c r="AP95" s="360"/>
      <c r="AQ95" s="100" t="s">
        <v>83</v>
      </c>
      <c r="AR95" s="55"/>
      <c r="AS95" s="101">
        <v>0</v>
      </c>
      <c r="AT95" s="102">
        <f t="shared" si="1"/>
        <v>0</v>
      </c>
      <c r="AU95" s="103">
        <f>'05 - Zbroušení podlahy ve...'!P88</f>
        <v>0</v>
      </c>
      <c r="AV95" s="102">
        <f>'05 - Zbroušení podlahy ve...'!J35</f>
        <v>0</v>
      </c>
      <c r="AW95" s="102">
        <f>'05 - Zbroušení podlahy ve...'!J36</f>
        <v>0</v>
      </c>
      <c r="AX95" s="102">
        <f>'05 - Zbroušení podlahy ve...'!J37</f>
        <v>0</v>
      </c>
      <c r="AY95" s="102">
        <f>'05 - Zbroušení podlahy ve...'!J38</f>
        <v>0</v>
      </c>
      <c r="AZ95" s="102">
        <f>'05 - Zbroušení podlahy ve...'!F35</f>
        <v>0</v>
      </c>
      <c r="BA95" s="102">
        <f>'05 - Zbroušení podlahy ve...'!F36</f>
        <v>0</v>
      </c>
      <c r="BB95" s="102">
        <f>'05 - Zbroušení podlahy ve...'!F37</f>
        <v>0</v>
      </c>
      <c r="BC95" s="102">
        <f>'05 - Zbroušení podlahy ve...'!F38</f>
        <v>0</v>
      </c>
      <c r="BD95" s="104">
        <f>'05 - Zbroušení podlahy ve...'!F39</f>
        <v>0</v>
      </c>
      <c r="BT95" s="105" t="s">
        <v>79</v>
      </c>
      <c r="BV95" s="105" t="s">
        <v>72</v>
      </c>
      <c r="BW95" s="105" t="s">
        <v>185</v>
      </c>
      <c r="BX95" s="105" t="s">
        <v>174</v>
      </c>
      <c r="CL95" s="105" t="s">
        <v>18</v>
      </c>
    </row>
    <row r="96" spans="1:91" s="7" customFormat="1" ht="16.5" customHeight="1">
      <c r="B96" s="88"/>
      <c r="C96" s="89"/>
      <c r="D96" s="392" t="s">
        <v>186</v>
      </c>
      <c r="E96" s="392"/>
      <c r="F96" s="392"/>
      <c r="G96" s="392"/>
      <c r="H96" s="392"/>
      <c r="I96" s="90"/>
      <c r="J96" s="392" t="s">
        <v>187</v>
      </c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80">
        <f>ROUND(SUM(AG97:AG99),2)</f>
        <v>0</v>
      </c>
      <c r="AH96" s="379"/>
      <c r="AI96" s="379"/>
      <c r="AJ96" s="379"/>
      <c r="AK96" s="379"/>
      <c r="AL96" s="379"/>
      <c r="AM96" s="379"/>
      <c r="AN96" s="378">
        <f t="shared" si="0"/>
        <v>0</v>
      </c>
      <c r="AO96" s="379"/>
      <c r="AP96" s="379"/>
      <c r="AQ96" s="91" t="s">
        <v>76</v>
      </c>
      <c r="AR96" s="92"/>
      <c r="AS96" s="93">
        <f>ROUND(SUM(AS97:AS99),2)</f>
        <v>0</v>
      </c>
      <c r="AT96" s="94">
        <f t="shared" si="1"/>
        <v>0</v>
      </c>
      <c r="AU96" s="95">
        <f>ROUND(SUM(AU97:AU99),5)</f>
        <v>0</v>
      </c>
      <c r="AV96" s="94">
        <f>ROUND(AZ96*L29,2)</f>
        <v>0</v>
      </c>
      <c r="AW96" s="94">
        <f>ROUND(BA96*L30,2)</f>
        <v>0</v>
      </c>
      <c r="AX96" s="94">
        <f>ROUND(BB96*L29,2)</f>
        <v>0</v>
      </c>
      <c r="AY96" s="94">
        <f>ROUND(BC96*L30,2)</f>
        <v>0</v>
      </c>
      <c r="AZ96" s="94">
        <f>ROUND(SUM(AZ97:AZ99),2)</f>
        <v>0</v>
      </c>
      <c r="BA96" s="94">
        <f>ROUND(SUM(BA97:BA99),2)</f>
        <v>0</v>
      </c>
      <c r="BB96" s="94">
        <f>ROUND(SUM(BB97:BB99),2)</f>
        <v>0</v>
      </c>
      <c r="BC96" s="94">
        <f>ROUND(SUM(BC97:BC99),2)</f>
        <v>0</v>
      </c>
      <c r="BD96" s="96">
        <f>ROUND(SUM(BD97:BD99),2)</f>
        <v>0</v>
      </c>
      <c r="BS96" s="97" t="s">
        <v>69</v>
      </c>
      <c r="BT96" s="97" t="s">
        <v>77</v>
      </c>
      <c r="BU96" s="97" t="s">
        <v>71</v>
      </c>
      <c r="BV96" s="97" t="s">
        <v>72</v>
      </c>
      <c r="BW96" s="97" t="s">
        <v>188</v>
      </c>
      <c r="BX96" s="97" t="s">
        <v>5</v>
      </c>
      <c r="CL96" s="97" t="s">
        <v>18</v>
      </c>
      <c r="CM96" s="97" t="s">
        <v>79</v>
      </c>
    </row>
    <row r="97" spans="1:91" s="4" customFormat="1" ht="16.5" customHeight="1">
      <c r="A97" s="98" t="s">
        <v>80</v>
      </c>
      <c r="B97" s="53"/>
      <c r="C97" s="99"/>
      <c r="D97" s="99"/>
      <c r="E97" s="384" t="s">
        <v>129</v>
      </c>
      <c r="F97" s="384"/>
      <c r="G97" s="384"/>
      <c r="H97" s="384"/>
      <c r="I97" s="384"/>
      <c r="J97" s="99"/>
      <c r="K97" s="384" t="s">
        <v>7436</v>
      </c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59">
        <f>'01 - Demontáž provizorní...'!J32</f>
        <v>0</v>
      </c>
      <c r="AH97" s="360"/>
      <c r="AI97" s="360"/>
      <c r="AJ97" s="360"/>
      <c r="AK97" s="360"/>
      <c r="AL97" s="360"/>
      <c r="AM97" s="360"/>
      <c r="AN97" s="359">
        <f t="shared" si="0"/>
        <v>0</v>
      </c>
      <c r="AO97" s="360"/>
      <c r="AP97" s="360"/>
      <c r="AQ97" s="100" t="s">
        <v>83</v>
      </c>
      <c r="AR97" s="55"/>
      <c r="AS97" s="101">
        <v>0</v>
      </c>
      <c r="AT97" s="102">
        <f t="shared" si="1"/>
        <v>0</v>
      </c>
      <c r="AU97" s="103">
        <f>'01 - Demontáž provizorní...'!P87</f>
        <v>0</v>
      </c>
      <c r="AV97" s="102">
        <f>'01 - Demontáž provizorní...'!J35</f>
        <v>0</v>
      </c>
      <c r="AW97" s="102">
        <f>'01 - Demontáž provizorní...'!J36</f>
        <v>0</v>
      </c>
      <c r="AX97" s="102">
        <f>'01 - Demontáž provizorní...'!J37</f>
        <v>0</v>
      </c>
      <c r="AY97" s="102">
        <f>'01 - Demontáž provizorní...'!J38</f>
        <v>0</v>
      </c>
      <c r="AZ97" s="102">
        <f>'01 - Demontáž provizorní...'!F35</f>
        <v>0</v>
      </c>
      <c r="BA97" s="102">
        <f>'01 - Demontáž provizorní...'!F36</f>
        <v>0</v>
      </c>
      <c r="BB97" s="102">
        <f>'01 - Demontáž provizorní...'!F37</f>
        <v>0</v>
      </c>
      <c r="BC97" s="102">
        <f>'01 - Demontáž provizorní...'!F38</f>
        <v>0</v>
      </c>
      <c r="BD97" s="104">
        <f>'01 - Demontáž provizorní...'!F39</f>
        <v>0</v>
      </c>
      <c r="BT97" s="105" t="s">
        <v>79</v>
      </c>
      <c r="BV97" s="105" t="s">
        <v>72</v>
      </c>
      <c r="BW97" s="105" t="s">
        <v>189</v>
      </c>
      <c r="BX97" s="105" t="s">
        <v>188</v>
      </c>
      <c r="CL97" s="105" t="s">
        <v>18</v>
      </c>
    </row>
    <row r="98" spans="1:91" s="4" customFormat="1" ht="16.5" customHeight="1">
      <c r="A98" s="98" t="s">
        <v>80</v>
      </c>
      <c r="B98" s="53"/>
      <c r="C98" s="99"/>
      <c r="D98" s="99"/>
      <c r="E98" s="384" t="s">
        <v>133</v>
      </c>
      <c r="F98" s="384"/>
      <c r="G98" s="384"/>
      <c r="H98" s="384"/>
      <c r="I98" s="384"/>
      <c r="J98" s="99"/>
      <c r="K98" s="384" t="s">
        <v>190</v>
      </c>
      <c r="L98" s="384"/>
      <c r="M98" s="384"/>
      <c r="N98" s="384"/>
      <c r="O98" s="384"/>
      <c r="P98" s="384"/>
      <c r="Q98" s="384"/>
      <c r="R98" s="384"/>
      <c r="S98" s="384"/>
      <c r="T98" s="384"/>
      <c r="U98" s="384"/>
      <c r="V98" s="384"/>
      <c r="W98" s="384"/>
      <c r="X98" s="384"/>
      <c r="Y98" s="384"/>
      <c r="Z98" s="384"/>
      <c r="AA98" s="384"/>
      <c r="AB98" s="384"/>
      <c r="AC98" s="384"/>
      <c r="AD98" s="384"/>
      <c r="AE98" s="384"/>
      <c r="AF98" s="384"/>
      <c r="AG98" s="359">
        <f>'02 - Zkoušky'!J32</f>
        <v>0</v>
      </c>
      <c r="AH98" s="360"/>
      <c r="AI98" s="360"/>
      <c r="AJ98" s="360"/>
      <c r="AK98" s="360"/>
      <c r="AL98" s="360"/>
      <c r="AM98" s="360"/>
      <c r="AN98" s="359">
        <f t="shared" si="0"/>
        <v>0</v>
      </c>
      <c r="AO98" s="360"/>
      <c r="AP98" s="360"/>
      <c r="AQ98" s="100" t="s">
        <v>83</v>
      </c>
      <c r="AR98" s="55"/>
      <c r="AS98" s="101">
        <v>0</v>
      </c>
      <c r="AT98" s="102">
        <f t="shared" si="1"/>
        <v>0</v>
      </c>
      <c r="AU98" s="103">
        <f>'02 - Zkoušky'!P87</f>
        <v>0</v>
      </c>
      <c r="AV98" s="102">
        <f>'02 - Zkoušky'!J35</f>
        <v>0</v>
      </c>
      <c r="AW98" s="102">
        <f>'02 - Zkoušky'!J36</f>
        <v>0</v>
      </c>
      <c r="AX98" s="102">
        <f>'02 - Zkoušky'!J37</f>
        <v>0</v>
      </c>
      <c r="AY98" s="102">
        <f>'02 - Zkoušky'!J38</f>
        <v>0</v>
      </c>
      <c r="AZ98" s="102">
        <f>'02 - Zkoušky'!F35</f>
        <v>0</v>
      </c>
      <c r="BA98" s="102">
        <f>'02 - Zkoušky'!F36</f>
        <v>0</v>
      </c>
      <c r="BB98" s="102">
        <f>'02 - Zkoušky'!F37</f>
        <v>0</v>
      </c>
      <c r="BC98" s="102">
        <f>'02 - Zkoušky'!F38</f>
        <v>0</v>
      </c>
      <c r="BD98" s="104">
        <f>'02 - Zkoušky'!F39</f>
        <v>0</v>
      </c>
      <c r="BT98" s="105" t="s">
        <v>79</v>
      </c>
      <c r="BV98" s="105" t="s">
        <v>72</v>
      </c>
      <c r="BW98" s="105" t="s">
        <v>191</v>
      </c>
      <c r="BX98" s="105" t="s">
        <v>188</v>
      </c>
      <c r="CL98" s="105" t="s">
        <v>18</v>
      </c>
    </row>
    <row r="99" spans="1:91" s="4" customFormat="1" ht="16.5" customHeight="1">
      <c r="A99" s="98" t="s">
        <v>80</v>
      </c>
      <c r="B99" s="53"/>
      <c r="C99" s="99"/>
      <c r="D99" s="99"/>
      <c r="E99" s="384" t="s">
        <v>136</v>
      </c>
      <c r="F99" s="384"/>
      <c r="G99" s="384"/>
      <c r="H99" s="384"/>
      <c r="I99" s="384"/>
      <c r="J99" s="99"/>
      <c r="K99" s="384" t="s">
        <v>192</v>
      </c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4"/>
      <c r="Z99" s="384"/>
      <c r="AA99" s="384"/>
      <c r="AB99" s="384"/>
      <c r="AC99" s="384"/>
      <c r="AD99" s="384"/>
      <c r="AE99" s="384"/>
      <c r="AF99" s="384"/>
      <c r="AG99" s="359">
        <f>'03 - Inženýrská činnost -...'!J32</f>
        <v>0</v>
      </c>
      <c r="AH99" s="360"/>
      <c r="AI99" s="360"/>
      <c r="AJ99" s="360"/>
      <c r="AK99" s="360"/>
      <c r="AL99" s="360"/>
      <c r="AM99" s="360"/>
      <c r="AN99" s="359">
        <f t="shared" si="0"/>
        <v>0</v>
      </c>
      <c r="AO99" s="360"/>
      <c r="AP99" s="360"/>
      <c r="AQ99" s="100" t="s">
        <v>83</v>
      </c>
      <c r="AR99" s="55"/>
      <c r="AS99" s="101">
        <v>0</v>
      </c>
      <c r="AT99" s="102">
        <f t="shared" si="1"/>
        <v>0</v>
      </c>
      <c r="AU99" s="103">
        <f>'03 - Inženýrská činnost -...'!P88</f>
        <v>0</v>
      </c>
      <c r="AV99" s="102">
        <f>'03 - Inženýrská činnost -...'!J35</f>
        <v>0</v>
      </c>
      <c r="AW99" s="102">
        <f>'03 - Inženýrská činnost -...'!J36</f>
        <v>0</v>
      </c>
      <c r="AX99" s="102">
        <f>'03 - Inženýrská činnost -...'!J37</f>
        <v>0</v>
      </c>
      <c r="AY99" s="102">
        <f>'03 - Inženýrská činnost -...'!J38</f>
        <v>0</v>
      </c>
      <c r="AZ99" s="102">
        <f>'03 - Inženýrská činnost -...'!F35</f>
        <v>0</v>
      </c>
      <c r="BA99" s="102">
        <f>'03 - Inženýrská činnost -...'!F36</f>
        <v>0</v>
      </c>
      <c r="BB99" s="102">
        <f>'03 - Inženýrská činnost -...'!F37</f>
        <v>0</v>
      </c>
      <c r="BC99" s="102">
        <f>'03 - Inženýrská činnost -...'!F38</f>
        <v>0</v>
      </c>
      <c r="BD99" s="104">
        <f>'03 - Inženýrská činnost -...'!F39</f>
        <v>0</v>
      </c>
      <c r="BT99" s="105" t="s">
        <v>79</v>
      </c>
      <c r="BV99" s="105" t="s">
        <v>72</v>
      </c>
      <c r="BW99" s="105" t="s">
        <v>193</v>
      </c>
      <c r="BX99" s="105" t="s">
        <v>188</v>
      </c>
      <c r="CL99" s="105" t="s">
        <v>18</v>
      </c>
    </row>
    <row r="100" spans="1:91" s="7" customFormat="1" ht="16.5" customHeight="1">
      <c r="B100" s="88"/>
      <c r="C100" s="89"/>
      <c r="D100" s="392" t="s">
        <v>194</v>
      </c>
      <c r="E100" s="392"/>
      <c r="F100" s="392"/>
      <c r="G100" s="392"/>
      <c r="H100" s="392"/>
      <c r="I100" s="90"/>
      <c r="J100" s="392" t="s">
        <v>195</v>
      </c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80">
        <f>ROUND(AG101,2)</f>
        <v>0</v>
      </c>
      <c r="AH100" s="379"/>
      <c r="AI100" s="379"/>
      <c r="AJ100" s="379"/>
      <c r="AK100" s="379"/>
      <c r="AL100" s="379"/>
      <c r="AM100" s="379"/>
      <c r="AN100" s="378">
        <f t="shared" si="0"/>
        <v>0</v>
      </c>
      <c r="AO100" s="379"/>
      <c r="AP100" s="379"/>
      <c r="AQ100" s="91" t="s">
        <v>76</v>
      </c>
      <c r="AR100" s="92"/>
      <c r="AS100" s="93">
        <f>ROUND(AS101,2)</f>
        <v>0</v>
      </c>
      <c r="AT100" s="94">
        <f t="shared" si="1"/>
        <v>0</v>
      </c>
      <c r="AU100" s="95">
        <f>ROUND(AU101,5)</f>
        <v>0</v>
      </c>
      <c r="AV100" s="94">
        <f>ROUND(AZ100*L29,2)</f>
        <v>0</v>
      </c>
      <c r="AW100" s="94">
        <f>ROUND(BA100*L30,2)</f>
        <v>0</v>
      </c>
      <c r="AX100" s="94">
        <f>ROUND(BB100*L29,2)</f>
        <v>0</v>
      </c>
      <c r="AY100" s="94">
        <f>ROUND(BC100*L30,2)</f>
        <v>0</v>
      </c>
      <c r="AZ100" s="94">
        <f>ROUND(AZ101,2)</f>
        <v>0</v>
      </c>
      <c r="BA100" s="94">
        <f>ROUND(BA101,2)</f>
        <v>0</v>
      </c>
      <c r="BB100" s="94">
        <f>ROUND(BB101,2)</f>
        <v>0</v>
      </c>
      <c r="BC100" s="94">
        <f>ROUND(BC101,2)</f>
        <v>0</v>
      </c>
      <c r="BD100" s="96">
        <f>ROUND(BD101,2)</f>
        <v>0</v>
      </c>
      <c r="BS100" s="97" t="s">
        <v>69</v>
      </c>
      <c r="BT100" s="97" t="s">
        <v>77</v>
      </c>
      <c r="BU100" s="97" t="s">
        <v>71</v>
      </c>
      <c r="BV100" s="97" t="s">
        <v>72</v>
      </c>
      <c r="BW100" s="97" t="s">
        <v>196</v>
      </c>
      <c r="BX100" s="97" t="s">
        <v>5</v>
      </c>
      <c r="CL100" s="97" t="s">
        <v>18</v>
      </c>
      <c r="CM100" s="97" t="s">
        <v>79</v>
      </c>
    </row>
    <row r="101" spans="1:91" s="4" customFormat="1" ht="16.5" customHeight="1">
      <c r="A101" s="98" t="s">
        <v>80</v>
      </c>
      <c r="B101" s="53"/>
      <c r="C101" s="99"/>
      <c r="D101" s="99"/>
      <c r="E101" s="384" t="s">
        <v>47</v>
      </c>
      <c r="F101" s="384"/>
      <c r="G101" s="384"/>
      <c r="H101" s="384"/>
      <c r="I101" s="384"/>
      <c r="J101" s="99"/>
      <c r="K101" s="384" t="s">
        <v>197</v>
      </c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  <c r="AA101" s="384"/>
      <c r="AB101" s="384"/>
      <c r="AC101" s="384"/>
      <c r="AD101" s="384"/>
      <c r="AE101" s="384"/>
      <c r="AF101" s="384"/>
      <c r="AG101" s="359">
        <f>'v - VRN'!J32</f>
        <v>0</v>
      </c>
      <c r="AH101" s="360"/>
      <c r="AI101" s="360"/>
      <c r="AJ101" s="360"/>
      <c r="AK101" s="360"/>
      <c r="AL101" s="360"/>
      <c r="AM101" s="360"/>
      <c r="AN101" s="359">
        <f t="shared" si="0"/>
        <v>0</v>
      </c>
      <c r="AO101" s="360"/>
      <c r="AP101" s="360"/>
      <c r="AQ101" s="100" t="s">
        <v>83</v>
      </c>
      <c r="AR101" s="55"/>
      <c r="AS101" s="106">
        <v>0</v>
      </c>
      <c r="AT101" s="107">
        <f t="shared" si="1"/>
        <v>0</v>
      </c>
      <c r="AU101" s="108">
        <f>'v - VRN'!P92</f>
        <v>0</v>
      </c>
      <c r="AV101" s="107">
        <f>'v - VRN'!J35</f>
        <v>0</v>
      </c>
      <c r="AW101" s="107">
        <f>'v - VRN'!J36</f>
        <v>0</v>
      </c>
      <c r="AX101" s="107">
        <f>'v - VRN'!J37</f>
        <v>0</v>
      </c>
      <c r="AY101" s="107">
        <f>'v - VRN'!J38</f>
        <v>0</v>
      </c>
      <c r="AZ101" s="107">
        <f>'v - VRN'!F35</f>
        <v>0</v>
      </c>
      <c r="BA101" s="107">
        <f>'v - VRN'!F36</f>
        <v>0</v>
      </c>
      <c r="BB101" s="107">
        <f>'v - VRN'!F37</f>
        <v>0</v>
      </c>
      <c r="BC101" s="107">
        <f>'v - VRN'!F38</f>
        <v>0</v>
      </c>
      <c r="BD101" s="109">
        <f>'v - VRN'!F39</f>
        <v>0</v>
      </c>
      <c r="BT101" s="105" t="s">
        <v>79</v>
      </c>
      <c r="BV101" s="105" t="s">
        <v>72</v>
      </c>
      <c r="BW101" s="105" t="s">
        <v>198</v>
      </c>
      <c r="BX101" s="105" t="s">
        <v>196</v>
      </c>
      <c r="CL101" s="105" t="s">
        <v>18</v>
      </c>
    </row>
    <row r="102" spans="1:91" s="2" customFormat="1" ht="30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41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  <row r="103" spans="1:91" s="2" customFormat="1" ht="6.95" customHeight="1">
      <c r="A103" s="36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41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</sheetData>
  <sheetProtection algorithmName="SHA-512" hashValue="/Oifq2LI1W+u2Z5vZ9Ait+Jdvk2aHDhBOjIWfbPtB65Tc4edY3k34n8XUnVo3IZ0UpYqXlFbLFpu5Pce2IUMNg==" saltValue="ESq3P2bvUHVMdEd2pqAAwA==" spinCount="100000" sheet="1" objects="1" scenarios="1" formatColumns="0" formatRows="0"/>
  <mergeCells count="226">
    <mergeCell ref="E99:I99"/>
    <mergeCell ref="K99:AF99"/>
    <mergeCell ref="D100:H100"/>
    <mergeCell ref="J100:AF100"/>
    <mergeCell ref="E101:I101"/>
    <mergeCell ref="K101:AF101"/>
    <mergeCell ref="BE5:BE34"/>
    <mergeCell ref="K94:AF94"/>
    <mergeCell ref="E94:I94"/>
    <mergeCell ref="K95:AF95"/>
    <mergeCell ref="E95:I95"/>
    <mergeCell ref="J96:AF96"/>
    <mergeCell ref="D96:H96"/>
    <mergeCell ref="K97:AF97"/>
    <mergeCell ref="E97:I97"/>
    <mergeCell ref="E98:I98"/>
    <mergeCell ref="K98:AF98"/>
    <mergeCell ref="F89:J89"/>
    <mergeCell ref="L89:AF89"/>
    <mergeCell ref="D90:H90"/>
    <mergeCell ref="J90:AF90"/>
    <mergeCell ref="E91:I91"/>
    <mergeCell ref="K91:AF91"/>
    <mergeCell ref="E92:I92"/>
    <mergeCell ref="K92:AF92"/>
    <mergeCell ref="K93:AF93"/>
    <mergeCell ref="E93:I93"/>
    <mergeCell ref="E84:I84"/>
    <mergeCell ref="K84:AF84"/>
    <mergeCell ref="L85:AF85"/>
    <mergeCell ref="F85:J85"/>
    <mergeCell ref="K86:AF86"/>
    <mergeCell ref="E86:I86"/>
    <mergeCell ref="F87:J87"/>
    <mergeCell ref="L87:AF87"/>
    <mergeCell ref="E88:I88"/>
    <mergeCell ref="K88:AF88"/>
    <mergeCell ref="K79:AF79"/>
    <mergeCell ref="E79:I79"/>
    <mergeCell ref="L80:AF80"/>
    <mergeCell ref="F80:J80"/>
    <mergeCell ref="L81:AF81"/>
    <mergeCell ref="F81:J81"/>
    <mergeCell ref="F82:J82"/>
    <mergeCell ref="L82:AF82"/>
    <mergeCell ref="F83:J83"/>
    <mergeCell ref="L83:AF83"/>
    <mergeCell ref="F74:J74"/>
    <mergeCell ref="L74:AF74"/>
    <mergeCell ref="F75:J75"/>
    <mergeCell ref="L75:AF75"/>
    <mergeCell ref="K76:AF76"/>
    <mergeCell ref="E76:I76"/>
    <mergeCell ref="F77:J77"/>
    <mergeCell ref="L77:AF77"/>
    <mergeCell ref="F78:J78"/>
    <mergeCell ref="L78:AF78"/>
    <mergeCell ref="K69:AF69"/>
    <mergeCell ref="E69:I69"/>
    <mergeCell ref="K70:AF70"/>
    <mergeCell ref="E70:I70"/>
    <mergeCell ref="D71:H71"/>
    <mergeCell ref="J71:AF71"/>
    <mergeCell ref="E72:I72"/>
    <mergeCell ref="K72:AF72"/>
    <mergeCell ref="L73:AF73"/>
    <mergeCell ref="F73:J73"/>
    <mergeCell ref="K64:AF64"/>
    <mergeCell ref="E64:I64"/>
    <mergeCell ref="K65:AF65"/>
    <mergeCell ref="E65:I65"/>
    <mergeCell ref="E66:I66"/>
    <mergeCell ref="K66:AF66"/>
    <mergeCell ref="K67:AF67"/>
    <mergeCell ref="E67:I67"/>
    <mergeCell ref="E68:I68"/>
    <mergeCell ref="K68:AF68"/>
    <mergeCell ref="E59:I59"/>
    <mergeCell ref="K60:AF60"/>
    <mergeCell ref="E60:I60"/>
    <mergeCell ref="K61:AF61"/>
    <mergeCell ref="E61:I61"/>
    <mergeCell ref="K62:AF62"/>
    <mergeCell ref="E62:I62"/>
    <mergeCell ref="E63:I63"/>
    <mergeCell ref="K63:AF63"/>
    <mergeCell ref="C52:G52"/>
    <mergeCell ref="I52:AF52"/>
    <mergeCell ref="J55:AF55"/>
    <mergeCell ref="D55:H55"/>
    <mergeCell ref="K56:AF56"/>
    <mergeCell ref="E56:I56"/>
    <mergeCell ref="K57:AF57"/>
    <mergeCell ref="E57:I57"/>
    <mergeCell ref="K58:AF58"/>
    <mergeCell ref="E58:I58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L45:AO45"/>
    <mergeCell ref="K59:AF59"/>
    <mergeCell ref="AM47:AN47"/>
    <mergeCell ref="AM49:AP49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83:AP83"/>
    <mergeCell ref="AG83:AM83"/>
    <mergeCell ref="AN84:AP84"/>
    <mergeCell ref="AG84:AM84"/>
    <mergeCell ref="AN85:AP85"/>
    <mergeCell ref="AG85:AM85"/>
    <mergeCell ref="AG86:AM86"/>
    <mergeCell ref="AN86:AP86"/>
    <mergeCell ref="AG87:AM87"/>
    <mergeCell ref="AN87:AP8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G82:AM82"/>
    <mergeCell ref="AN82:AP8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S49:AT51"/>
    <mergeCell ref="AG59:AM59"/>
    <mergeCell ref="AN60:AP60"/>
    <mergeCell ref="AG60:AM60"/>
    <mergeCell ref="AG54:AM54"/>
    <mergeCell ref="AN54:AP54"/>
    <mergeCell ref="K5:AO5"/>
    <mergeCell ref="K6:AO6"/>
    <mergeCell ref="E14:AJ14"/>
    <mergeCell ref="E23:AN23"/>
    <mergeCell ref="AK26:AO26"/>
    <mergeCell ref="L28:P28"/>
    <mergeCell ref="W28:AE28"/>
    <mergeCell ref="AK28:AO28"/>
    <mergeCell ref="L32:P32"/>
    <mergeCell ref="W32:AE32"/>
    <mergeCell ref="AK32:AO32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</mergeCells>
  <hyperlinks>
    <hyperlink ref="A56" location="'SO 01 - Jídelna'!C2" display="/"/>
    <hyperlink ref="A57" location="'SO 01.4.3. - VZT a chlazení'!C2" display="/"/>
    <hyperlink ref="A58" location="'SO 01.4.5. - ZTI'!C2" display="/"/>
    <hyperlink ref="A59" location="'SO 01.4.7. - Silnoproud'!C2" display="/"/>
    <hyperlink ref="A60" location="'SO 01.4.8. - Slaboproud'!C2" display="/"/>
    <hyperlink ref="A61" location="'SO 01.4.9 - Gastro'!C2" display="/"/>
    <hyperlink ref="A62" location="'SO 02 - Půdní vestavba'!C2" display="/"/>
    <hyperlink ref="A63" location="'SO 02.4.1 - ÚT'!C2" display="/"/>
    <hyperlink ref="A64" location="'SO 02.4.3. - VZT a chlazení'!C2" display="/"/>
    <hyperlink ref="A65" location="'SO 02.4.4. - MaR'!C2" display="/"/>
    <hyperlink ref="A66" location="'SO 02.4.56 - ZTI'!C2" display="/"/>
    <hyperlink ref="A67" location="'SO 02.4.7. - Silnoproud'!C2" display="/"/>
    <hyperlink ref="A68" location="'SO 02.4.8. - Slaboproud'!C2" display="/"/>
    <hyperlink ref="A69" location="'SO 03 - Komunikace a zpev...'!C2" display="/"/>
    <hyperlink ref="A70" location="'SO 05 - Přeložka horkovodu'!C2" display="/"/>
    <hyperlink ref="A73" location="'01 - Doplnění svorníků v ...'!C2" display="/"/>
    <hyperlink ref="A74" location="'02 - Oprava nátěrů ocelov...'!C2" display="/"/>
    <hyperlink ref="A75" location="'03 - Doplnění svorníků na...'!C2" display="/"/>
    <hyperlink ref="A77" location="'01 - Silnoproud 3.NP'!C2" display="/"/>
    <hyperlink ref="A78" location="'02 - Slaboproud 3.NP'!C2" display="/"/>
    <hyperlink ref="A80" location="'01 - D1.4.5 - ZTI - pračka'!C2" display="/"/>
    <hyperlink ref="A81" location="'02 - D.1.4.7 - Elektro si...'!C2" display="/"/>
    <hyperlink ref="A82" location="'03 - Změny ve varně a záz...'!C2" display="/"/>
    <hyperlink ref="A83" location="'04 - Příčka ve varně'!C2" display="/"/>
    <hyperlink ref="A85" location="'01 - Doplnění obkladů v j...'!C2" display="/"/>
    <hyperlink ref="A87" location="'01 - Změna využití na 2 k...'!C2" display="/"/>
    <hyperlink ref="A89" location="'01 - Doplnění UT ve 3.NP ...'!C2" display="/"/>
    <hyperlink ref="A91" location="'01 - Obnovení oplocení u ...'!C2" display="/"/>
    <hyperlink ref="A92" location="'02 - Úprava znečištěných ...'!C2" display="/"/>
    <hyperlink ref="A93" location="'03 - Opravy - obecné'!C2" display="/"/>
    <hyperlink ref="A94" location="'04 - Oprava omítek a podl...'!C2" display="/"/>
    <hyperlink ref="A95" location="'05 - Zbroušení podlahy ve...'!C2" display="/"/>
    <hyperlink ref="A97" location="'01 - Demontáž porovizorní...'!C2" display="/"/>
    <hyperlink ref="A98" location="'02 - Zkoušky'!C2" display="/"/>
    <hyperlink ref="A99" location="'03 - Inženýrská činnost -...'!C2" display="/"/>
    <hyperlink ref="A101" location="'v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84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203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ROUND(J106,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ROUND((SUM(BE106:BE647)),  2)</f>
        <v>0</v>
      </c>
      <c r="G35" s="36"/>
      <c r="H35" s="36"/>
      <c r="I35" s="126">
        <v>0.21</v>
      </c>
      <c r="J35" s="125">
        <f>ROUND(((SUM(BE106:BE647))*I35),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ROUND((SUM(BF106:BF647)),  2)</f>
        <v>0</v>
      </c>
      <c r="G36" s="36"/>
      <c r="H36" s="36"/>
      <c r="I36" s="126">
        <v>0.15</v>
      </c>
      <c r="J36" s="125">
        <f>ROUND(((SUM(BF106:BF647))*I36),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ROUND((SUM(BG106:BG647)),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ROUND((SUM(BH106:BH647)),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ROUND((SUM(BI106:BI647)),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01 - Jídelna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J106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J107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209</v>
      </c>
      <c r="E65" s="150"/>
      <c r="F65" s="150"/>
      <c r="G65" s="150"/>
      <c r="H65" s="150"/>
      <c r="I65" s="150"/>
      <c r="J65" s="151">
        <f>J108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210</v>
      </c>
      <c r="E66" s="150"/>
      <c r="F66" s="150"/>
      <c r="G66" s="150"/>
      <c r="H66" s="150"/>
      <c r="I66" s="150"/>
      <c r="J66" s="151">
        <f>J143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211</v>
      </c>
      <c r="E67" s="150"/>
      <c r="F67" s="150"/>
      <c r="G67" s="150"/>
      <c r="H67" s="150"/>
      <c r="I67" s="150"/>
      <c r="J67" s="151">
        <f>J233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212</v>
      </c>
      <c r="E68" s="150"/>
      <c r="F68" s="150"/>
      <c r="G68" s="150"/>
      <c r="H68" s="150"/>
      <c r="I68" s="150"/>
      <c r="J68" s="151">
        <f>J325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213</v>
      </c>
      <c r="E69" s="150"/>
      <c r="F69" s="150"/>
      <c r="G69" s="150"/>
      <c r="H69" s="150"/>
      <c r="I69" s="150"/>
      <c r="J69" s="151">
        <f>J331</f>
        <v>0</v>
      </c>
      <c r="K69" s="99"/>
      <c r="L69" s="152"/>
    </row>
    <row r="70" spans="2:12" s="9" customFormat="1" ht="24.95" customHeight="1">
      <c r="B70" s="142"/>
      <c r="C70" s="143"/>
      <c r="D70" s="144" t="s">
        <v>214</v>
      </c>
      <c r="E70" s="145"/>
      <c r="F70" s="145"/>
      <c r="G70" s="145"/>
      <c r="H70" s="145"/>
      <c r="I70" s="145"/>
      <c r="J70" s="146">
        <f>J333</f>
        <v>0</v>
      </c>
      <c r="K70" s="143"/>
      <c r="L70" s="147"/>
    </row>
    <row r="71" spans="2:12" s="10" customFormat="1" ht="19.899999999999999" customHeight="1">
      <c r="B71" s="148"/>
      <c r="C71" s="99"/>
      <c r="D71" s="149" t="s">
        <v>215</v>
      </c>
      <c r="E71" s="150"/>
      <c r="F71" s="150"/>
      <c r="G71" s="150"/>
      <c r="H71" s="150"/>
      <c r="I71" s="150"/>
      <c r="J71" s="151">
        <f>J334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216</v>
      </c>
      <c r="E72" s="150"/>
      <c r="F72" s="150"/>
      <c r="G72" s="150"/>
      <c r="H72" s="150"/>
      <c r="I72" s="150"/>
      <c r="J72" s="151">
        <f>J353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217</v>
      </c>
      <c r="E73" s="150"/>
      <c r="F73" s="150"/>
      <c r="G73" s="150"/>
      <c r="H73" s="150"/>
      <c r="I73" s="150"/>
      <c r="J73" s="151">
        <f>J358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218</v>
      </c>
      <c r="E74" s="150"/>
      <c r="F74" s="150"/>
      <c r="G74" s="150"/>
      <c r="H74" s="150"/>
      <c r="I74" s="150"/>
      <c r="J74" s="151">
        <f>J371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219</v>
      </c>
      <c r="E75" s="150"/>
      <c r="F75" s="150"/>
      <c r="G75" s="150"/>
      <c r="H75" s="150"/>
      <c r="I75" s="150"/>
      <c r="J75" s="151">
        <f>J390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220</v>
      </c>
      <c r="E76" s="150"/>
      <c r="F76" s="150"/>
      <c r="G76" s="150"/>
      <c r="H76" s="150"/>
      <c r="I76" s="150"/>
      <c r="J76" s="151">
        <f>J431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221</v>
      </c>
      <c r="E77" s="150"/>
      <c r="F77" s="150"/>
      <c r="G77" s="150"/>
      <c r="H77" s="150"/>
      <c r="I77" s="150"/>
      <c r="J77" s="151">
        <f>J468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222</v>
      </c>
      <c r="E78" s="150"/>
      <c r="F78" s="150"/>
      <c r="G78" s="150"/>
      <c r="H78" s="150"/>
      <c r="I78" s="150"/>
      <c r="J78" s="151">
        <f>J473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223</v>
      </c>
      <c r="E79" s="150"/>
      <c r="F79" s="150"/>
      <c r="G79" s="150"/>
      <c r="H79" s="150"/>
      <c r="I79" s="150"/>
      <c r="J79" s="151">
        <f>J519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224</v>
      </c>
      <c r="E80" s="150"/>
      <c r="F80" s="150"/>
      <c r="G80" s="150"/>
      <c r="H80" s="150"/>
      <c r="I80" s="150"/>
      <c r="J80" s="151">
        <f>J527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225</v>
      </c>
      <c r="E81" s="150"/>
      <c r="F81" s="150"/>
      <c r="G81" s="150"/>
      <c r="H81" s="150"/>
      <c r="I81" s="150"/>
      <c r="J81" s="151">
        <f>J562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226</v>
      </c>
      <c r="E82" s="150"/>
      <c r="F82" s="150"/>
      <c r="G82" s="150"/>
      <c r="H82" s="150"/>
      <c r="I82" s="150"/>
      <c r="J82" s="151">
        <f>J589</f>
        <v>0</v>
      </c>
      <c r="K82" s="99"/>
      <c r="L82" s="152"/>
    </row>
    <row r="83" spans="1:31" s="10" customFormat="1" ht="19.899999999999999" customHeight="1">
      <c r="B83" s="148"/>
      <c r="C83" s="99"/>
      <c r="D83" s="149" t="s">
        <v>227</v>
      </c>
      <c r="E83" s="150"/>
      <c r="F83" s="150"/>
      <c r="G83" s="150"/>
      <c r="H83" s="150"/>
      <c r="I83" s="150"/>
      <c r="J83" s="151">
        <f>J599</f>
        <v>0</v>
      </c>
      <c r="K83" s="99"/>
      <c r="L83" s="152"/>
    </row>
    <row r="84" spans="1:31" s="10" customFormat="1" ht="19.899999999999999" customHeight="1">
      <c r="B84" s="148"/>
      <c r="C84" s="99"/>
      <c r="D84" s="149" t="s">
        <v>228</v>
      </c>
      <c r="E84" s="150"/>
      <c r="F84" s="150"/>
      <c r="G84" s="150"/>
      <c r="H84" s="150"/>
      <c r="I84" s="150"/>
      <c r="J84" s="151">
        <f>J631</f>
        <v>0</v>
      </c>
      <c r="K84" s="99"/>
      <c r="L84" s="152"/>
    </row>
    <row r="85" spans="1:31" s="2" customFormat="1" ht="21.7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90" spans="1:31" s="2" customFormat="1" ht="6.95" customHeight="1">
      <c r="A90" s="36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24.95" customHeight="1">
      <c r="A91" s="36"/>
      <c r="B91" s="37"/>
      <c r="C91" s="25" t="s">
        <v>229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15</v>
      </c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97" t="str">
        <f>E7</f>
        <v>JAK  - Smluvní rozpočet VZ.13.2022</v>
      </c>
      <c r="F94" s="398"/>
      <c r="G94" s="398"/>
      <c r="H94" s="39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1" customFormat="1" ht="12" customHeight="1">
      <c r="B95" s="23"/>
      <c r="C95" s="31" t="s">
        <v>200</v>
      </c>
      <c r="D95" s="24"/>
      <c r="E95" s="24"/>
      <c r="F95" s="24"/>
      <c r="G95" s="24"/>
      <c r="H95" s="24"/>
      <c r="I95" s="24"/>
      <c r="J95" s="24"/>
      <c r="K95" s="24"/>
      <c r="L95" s="22"/>
    </row>
    <row r="96" spans="1:31" s="2" customFormat="1" ht="16.5" customHeight="1">
      <c r="A96" s="36"/>
      <c r="B96" s="37"/>
      <c r="C96" s="38"/>
      <c r="D96" s="38"/>
      <c r="E96" s="397" t="s">
        <v>201</v>
      </c>
      <c r="F96" s="396"/>
      <c r="G96" s="396"/>
      <c r="H96" s="396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202</v>
      </c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6.5" customHeight="1">
      <c r="A98" s="36"/>
      <c r="B98" s="37"/>
      <c r="C98" s="38"/>
      <c r="D98" s="38"/>
      <c r="E98" s="382" t="str">
        <f>E11</f>
        <v>SO 01 - Jídelna</v>
      </c>
      <c r="F98" s="396"/>
      <c r="G98" s="396"/>
      <c r="H98" s="396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2" customHeight="1">
      <c r="A100" s="36"/>
      <c r="B100" s="37"/>
      <c r="C100" s="31" t="s">
        <v>20</v>
      </c>
      <c r="D100" s="38"/>
      <c r="E100" s="38"/>
      <c r="F100" s="29" t="str">
        <f>F14</f>
        <v xml:space="preserve"> </v>
      </c>
      <c r="G100" s="38"/>
      <c r="H100" s="38"/>
      <c r="I100" s="31" t="s">
        <v>22</v>
      </c>
      <c r="J100" s="61" t="str">
        <f>IF(J14="","",J14)</f>
        <v>12. 8. 2022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40.15" customHeight="1">
      <c r="A102" s="36"/>
      <c r="B102" s="37"/>
      <c r="C102" s="31" t="s">
        <v>24</v>
      </c>
      <c r="D102" s="38"/>
      <c r="E102" s="38"/>
      <c r="F102" s="29" t="str">
        <f>E17</f>
        <v>MČ Praha 6, odbor školství</v>
      </c>
      <c r="G102" s="38"/>
      <c r="H102" s="38"/>
      <c r="I102" s="31" t="s">
        <v>30</v>
      </c>
      <c r="J102" s="34" t="str">
        <f>E23</f>
        <v>D - PLUS PROJEKTOVÁ A INŽENÝRSKÁ a.s.</v>
      </c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5.2" customHeight="1">
      <c r="A103" s="36"/>
      <c r="B103" s="37"/>
      <c r="C103" s="31" t="s">
        <v>28</v>
      </c>
      <c r="D103" s="38"/>
      <c r="E103" s="38"/>
      <c r="F103" s="29" t="str">
        <f>IF(E20="","",E20)</f>
        <v>Vyplň údaj</v>
      </c>
      <c r="G103" s="38"/>
      <c r="H103" s="38"/>
      <c r="I103" s="31" t="s">
        <v>33</v>
      </c>
      <c r="J103" s="34" t="str">
        <f>E26</f>
        <v xml:space="preserve"> </v>
      </c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0.3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11" customFormat="1" ht="29.25" customHeight="1">
      <c r="A105" s="153"/>
      <c r="B105" s="154"/>
      <c r="C105" s="155" t="s">
        <v>230</v>
      </c>
      <c r="D105" s="156" t="s">
        <v>55</v>
      </c>
      <c r="E105" s="156" t="s">
        <v>51</v>
      </c>
      <c r="F105" s="156" t="s">
        <v>52</v>
      </c>
      <c r="G105" s="156" t="s">
        <v>231</v>
      </c>
      <c r="H105" s="156" t="s">
        <v>232</v>
      </c>
      <c r="I105" s="156" t="s">
        <v>233</v>
      </c>
      <c r="J105" s="157" t="s">
        <v>206</v>
      </c>
      <c r="K105" s="158" t="s">
        <v>234</v>
      </c>
      <c r="L105" s="159"/>
      <c r="M105" s="70" t="s">
        <v>18</v>
      </c>
      <c r="N105" s="71" t="s">
        <v>40</v>
      </c>
      <c r="O105" s="71" t="s">
        <v>235</v>
      </c>
      <c r="P105" s="71" t="s">
        <v>236</v>
      </c>
      <c r="Q105" s="71" t="s">
        <v>237</v>
      </c>
      <c r="R105" s="71" t="s">
        <v>238</v>
      </c>
      <c r="S105" s="71" t="s">
        <v>239</v>
      </c>
      <c r="T105" s="72" t="s">
        <v>240</v>
      </c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</row>
    <row r="106" spans="1:65" s="2" customFormat="1" ht="22.9" customHeight="1">
      <c r="A106" s="36"/>
      <c r="B106" s="37"/>
      <c r="C106" s="77" t="s">
        <v>241</v>
      </c>
      <c r="D106" s="38"/>
      <c r="E106" s="38"/>
      <c r="F106" s="38"/>
      <c r="G106" s="38"/>
      <c r="H106" s="38"/>
      <c r="I106" s="38"/>
      <c r="J106" s="160">
        <f>BK106</f>
        <v>0</v>
      </c>
      <c r="K106" s="38"/>
      <c r="L106" s="41"/>
      <c r="M106" s="73"/>
      <c r="N106" s="161"/>
      <c r="O106" s="74"/>
      <c r="P106" s="162">
        <f>P107+P333</f>
        <v>0</v>
      </c>
      <c r="Q106" s="74"/>
      <c r="R106" s="162">
        <f>R107+R333</f>
        <v>126.41806793000003</v>
      </c>
      <c r="S106" s="74"/>
      <c r="T106" s="163">
        <f>T107+T333</f>
        <v>157.45928241000001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69</v>
      </c>
      <c r="AU106" s="19" t="s">
        <v>207</v>
      </c>
      <c r="BK106" s="164">
        <f>BK107+BK333</f>
        <v>0</v>
      </c>
    </row>
    <row r="107" spans="1:65" s="12" customFormat="1" ht="25.9" customHeight="1">
      <c r="B107" s="165"/>
      <c r="C107" s="166"/>
      <c r="D107" s="167" t="s">
        <v>69</v>
      </c>
      <c r="E107" s="168" t="s">
        <v>242</v>
      </c>
      <c r="F107" s="168" t="s">
        <v>243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P108+P143+P233+P325+P331</f>
        <v>0</v>
      </c>
      <c r="Q107" s="173"/>
      <c r="R107" s="174">
        <f>R108+R143+R233+R325+R331</f>
        <v>104.84084803000003</v>
      </c>
      <c r="S107" s="173"/>
      <c r="T107" s="175">
        <f>T108+T143+T233+T325+T331</f>
        <v>126.396365</v>
      </c>
      <c r="AR107" s="176" t="s">
        <v>77</v>
      </c>
      <c r="AT107" s="177" t="s">
        <v>69</v>
      </c>
      <c r="AU107" s="177" t="s">
        <v>70</v>
      </c>
      <c r="AY107" s="176" t="s">
        <v>244</v>
      </c>
      <c r="BK107" s="178">
        <f>BK108+BK143+BK233+BK325+BK331</f>
        <v>0</v>
      </c>
    </row>
    <row r="108" spans="1:65" s="12" customFormat="1" ht="22.9" customHeight="1">
      <c r="B108" s="165"/>
      <c r="C108" s="166"/>
      <c r="D108" s="167" t="s">
        <v>69</v>
      </c>
      <c r="E108" s="179" t="s">
        <v>131</v>
      </c>
      <c r="F108" s="179" t="s">
        <v>245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SUM(P109:P142)</f>
        <v>0</v>
      </c>
      <c r="Q108" s="173"/>
      <c r="R108" s="174">
        <f>SUM(R109:R142)</f>
        <v>16.548927300000003</v>
      </c>
      <c r="S108" s="173"/>
      <c r="T108" s="175">
        <f>SUM(T109:T142)</f>
        <v>0</v>
      </c>
      <c r="AR108" s="176" t="s">
        <v>77</v>
      </c>
      <c r="AT108" s="177" t="s">
        <v>69</v>
      </c>
      <c r="AU108" s="177" t="s">
        <v>77</v>
      </c>
      <c r="AY108" s="176" t="s">
        <v>244</v>
      </c>
      <c r="BK108" s="178">
        <f>SUM(BK109:BK142)</f>
        <v>0</v>
      </c>
    </row>
    <row r="109" spans="1:65" s="2" customFormat="1" ht="37.9" customHeight="1">
      <c r="A109" s="36"/>
      <c r="B109" s="37"/>
      <c r="C109" s="181" t="s">
        <v>77</v>
      </c>
      <c r="D109" s="181" t="s">
        <v>246</v>
      </c>
      <c r="E109" s="182" t="s">
        <v>247</v>
      </c>
      <c r="F109" s="183" t="s">
        <v>248</v>
      </c>
      <c r="G109" s="184" t="s">
        <v>249</v>
      </c>
      <c r="H109" s="185">
        <v>32</v>
      </c>
      <c r="I109" s="186"/>
      <c r="J109" s="187">
        <f>ROUND(I109*H109,2)</f>
        <v>0</v>
      </c>
      <c r="K109" s="188"/>
      <c r="L109" s="41"/>
      <c r="M109" s="189" t="s">
        <v>18</v>
      </c>
      <c r="N109" s="190" t="s">
        <v>41</v>
      </c>
      <c r="O109" s="66"/>
      <c r="P109" s="191">
        <f>O109*H109</f>
        <v>0</v>
      </c>
      <c r="Q109" s="191">
        <v>7.2849999999999998E-2</v>
      </c>
      <c r="R109" s="191">
        <f>Q109*H109</f>
        <v>2.3311999999999999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250</v>
      </c>
      <c r="AT109" s="193" t="s">
        <v>246</v>
      </c>
      <c r="AU109" s="193" t="s">
        <v>79</v>
      </c>
      <c r="AY109" s="19" t="s">
        <v>244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77</v>
      </c>
      <c r="BK109" s="194">
        <f>ROUND(I109*H109,2)</f>
        <v>0</v>
      </c>
      <c r="BL109" s="19" t="s">
        <v>250</v>
      </c>
      <c r="BM109" s="193" t="s">
        <v>251</v>
      </c>
    </row>
    <row r="110" spans="1:65" s="13" customFormat="1">
      <c r="B110" s="195"/>
      <c r="C110" s="196"/>
      <c r="D110" s="197" t="s">
        <v>252</v>
      </c>
      <c r="E110" s="198" t="s">
        <v>18</v>
      </c>
      <c r="F110" s="199" t="s">
        <v>253</v>
      </c>
      <c r="G110" s="196"/>
      <c r="H110" s="200">
        <v>32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252</v>
      </c>
      <c r="AU110" s="206" t="s">
        <v>79</v>
      </c>
      <c r="AV110" s="13" t="s">
        <v>79</v>
      </c>
      <c r="AW110" s="13" t="s">
        <v>32</v>
      </c>
      <c r="AX110" s="13" t="s">
        <v>70</v>
      </c>
      <c r="AY110" s="206" t="s">
        <v>244</v>
      </c>
    </row>
    <row r="111" spans="1:65" s="14" customFormat="1">
      <c r="B111" s="207"/>
      <c r="C111" s="208"/>
      <c r="D111" s="197" t="s">
        <v>252</v>
      </c>
      <c r="E111" s="209" t="s">
        <v>18</v>
      </c>
      <c r="F111" s="210" t="s">
        <v>254</v>
      </c>
      <c r="G111" s="208"/>
      <c r="H111" s="211">
        <v>32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252</v>
      </c>
      <c r="AU111" s="217" t="s">
        <v>79</v>
      </c>
      <c r="AV111" s="14" t="s">
        <v>250</v>
      </c>
      <c r="AW111" s="14" t="s">
        <v>32</v>
      </c>
      <c r="AX111" s="14" t="s">
        <v>77</v>
      </c>
      <c r="AY111" s="217" t="s">
        <v>244</v>
      </c>
    </row>
    <row r="112" spans="1:65" s="2" customFormat="1" ht="24.2" customHeight="1">
      <c r="A112" s="36"/>
      <c r="B112" s="37"/>
      <c r="C112" s="181" t="s">
        <v>79</v>
      </c>
      <c r="D112" s="181" t="s">
        <v>246</v>
      </c>
      <c r="E112" s="182" t="s">
        <v>255</v>
      </c>
      <c r="F112" s="183" t="s">
        <v>256</v>
      </c>
      <c r="G112" s="184" t="s">
        <v>257</v>
      </c>
      <c r="H112" s="185">
        <v>2.1840000000000002</v>
      </c>
      <c r="I112" s="186"/>
      <c r="J112" s="187">
        <f>ROUND(I112*H112,2)</f>
        <v>0</v>
      </c>
      <c r="K112" s="188"/>
      <c r="L112" s="41"/>
      <c r="M112" s="189" t="s">
        <v>18</v>
      </c>
      <c r="N112" s="190" t="s">
        <v>41</v>
      </c>
      <c r="O112" s="66"/>
      <c r="P112" s="191">
        <f>O112*H112</f>
        <v>0</v>
      </c>
      <c r="Q112" s="191">
        <v>1.94302</v>
      </c>
      <c r="R112" s="191">
        <f>Q112*H112</f>
        <v>4.2435556800000001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250</v>
      </c>
      <c r="AT112" s="193" t="s">
        <v>246</v>
      </c>
      <c r="AU112" s="193" t="s">
        <v>79</v>
      </c>
      <c r="AY112" s="19" t="s">
        <v>244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77</v>
      </c>
      <c r="BK112" s="194">
        <f>ROUND(I112*H112,2)</f>
        <v>0</v>
      </c>
      <c r="BL112" s="19" t="s">
        <v>250</v>
      </c>
      <c r="BM112" s="193" t="s">
        <v>258</v>
      </c>
    </row>
    <row r="113" spans="1:65" s="13" customFormat="1">
      <c r="B113" s="195"/>
      <c r="C113" s="196"/>
      <c r="D113" s="197" t="s">
        <v>252</v>
      </c>
      <c r="E113" s="198" t="s">
        <v>18</v>
      </c>
      <c r="F113" s="199" t="s">
        <v>259</v>
      </c>
      <c r="G113" s="196"/>
      <c r="H113" s="200">
        <v>2.1840000000000002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252</v>
      </c>
      <c r="AU113" s="206" t="s">
        <v>79</v>
      </c>
      <c r="AV113" s="13" t="s">
        <v>79</v>
      </c>
      <c r="AW113" s="13" t="s">
        <v>32</v>
      </c>
      <c r="AX113" s="13" t="s">
        <v>70</v>
      </c>
      <c r="AY113" s="206" t="s">
        <v>244</v>
      </c>
    </row>
    <row r="114" spans="1:65" s="14" customFormat="1">
      <c r="B114" s="207"/>
      <c r="C114" s="208"/>
      <c r="D114" s="197" t="s">
        <v>252</v>
      </c>
      <c r="E114" s="209" t="s">
        <v>18</v>
      </c>
      <c r="F114" s="210" t="s">
        <v>254</v>
      </c>
      <c r="G114" s="208"/>
      <c r="H114" s="211">
        <v>2.1840000000000002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252</v>
      </c>
      <c r="AU114" s="217" t="s">
        <v>79</v>
      </c>
      <c r="AV114" s="14" t="s">
        <v>250</v>
      </c>
      <c r="AW114" s="14" t="s">
        <v>32</v>
      </c>
      <c r="AX114" s="14" t="s">
        <v>77</v>
      </c>
      <c r="AY114" s="217" t="s">
        <v>244</v>
      </c>
    </row>
    <row r="115" spans="1:65" s="2" customFormat="1" ht="37.9" customHeight="1">
      <c r="A115" s="36"/>
      <c r="B115" s="37"/>
      <c r="C115" s="181" t="s">
        <v>131</v>
      </c>
      <c r="D115" s="181" t="s">
        <v>246</v>
      </c>
      <c r="E115" s="182" t="s">
        <v>260</v>
      </c>
      <c r="F115" s="183" t="s">
        <v>261</v>
      </c>
      <c r="G115" s="184" t="s">
        <v>262</v>
      </c>
      <c r="H115" s="185">
        <v>0.19500000000000001</v>
      </c>
      <c r="I115" s="186"/>
      <c r="J115" s="187">
        <f>ROUND(I115*H115,2)</f>
        <v>0</v>
      </c>
      <c r="K115" s="188"/>
      <c r="L115" s="41"/>
      <c r="M115" s="189" t="s">
        <v>18</v>
      </c>
      <c r="N115" s="190" t="s">
        <v>41</v>
      </c>
      <c r="O115" s="66"/>
      <c r="P115" s="191">
        <f>O115*H115</f>
        <v>0</v>
      </c>
      <c r="Q115" s="191">
        <v>1.9539999999999998E-2</v>
      </c>
      <c r="R115" s="191">
        <f>Q115*H115</f>
        <v>3.8103E-3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250</v>
      </c>
      <c r="AT115" s="193" t="s">
        <v>246</v>
      </c>
      <c r="AU115" s="193" t="s">
        <v>79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263</v>
      </c>
    </row>
    <row r="116" spans="1:65" s="2" customFormat="1" ht="16.5" customHeight="1">
      <c r="A116" s="36"/>
      <c r="B116" s="37"/>
      <c r="C116" s="218" t="s">
        <v>250</v>
      </c>
      <c r="D116" s="218" t="s">
        <v>264</v>
      </c>
      <c r="E116" s="219" t="s">
        <v>265</v>
      </c>
      <c r="F116" s="220" t="s">
        <v>266</v>
      </c>
      <c r="G116" s="221" t="s">
        <v>262</v>
      </c>
      <c r="H116" s="222">
        <v>0.19500000000000001</v>
      </c>
      <c r="I116" s="223"/>
      <c r="J116" s="224">
        <f>ROUND(I116*H116,2)</f>
        <v>0</v>
      </c>
      <c r="K116" s="225"/>
      <c r="L116" s="226"/>
      <c r="M116" s="227" t="s">
        <v>18</v>
      </c>
      <c r="N116" s="228" t="s">
        <v>41</v>
      </c>
      <c r="O116" s="66"/>
      <c r="P116" s="191">
        <f>O116*H116</f>
        <v>0</v>
      </c>
      <c r="Q116" s="191">
        <v>1</v>
      </c>
      <c r="R116" s="191">
        <f>Q116*H116</f>
        <v>0.19500000000000001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267</v>
      </c>
      <c r="AT116" s="193" t="s">
        <v>264</v>
      </c>
      <c r="AU116" s="193" t="s">
        <v>79</v>
      </c>
      <c r="AY116" s="19" t="s">
        <v>244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77</v>
      </c>
      <c r="BK116" s="194">
        <f>ROUND(I116*H116,2)</f>
        <v>0</v>
      </c>
      <c r="BL116" s="19" t="s">
        <v>250</v>
      </c>
      <c r="BM116" s="193" t="s">
        <v>268</v>
      </c>
    </row>
    <row r="117" spans="1:65" s="13" customFormat="1">
      <c r="B117" s="195"/>
      <c r="C117" s="196"/>
      <c r="D117" s="197" t="s">
        <v>252</v>
      </c>
      <c r="E117" s="198" t="s">
        <v>18</v>
      </c>
      <c r="F117" s="199" t="s">
        <v>269</v>
      </c>
      <c r="G117" s="196"/>
      <c r="H117" s="200">
        <v>2.5000000000000001E-2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252</v>
      </c>
      <c r="AU117" s="206" t="s">
        <v>79</v>
      </c>
      <c r="AV117" s="13" t="s">
        <v>79</v>
      </c>
      <c r="AW117" s="13" t="s">
        <v>32</v>
      </c>
      <c r="AX117" s="13" t="s">
        <v>70</v>
      </c>
      <c r="AY117" s="206" t="s">
        <v>244</v>
      </c>
    </row>
    <row r="118" spans="1:65" s="13" customFormat="1">
      <c r="B118" s="195"/>
      <c r="C118" s="196"/>
      <c r="D118" s="197" t="s">
        <v>252</v>
      </c>
      <c r="E118" s="198" t="s">
        <v>18</v>
      </c>
      <c r="F118" s="199" t="s">
        <v>270</v>
      </c>
      <c r="G118" s="196"/>
      <c r="H118" s="200">
        <v>0.17</v>
      </c>
      <c r="I118" s="201"/>
      <c r="J118" s="196"/>
      <c r="K118" s="196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252</v>
      </c>
      <c r="AU118" s="206" t="s">
        <v>79</v>
      </c>
      <c r="AV118" s="13" t="s">
        <v>79</v>
      </c>
      <c r="AW118" s="13" t="s">
        <v>32</v>
      </c>
      <c r="AX118" s="13" t="s">
        <v>70</v>
      </c>
      <c r="AY118" s="206" t="s">
        <v>244</v>
      </c>
    </row>
    <row r="119" spans="1:65" s="14" customFormat="1">
      <c r="B119" s="207"/>
      <c r="C119" s="208"/>
      <c r="D119" s="197" t="s">
        <v>252</v>
      </c>
      <c r="E119" s="209" t="s">
        <v>18</v>
      </c>
      <c r="F119" s="210" t="s">
        <v>254</v>
      </c>
      <c r="G119" s="208"/>
      <c r="H119" s="211">
        <v>0.19500000000000001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252</v>
      </c>
      <c r="AU119" s="217" t="s">
        <v>79</v>
      </c>
      <c r="AV119" s="14" t="s">
        <v>250</v>
      </c>
      <c r="AW119" s="14" t="s">
        <v>32</v>
      </c>
      <c r="AX119" s="14" t="s">
        <v>77</v>
      </c>
      <c r="AY119" s="217" t="s">
        <v>244</v>
      </c>
    </row>
    <row r="120" spans="1:65" s="2" customFormat="1" ht="37.9" customHeight="1">
      <c r="A120" s="36"/>
      <c r="B120" s="37"/>
      <c r="C120" s="181" t="s">
        <v>271</v>
      </c>
      <c r="D120" s="181" t="s">
        <v>246</v>
      </c>
      <c r="E120" s="182" t="s">
        <v>272</v>
      </c>
      <c r="F120" s="183" t="s">
        <v>273</v>
      </c>
      <c r="G120" s="184" t="s">
        <v>262</v>
      </c>
      <c r="H120" s="185">
        <v>1.248</v>
      </c>
      <c r="I120" s="186"/>
      <c r="J120" s="187">
        <f>ROUND(I120*H120,2)</f>
        <v>0</v>
      </c>
      <c r="K120" s="188"/>
      <c r="L120" s="41"/>
      <c r="M120" s="189" t="s">
        <v>18</v>
      </c>
      <c r="N120" s="190" t="s">
        <v>41</v>
      </c>
      <c r="O120" s="66"/>
      <c r="P120" s="191">
        <f>O120*H120</f>
        <v>0</v>
      </c>
      <c r="Q120" s="191">
        <v>1.7090000000000001E-2</v>
      </c>
      <c r="R120" s="191">
        <f>Q120*H120</f>
        <v>2.1328320000000001E-2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250</v>
      </c>
      <c r="AT120" s="193" t="s">
        <v>246</v>
      </c>
      <c r="AU120" s="193" t="s">
        <v>79</v>
      </c>
      <c r="AY120" s="19" t="s">
        <v>244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77</v>
      </c>
      <c r="BK120" s="194">
        <f>ROUND(I120*H120,2)</f>
        <v>0</v>
      </c>
      <c r="BL120" s="19" t="s">
        <v>250</v>
      </c>
      <c r="BM120" s="193" t="s">
        <v>274</v>
      </c>
    </row>
    <row r="121" spans="1:65" s="2" customFormat="1" ht="16.5" customHeight="1">
      <c r="A121" s="36"/>
      <c r="B121" s="37"/>
      <c r="C121" s="218" t="s">
        <v>275</v>
      </c>
      <c r="D121" s="218" t="s">
        <v>264</v>
      </c>
      <c r="E121" s="219" t="s">
        <v>276</v>
      </c>
      <c r="F121" s="220" t="s">
        <v>277</v>
      </c>
      <c r="G121" s="221" t="s">
        <v>262</v>
      </c>
      <c r="H121" s="222">
        <v>0.12</v>
      </c>
      <c r="I121" s="223"/>
      <c r="J121" s="224">
        <f>ROUND(I121*H121,2)</f>
        <v>0</v>
      </c>
      <c r="K121" s="225"/>
      <c r="L121" s="226"/>
      <c r="M121" s="227" t="s">
        <v>18</v>
      </c>
      <c r="N121" s="228" t="s">
        <v>41</v>
      </c>
      <c r="O121" s="66"/>
      <c r="P121" s="191">
        <f>O121*H121</f>
        <v>0</v>
      </c>
      <c r="Q121" s="191">
        <v>1</v>
      </c>
      <c r="R121" s="191">
        <f>Q121*H121</f>
        <v>0.12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267</v>
      </c>
      <c r="AT121" s="193" t="s">
        <v>264</v>
      </c>
      <c r="AU121" s="193" t="s">
        <v>79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250</v>
      </c>
      <c r="BM121" s="193" t="s">
        <v>278</v>
      </c>
    </row>
    <row r="122" spans="1:65" s="2" customFormat="1" ht="16.5" customHeight="1">
      <c r="A122" s="36"/>
      <c r="B122" s="37"/>
      <c r="C122" s="218" t="s">
        <v>279</v>
      </c>
      <c r="D122" s="218" t="s">
        <v>264</v>
      </c>
      <c r="E122" s="219" t="s">
        <v>280</v>
      </c>
      <c r="F122" s="220" t="s">
        <v>281</v>
      </c>
      <c r="G122" s="221" t="s">
        <v>262</v>
      </c>
      <c r="H122" s="222">
        <v>0.39600000000000002</v>
      </c>
      <c r="I122" s="223"/>
      <c r="J122" s="224">
        <f>ROUND(I122*H122,2)</f>
        <v>0</v>
      </c>
      <c r="K122" s="225"/>
      <c r="L122" s="226"/>
      <c r="M122" s="227" t="s">
        <v>18</v>
      </c>
      <c r="N122" s="228" t="s">
        <v>41</v>
      </c>
      <c r="O122" s="66"/>
      <c r="P122" s="191">
        <f>O122*H122</f>
        <v>0</v>
      </c>
      <c r="Q122" s="191">
        <v>1</v>
      </c>
      <c r="R122" s="191">
        <f>Q122*H122</f>
        <v>0.39600000000000002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267</v>
      </c>
      <c r="AT122" s="193" t="s">
        <v>264</v>
      </c>
      <c r="AU122" s="193" t="s">
        <v>79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250</v>
      </c>
      <c r="BM122" s="193" t="s">
        <v>282</v>
      </c>
    </row>
    <row r="123" spans="1:65" s="2" customFormat="1" ht="16.5" customHeight="1">
      <c r="A123" s="36"/>
      <c r="B123" s="37"/>
      <c r="C123" s="218" t="s">
        <v>267</v>
      </c>
      <c r="D123" s="218" t="s">
        <v>264</v>
      </c>
      <c r="E123" s="219" t="s">
        <v>283</v>
      </c>
      <c r="F123" s="220" t="s">
        <v>284</v>
      </c>
      <c r="G123" s="221" t="s">
        <v>262</v>
      </c>
      <c r="H123" s="222">
        <v>0.73199999999999998</v>
      </c>
      <c r="I123" s="223"/>
      <c r="J123" s="224">
        <f>ROUND(I123*H123,2)</f>
        <v>0</v>
      </c>
      <c r="K123" s="225"/>
      <c r="L123" s="226"/>
      <c r="M123" s="227" t="s">
        <v>18</v>
      </c>
      <c r="N123" s="228" t="s">
        <v>41</v>
      </c>
      <c r="O123" s="66"/>
      <c r="P123" s="191">
        <f>O123*H123</f>
        <v>0</v>
      </c>
      <c r="Q123" s="191">
        <v>1</v>
      </c>
      <c r="R123" s="191">
        <f>Q123*H123</f>
        <v>0.73199999999999998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267</v>
      </c>
      <c r="AT123" s="193" t="s">
        <v>264</v>
      </c>
      <c r="AU123" s="193" t="s">
        <v>79</v>
      </c>
      <c r="AY123" s="19" t="s">
        <v>244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77</v>
      </c>
      <c r="BK123" s="194">
        <f>ROUND(I123*H123,2)</f>
        <v>0</v>
      </c>
      <c r="BL123" s="19" t="s">
        <v>250</v>
      </c>
      <c r="BM123" s="193" t="s">
        <v>285</v>
      </c>
    </row>
    <row r="124" spans="1:65" s="2" customFormat="1" ht="37.9" customHeight="1">
      <c r="A124" s="36"/>
      <c r="B124" s="37"/>
      <c r="C124" s="181" t="s">
        <v>286</v>
      </c>
      <c r="D124" s="181" t="s">
        <v>246</v>
      </c>
      <c r="E124" s="182" t="s">
        <v>287</v>
      </c>
      <c r="F124" s="183" t="s">
        <v>288</v>
      </c>
      <c r="G124" s="184" t="s">
        <v>289</v>
      </c>
      <c r="H124" s="185">
        <v>30.38</v>
      </c>
      <c r="I124" s="186"/>
      <c r="J124" s="187">
        <f>ROUND(I124*H124,2)</f>
        <v>0</v>
      </c>
      <c r="K124" s="188"/>
      <c r="L124" s="41"/>
      <c r="M124" s="189" t="s">
        <v>18</v>
      </c>
      <c r="N124" s="190" t="s">
        <v>41</v>
      </c>
      <c r="O124" s="66"/>
      <c r="P124" s="191">
        <f>O124*H124</f>
        <v>0</v>
      </c>
      <c r="Q124" s="191">
        <v>0.11549</v>
      </c>
      <c r="R124" s="191">
        <f>Q124*H124</f>
        <v>3.5085861999999999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250</v>
      </c>
      <c r="AT124" s="193" t="s">
        <v>246</v>
      </c>
      <c r="AU124" s="193" t="s">
        <v>79</v>
      </c>
      <c r="AY124" s="19" t="s">
        <v>244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250</v>
      </c>
      <c r="BM124" s="193" t="s">
        <v>290</v>
      </c>
    </row>
    <row r="125" spans="1:65" s="13" customFormat="1">
      <c r="B125" s="195"/>
      <c r="C125" s="196"/>
      <c r="D125" s="197" t="s">
        <v>252</v>
      </c>
      <c r="E125" s="198" t="s">
        <v>18</v>
      </c>
      <c r="F125" s="199" t="s">
        <v>291</v>
      </c>
      <c r="G125" s="196"/>
      <c r="H125" s="200">
        <v>8.58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252</v>
      </c>
      <c r="AU125" s="206" t="s">
        <v>79</v>
      </c>
      <c r="AV125" s="13" t="s">
        <v>79</v>
      </c>
      <c r="AW125" s="13" t="s">
        <v>32</v>
      </c>
      <c r="AX125" s="13" t="s">
        <v>70</v>
      </c>
      <c r="AY125" s="206" t="s">
        <v>244</v>
      </c>
    </row>
    <row r="126" spans="1:65" s="13" customFormat="1">
      <c r="B126" s="195"/>
      <c r="C126" s="196"/>
      <c r="D126" s="197" t="s">
        <v>252</v>
      </c>
      <c r="E126" s="198" t="s">
        <v>18</v>
      </c>
      <c r="F126" s="199" t="s">
        <v>292</v>
      </c>
      <c r="G126" s="196"/>
      <c r="H126" s="200">
        <v>21.8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252</v>
      </c>
      <c r="AU126" s="206" t="s">
        <v>79</v>
      </c>
      <c r="AV126" s="13" t="s">
        <v>79</v>
      </c>
      <c r="AW126" s="13" t="s">
        <v>32</v>
      </c>
      <c r="AX126" s="13" t="s">
        <v>70</v>
      </c>
      <c r="AY126" s="206" t="s">
        <v>244</v>
      </c>
    </row>
    <row r="127" spans="1:65" s="14" customFormat="1">
      <c r="B127" s="207"/>
      <c r="C127" s="208"/>
      <c r="D127" s="197" t="s">
        <v>252</v>
      </c>
      <c r="E127" s="209" t="s">
        <v>18</v>
      </c>
      <c r="F127" s="210" t="s">
        <v>254</v>
      </c>
      <c r="G127" s="208"/>
      <c r="H127" s="211">
        <v>30.380000000000003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252</v>
      </c>
      <c r="AU127" s="217" t="s">
        <v>79</v>
      </c>
      <c r="AV127" s="14" t="s">
        <v>250</v>
      </c>
      <c r="AW127" s="14" t="s">
        <v>32</v>
      </c>
      <c r="AX127" s="14" t="s">
        <v>77</v>
      </c>
      <c r="AY127" s="217" t="s">
        <v>244</v>
      </c>
    </row>
    <row r="128" spans="1:65" s="2" customFormat="1" ht="37.9" customHeight="1">
      <c r="A128" s="36"/>
      <c r="B128" s="37"/>
      <c r="C128" s="181" t="s">
        <v>293</v>
      </c>
      <c r="D128" s="181" t="s">
        <v>246</v>
      </c>
      <c r="E128" s="182" t="s">
        <v>294</v>
      </c>
      <c r="F128" s="183" t="s">
        <v>295</v>
      </c>
      <c r="G128" s="184" t="s">
        <v>289</v>
      </c>
      <c r="H128" s="185">
        <v>32.261000000000003</v>
      </c>
      <c r="I128" s="186"/>
      <c r="J128" s="187">
        <f>ROUND(I128*H128,2)</f>
        <v>0</v>
      </c>
      <c r="K128" s="188"/>
      <c r="L128" s="41"/>
      <c r="M128" s="189" t="s">
        <v>18</v>
      </c>
      <c r="N128" s="190" t="s">
        <v>41</v>
      </c>
      <c r="O128" s="66"/>
      <c r="P128" s="191">
        <f>O128*H128</f>
        <v>0</v>
      </c>
      <c r="Q128" s="191">
        <v>0.14030000000000001</v>
      </c>
      <c r="R128" s="191">
        <f>Q128*H128</f>
        <v>4.5262183000000009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250</v>
      </c>
      <c r="AT128" s="193" t="s">
        <v>246</v>
      </c>
      <c r="AU128" s="193" t="s">
        <v>79</v>
      </c>
      <c r="AY128" s="19" t="s">
        <v>244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77</v>
      </c>
      <c r="BK128" s="194">
        <f>ROUND(I128*H128,2)</f>
        <v>0</v>
      </c>
      <c r="BL128" s="19" t="s">
        <v>250</v>
      </c>
      <c r="BM128" s="193" t="s">
        <v>296</v>
      </c>
    </row>
    <row r="129" spans="1:65" s="13" customFormat="1">
      <c r="B129" s="195"/>
      <c r="C129" s="196"/>
      <c r="D129" s="197" t="s">
        <v>252</v>
      </c>
      <c r="E129" s="198" t="s">
        <v>18</v>
      </c>
      <c r="F129" s="199" t="s">
        <v>297</v>
      </c>
      <c r="G129" s="196"/>
      <c r="H129" s="200">
        <v>35.860999999999997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252</v>
      </c>
      <c r="AU129" s="206" t="s">
        <v>79</v>
      </c>
      <c r="AV129" s="13" t="s">
        <v>79</v>
      </c>
      <c r="AW129" s="13" t="s">
        <v>32</v>
      </c>
      <c r="AX129" s="13" t="s">
        <v>70</v>
      </c>
      <c r="AY129" s="206" t="s">
        <v>244</v>
      </c>
    </row>
    <row r="130" spans="1:65" s="13" customFormat="1">
      <c r="B130" s="195"/>
      <c r="C130" s="196"/>
      <c r="D130" s="197" t="s">
        <v>252</v>
      </c>
      <c r="E130" s="198" t="s">
        <v>18</v>
      </c>
      <c r="F130" s="199" t="s">
        <v>298</v>
      </c>
      <c r="G130" s="196"/>
      <c r="H130" s="200">
        <v>-3.6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252</v>
      </c>
      <c r="AU130" s="206" t="s">
        <v>79</v>
      </c>
      <c r="AV130" s="13" t="s">
        <v>79</v>
      </c>
      <c r="AW130" s="13" t="s">
        <v>32</v>
      </c>
      <c r="AX130" s="13" t="s">
        <v>70</v>
      </c>
      <c r="AY130" s="206" t="s">
        <v>244</v>
      </c>
    </row>
    <row r="131" spans="1:65" s="14" customFormat="1">
      <c r="B131" s="207"/>
      <c r="C131" s="208"/>
      <c r="D131" s="197" t="s">
        <v>252</v>
      </c>
      <c r="E131" s="209" t="s">
        <v>18</v>
      </c>
      <c r="F131" s="210" t="s">
        <v>254</v>
      </c>
      <c r="G131" s="208"/>
      <c r="H131" s="211">
        <v>32.260999999999996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252</v>
      </c>
      <c r="AU131" s="217" t="s">
        <v>79</v>
      </c>
      <c r="AV131" s="14" t="s">
        <v>250</v>
      </c>
      <c r="AW131" s="14" t="s">
        <v>32</v>
      </c>
      <c r="AX131" s="14" t="s">
        <v>77</v>
      </c>
      <c r="AY131" s="217" t="s">
        <v>244</v>
      </c>
    </row>
    <row r="132" spans="1:65" s="2" customFormat="1" ht="24.2" customHeight="1">
      <c r="A132" s="36"/>
      <c r="B132" s="37"/>
      <c r="C132" s="181" t="s">
        <v>126</v>
      </c>
      <c r="D132" s="181" t="s">
        <v>246</v>
      </c>
      <c r="E132" s="182" t="s">
        <v>299</v>
      </c>
      <c r="F132" s="183" t="s">
        <v>300</v>
      </c>
      <c r="G132" s="184" t="s">
        <v>289</v>
      </c>
      <c r="H132" s="185">
        <v>2.5499999999999998</v>
      </c>
      <c r="I132" s="186"/>
      <c r="J132" s="187">
        <f>ROUND(I132*H132,2)</f>
        <v>0</v>
      </c>
      <c r="K132" s="188"/>
      <c r="L132" s="41"/>
      <c r="M132" s="189" t="s">
        <v>18</v>
      </c>
      <c r="N132" s="190" t="s">
        <v>41</v>
      </c>
      <c r="O132" s="66"/>
      <c r="P132" s="191">
        <f>O132*H132</f>
        <v>0</v>
      </c>
      <c r="Q132" s="191">
        <v>0.12335</v>
      </c>
      <c r="R132" s="191">
        <f>Q132*H132</f>
        <v>0.3145425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250</v>
      </c>
      <c r="AT132" s="193" t="s">
        <v>246</v>
      </c>
      <c r="AU132" s="193" t="s">
        <v>79</v>
      </c>
      <c r="AY132" s="19" t="s">
        <v>244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77</v>
      </c>
      <c r="BK132" s="194">
        <f>ROUND(I132*H132,2)</f>
        <v>0</v>
      </c>
      <c r="BL132" s="19" t="s">
        <v>250</v>
      </c>
      <c r="BM132" s="193" t="s">
        <v>301</v>
      </c>
    </row>
    <row r="133" spans="1:65" s="13" customFormat="1">
      <c r="B133" s="195"/>
      <c r="C133" s="196"/>
      <c r="D133" s="197" t="s">
        <v>252</v>
      </c>
      <c r="E133" s="198" t="s">
        <v>18</v>
      </c>
      <c r="F133" s="199" t="s">
        <v>302</v>
      </c>
      <c r="G133" s="196"/>
      <c r="H133" s="200">
        <v>2.25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252</v>
      </c>
      <c r="AU133" s="206" t="s">
        <v>79</v>
      </c>
      <c r="AV133" s="13" t="s">
        <v>79</v>
      </c>
      <c r="AW133" s="13" t="s">
        <v>32</v>
      </c>
      <c r="AX133" s="13" t="s">
        <v>70</v>
      </c>
      <c r="AY133" s="206" t="s">
        <v>244</v>
      </c>
    </row>
    <row r="134" spans="1:65" s="13" customFormat="1">
      <c r="B134" s="195"/>
      <c r="C134" s="196"/>
      <c r="D134" s="197" t="s">
        <v>252</v>
      </c>
      <c r="E134" s="198" t="s">
        <v>18</v>
      </c>
      <c r="F134" s="199" t="s">
        <v>303</v>
      </c>
      <c r="G134" s="196"/>
      <c r="H134" s="200">
        <v>0.3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252</v>
      </c>
      <c r="AU134" s="206" t="s">
        <v>79</v>
      </c>
      <c r="AV134" s="13" t="s">
        <v>79</v>
      </c>
      <c r="AW134" s="13" t="s">
        <v>32</v>
      </c>
      <c r="AX134" s="13" t="s">
        <v>70</v>
      </c>
      <c r="AY134" s="206" t="s">
        <v>244</v>
      </c>
    </row>
    <row r="135" spans="1:65" s="14" customFormat="1">
      <c r="B135" s="207"/>
      <c r="C135" s="208"/>
      <c r="D135" s="197" t="s">
        <v>252</v>
      </c>
      <c r="E135" s="209" t="s">
        <v>18</v>
      </c>
      <c r="F135" s="210" t="s">
        <v>254</v>
      </c>
      <c r="G135" s="208"/>
      <c r="H135" s="211">
        <v>2.5499999999999998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252</v>
      </c>
      <c r="AU135" s="217" t="s">
        <v>79</v>
      </c>
      <c r="AV135" s="14" t="s">
        <v>250</v>
      </c>
      <c r="AW135" s="14" t="s">
        <v>32</v>
      </c>
      <c r="AX135" s="14" t="s">
        <v>77</v>
      </c>
      <c r="AY135" s="217" t="s">
        <v>244</v>
      </c>
    </row>
    <row r="136" spans="1:65" s="2" customFormat="1" ht="44.25" customHeight="1">
      <c r="A136" s="36"/>
      <c r="B136" s="37"/>
      <c r="C136" s="181" t="s">
        <v>139</v>
      </c>
      <c r="D136" s="181" t="s">
        <v>246</v>
      </c>
      <c r="E136" s="182" t="s">
        <v>304</v>
      </c>
      <c r="F136" s="183" t="s">
        <v>305</v>
      </c>
      <c r="G136" s="184" t="s">
        <v>289</v>
      </c>
      <c r="H136" s="185">
        <v>19.96</v>
      </c>
      <c r="I136" s="186"/>
      <c r="J136" s="187">
        <f>ROUND(I136*H136,2)</f>
        <v>0</v>
      </c>
      <c r="K136" s="188"/>
      <c r="L136" s="41"/>
      <c r="M136" s="189" t="s">
        <v>18</v>
      </c>
      <c r="N136" s="190" t="s">
        <v>41</v>
      </c>
      <c r="O136" s="66"/>
      <c r="P136" s="191">
        <f>O136*H136</f>
        <v>0</v>
      </c>
      <c r="Q136" s="191">
        <v>7.8499999999999993E-3</v>
      </c>
      <c r="R136" s="191">
        <f>Q136*H136</f>
        <v>0.15668599999999999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250</v>
      </c>
      <c r="AT136" s="193" t="s">
        <v>246</v>
      </c>
      <c r="AU136" s="193" t="s">
        <v>79</v>
      </c>
      <c r="AY136" s="19" t="s">
        <v>244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77</v>
      </c>
      <c r="BK136" s="194">
        <f>ROUND(I136*H136,2)</f>
        <v>0</v>
      </c>
      <c r="BL136" s="19" t="s">
        <v>250</v>
      </c>
      <c r="BM136" s="193" t="s">
        <v>306</v>
      </c>
    </row>
    <row r="137" spans="1:65" s="13" customFormat="1">
      <c r="B137" s="195"/>
      <c r="C137" s="196"/>
      <c r="D137" s="197" t="s">
        <v>252</v>
      </c>
      <c r="E137" s="198" t="s">
        <v>18</v>
      </c>
      <c r="F137" s="199" t="s">
        <v>307</v>
      </c>
      <c r="G137" s="196"/>
      <c r="H137" s="200">
        <v>5.12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252</v>
      </c>
      <c r="AU137" s="206" t="s">
        <v>79</v>
      </c>
      <c r="AV137" s="13" t="s">
        <v>79</v>
      </c>
      <c r="AW137" s="13" t="s">
        <v>32</v>
      </c>
      <c r="AX137" s="13" t="s">
        <v>70</v>
      </c>
      <c r="AY137" s="206" t="s">
        <v>244</v>
      </c>
    </row>
    <row r="138" spans="1:65" s="13" customFormat="1">
      <c r="B138" s="195"/>
      <c r="C138" s="196"/>
      <c r="D138" s="197" t="s">
        <v>252</v>
      </c>
      <c r="E138" s="198" t="s">
        <v>18</v>
      </c>
      <c r="F138" s="199" t="s">
        <v>308</v>
      </c>
      <c r="G138" s="196"/>
      <c r="H138" s="200">
        <v>3.36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252</v>
      </c>
      <c r="AU138" s="206" t="s">
        <v>79</v>
      </c>
      <c r="AV138" s="13" t="s">
        <v>79</v>
      </c>
      <c r="AW138" s="13" t="s">
        <v>32</v>
      </c>
      <c r="AX138" s="13" t="s">
        <v>70</v>
      </c>
      <c r="AY138" s="206" t="s">
        <v>244</v>
      </c>
    </row>
    <row r="139" spans="1:65" s="13" customFormat="1">
      <c r="B139" s="195"/>
      <c r="C139" s="196"/>
      <c r="D139" s="197" t="s">
        <v>252</v>
      </c>
      <c r="E139" s="198" t="s">
        <v>18</v>
      </c>
      <c r="F139" s="199" t="s">
        <v>309</v>
      </c>
      <c r="G139" s="196"/>
      <c r="H139" s="200">
        <v>5.04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252</v>
      </c>
      <c r="AU139" s="206" t="s">
        <v>79</v>
      </c>
      <c r="AV139" s="13" t="s">
        <v>79</v>
      </c>
      <c r="AW139" s="13" t="s">
        <v>32</v>
      </c>
      <c r="AX139" s="13" t="s">
        <v>70</v>
      </c>
      <c r="AY139" s="206" t="s">
        <v>244</v>
      </c>
    </row>
    <row r="140" spans="1:65" s="13" customFormat="1">
      <c r="B140" s="195"/>
      <c r="C140" s="196"/>
      <c r="D140" s="197" t="s">
        <v>252</v>
      </c>
      <c r="E140" s="198" t="s">
        <v>18</v>
      </c>
      <c r="F140" s="199" t="s">
        <v>310</v>
      </c>
      <c r="G140" s="196"/>
      <c r="H140" s="200">
        <v>4.6399999999999997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252</v>
      </c>
      <c r="AU140" s="206" t="s">
        <v>79</v>
      </c>
      <c r="AV140" s="13" t="s">
        <v>79</v>
      </c>
      <c r="AW140" s="13" t="s">
        <v>32</v>
      </c>
      <c r="AX140" s="13" t="s">
        <v>70</v>
      </c>
      <c r="AY140" s="206" t="s">
        <v>244</v>
      </c>
    </row>
    <row r="141" spans="1:65" s="13" customFormat="1">
      <c r="B141" s="195"/>
      <c r="C141" s="196"/>
      <c r="D141" s="197" t="s">
        <v>252</v>
      </c>
      <c r="E141" s="198" t="s">
        <v>18</v>
      </c>
      <c r="F141" s="199" t="s">
        <v>311</v>
      </c>
      <c r="G141" s="196"/>
      <c r="H141" s="200">
        <v>1.8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252</v>
      </c>
      <c r="AU141" s="206" t="s">
        <v>79</v>
      </c>
      <c r="AV141" s="13" t="s">
        <v>79</v>
      </c>
      <c r="AW141" s="13" t="s">
        <v>32</v>
      </c>
      <c r="AX141" s="13" t="s">
        <v>70</v>
      </c>
      <c r="AY141" s="206" t="s">
        <v>244</v>
      </c>
    </row>
    <row r="142" spans="1:65" s="14" customFormat="1">
      <c r="B142" s="207"/>
      <c r="C142" s="208"/>
      <c r="D142" s="197" t="s">
        <v>252</v>
      </c>
      <c r="E142" s="209" t="s">
        <v>18</v>
      </c>
      <c r="F142" s="210" t="s">
        <v>254</v>
      </c>
      <c r="G142" s="208"/>
      <c r="H142" s="211">
        <v>19.96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252</v>
      </c>
      <c r="AU142" s="217" t="s">
        <v>79</v>
      </c>
      <c r="AV142" s="14" t="s">
        <v>250</v>
      </c>
      <c r="AW142" s="14" t="s">
        <v>32</v>
      </c>
      <c r="AX142" s="14" t="s">
        <v>77</v>
      </c>
      <c r="AY142" s="217" t="s">
        <v>244</v>
      </c>
    </row>
    <row r="143" spans="1:65" s="12" customFormat="1" ht="22.9" customHeight="1">
      <c r="B143" s="165"/>
      <c r="C143" s="166"/>
      <c r="D143" s="167" t="s">
        <v>69</v>
      </c>
      <c r="E143" s="179" t="s">
        <v>275</v>
      </c>
      <c r="F143" s="179" t="s">
        <v>312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SUM(P144:P232)</f>
        <v>0</v>
      </c>
      <c r="Q143" s="173"/>
      <c r="R143" s="174">
        <f>SUM(R144:R232)</f>
        <v>88.199543830000025</v>
      </c>
      <c r="S143" s="173"/>
      <c r="T143" s="175">
        <f>SUM(T144:T232)</f>
        <v>0</v>
      </c>
      <c r="AR143" s="176" t="s">
        <v>77</v>
      </c>
      <c r="AT143" s="177" t="s">
        <v>69</v>
      </c>
      <c r="AU143" s="177" t="s">
        <v>77</v>
      </c>
      <c r="AY143" s="176" t="s">
        <v>244</v>
      </c>
      <c r="BK143" s="178">
        <f>SUM(BK144:BK232)</f>
        <v>0</v>
      </c>
    </row>
    <row r="144" spans="1:65" s="2" customFormat="1" ht="49.15" customHeight="1">
      <c r="A144" s="36"/>
      <c r="B144" s="37"/>
      <c r="C144" s="181" t="s">
        <v>146</v>
      </c>
      <c r="D144" s="181" t="s">
        <v>246</v>
      </c>
      <c r="E144" s="182" t="s">
        <v>313</v>
      </c>
      <c r="F144" s="183" t="s">
        <v>314</v>
      </c>
      <c r="G144" s="184" t="s">
        <v>289</v>
      </c>
      <c r="H144" s="185">
        <v>197.5</v>
      </c>
      <c r="I144" s="186"/>
      <c r="J144" s="187">
        <f>ROUND(I144*H144,2)</f>
        <v>0</v>
      </c>
      <c r="K144" s="188"/>
      <c r="L144" s="41"/>
      <c r="M144" s="189" t="s">
        <v>18</v>
      </c>
      <c r="N144" s="190" t="s">
        <v>41</v>
      </c>
      <c r="O144" s="66"/>
      <c r="P144" s="191">
        <f>O144*H144</f>
        <v>0</v>
      </c>
      <c r="Q144" s="191">
        <v>1.7000000000000001E-2</v>
      </c>
      <c r="R144" s="191">
        <f>Q144*H144</f>
        <v>3.3575000000000004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250</v>
      </c>
      <c r="AT144" s="193" t="s">
        <v>246</v>
      </c>
      <c r="AU144" s="193" t="s">
        <v>79</v>
      </c>
      <c r="AY144" s="19" t="s">
        <v>244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77</v>
      </c>
      <c r="BK144" s="194">
        <f>ROUND(I144*H144,2)</f>
        <v>0</v>
      </c>
      <c r="BL144" s="19" t="s">
        <v>250</v>
      </c>
      <c r="BM144" s="193" t="s">
        <v>315</v>
      </c>
    </row>
    <row r="145" spans="1:65" s="13" customFormat="1" ht="22.5">
      <c r="B145" s="195"/>
      <c r="C145" s="196"/>
      <c r="D145" s="197" t="s">
        <v>252</v>
      </c>
      <c r="E145" s="198" t="s">
        <v>18</v>
      </c>
      <c r="F145" s="199" t="s">
        <v>316</v>
      </c>
      <c r="G145" s="196"/>
      <c r="H145" s="200">
        <v>197.5</v>
      </c>
      <c r="I145" s="201"/>
      <c r="J145" s="196"/>
      <c r="K145" s="196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252</v>
      </c>
      <c r="AU145" s="206" t="s">
        <v>79</v>
      </c>
      <c r="AV145" s="13" t="s">
        <v>79</v>
      </c>
      <c r="AW145" s="13" t="s">
        <v>32</v>
      </c>
      <c r="AX145" s="13" t="s">
        <v>70</v>
      </c>
      <c r="AY145" s="206" t="s">
        <v>244</v>
      </c>
    </row>
    <row r="146" spans="1:65" s="14" customFormat="1">
      <c r="B146" s="207"/>
      <c r="C146" s="208"/>
      <c r="D146" s="197" t="s">
        <v>252</v>
      </c>
      <c r="E146" s="209" t="s">
        <v>18</v>
      </c>
      <c r="F146" s="210" t="s">
        <v>254</v>
      </c>
      <c r="G146" s="208"/>
      <c r="H146" s="211">
        <v>197.5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252</v>
      </c>
      <c r="AU146" s="217" t="s">
        <v>79</v>
      </c>
      <c r="AV146" s="14" t="s">
        <v>250</v>
      </c>
      <c r="AW146" s="14" t="s">
        <v>32</v>
      </c>
      <c r="AX146" s="14" t="s">
        <v>77</v>
      </c>
      <c r="AY146" s="217" t="s">
        <v>244</v>
      </c>
    </row>
    <row r="147" spans="1:65" s="2" customFormat="1" ht="49.15" customHeight="1">
      <c r="A147" s="36"/>
      <c r="B147" s="37"/>
      <c r="C147" s="181" t="s">
        <v>158</v>
      </c>
      <c r="D147" s="181" t="s">
        <v>246</v>
      </c>
      <c r="E147" s="182" t="s">
        <v>317</v>
      </c>
      <c r="F147" s="183" t="s">
        <v>318</v>
      </c>
      <c r="G147" s="184" t="s">
        <v>289</v>
      </c>
      <c r="H147" s="185">
        <v>1732.0450000000001</v>
      </c>
      <c r="I147" s="186"/>
      <c r="J147" s="187">
        <f>ROUND(I147*H147,2)</f>
        <v>0</v>
      </c>
      <c r="K147" s="188"/>
      <c r="L147" s="41"/>
      <c r="M147" s="189" t="s">
        <v>18</v>
      </c>
      <c r="N147" s="190" t="s">
        <v>41</v>
      </c>
      <c r="O147" s="66"/>
      <c r="P147" s="191">
        <f>O147*H147</f>
        <v>0</v>
      </c>
      <c r="Q147" s="191">
        <v>1.7000000000000001E-2</v>
      </c>
      <c r="R147" s="191">
        <f>Q147*H147</f>
        <v>29.444765000000004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250</v>
      </c>
      <c r="AT147" s="193" t="s">
        <v>246</v>
      </c>
      <c r="AU147" s="193" t="s">
        <v>79</v>
      </c>
      <c r="AY147" s="19" t="s">
        <v>244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77</v>
      </c>
      <c r="BK147" s="194">
        <f>ROUND(I147*H147,2)</f>
        <v>0</v>
      </c>
      <c r="BL147" s="19" t="s">
        <v>250</v>
      </c>
      <c r="BM147" s="193" t="s">
        <v>319</v>
      </c>
    </row>
    <row r="148" spans="1:65" s="13" customFormat="1" ht="33.75">
      <c r="B148" s="195"/>
      <c r="C148" s="196"/>
      <c r="D148" s="197" t="s">
        <v>252</v>
      </c>
      <c r="E148" s="198" t="s">
        <v>18</v>
      </c>
      <c r="F148" s="199" t="s">
        <v>320</v>
      </c>
      <c r="G148" s="196"/>
      <c r="H148" s="200">
        <v>1732.0450000000001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252</v>
      </c>
      <c r="AU148" s="206" t="s">
        <v>79</v>
      </c>
      <c r="AV148" s="13" t="s">
        <v>79</v>
      </c>
      <c r="AW148" s="13" t="s">
        <v>32</v>
      </c>
      <c r="AX148" s="13" t="s">
        <v>70</v>
      </c>
      <c r="AY148" s="206" t="s">
        <v>244</v>
      </c>
    </row>
    <row r="149" spans="1:65" s="14" customFormat="1">
      <c r="B149" s="207"/>
      <c r="C149" s="208"/>
      <c r="D149" s="197" t="s">
        <v>252</v>
      </c>
      <c r="E149" s="209" t="s">
        <v>18</v>
      </c>
      <c r="F149" s="210" t="s">
        <v>254</v>
      </c>
      <c r="G149" s="208"/>
      <c r="H149" s="211">
        <v>1732.0450000000001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252</v>
      </c>
      <c r="AU149" s="217" t="s">
        <v>79</v>
      </c>
      <c r="AV149" s="14" t="s">
        <v>250</v>
      </c>
      <c r="AW149" s="14" t="s">
        <v>32</v>
      </c>
      <c r="AX149" s="14" t="s">
        <v>77</v>
      </c>
      <c r="AY149" s="217" t="s">
        <v>244</v>
      </c>
    </row>
    <row r="150" spans="1:65" s="2" customFormat="1" ht="33" customHeight="1">
      <c r="A150" s="36"/>
      <c r="B150" s="37"/>
      <c r="C150" s="181" t="s">
        <v>8</v>
      </c>
      <c r="D150" s="181" t="s">
        <v>246</v>
      </c>
      <c r="E150" s="182" t="s">
        <v>321</v>
      </c>
      <c r="F150" s="183" t="s">
        <v>322</v>
      </c>
      <c r="G150" s="184" t="s">
        <v>289</v>
      </c>
      <c r="H150" s="185">
        <v>418.45</v>
      </c>
      <c r="I150" s="186"/>
      <c r="J150" s="187">
        <f>ROUND(I150*H150,2)</f>
        <v>0</v>
      </c>
      <c r="K150" s="188"/>
      <c r="L150" s="41"/>
      <c r="M150" s="189" t="s">
        <v>18</v>
      </c>
      <c r="N150" s="190" t="s">
        <v>41</v>
      </c>
      <c r="O150" s="66"/>
      <c r="P150" s="191">
        <f>O150*H150</f>
        <v>0</v>
      </c>
      <c r="Q150" s="191">
        <v>6.4999999999999997E-3</v>
      </c>
      <c r="R150" s="191">
        <f>Q150*H150</f>
        <v>2.7199249999999999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250</v>
      </c>
      <c r="AT150" s="193" t="s">
        <v>246</v>
      </c>
      <c r="AU150" s="193" t="s">
        <v>79</v>
      </c>
      <c r="AY150" s="19" t="s">
        <v>244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77</v>
      </c>
      <c r="BK150" s="194">
        <f>ROUND(I150*H150,2)</f>
        <v>0</v>
      </c>
      <c r="BL150" s="19" t="s">
        <v>250</v>
      </c>
      <c r="BM150" s="193" t="s">
        <v>323</v>
      </c>
    </row>
    <row r="151" spans="1:65" s="13" customFormat="1">
      <c r="B151" s="195"/>
      <c r="C151" s="196"/>
      <c r="D151" s="197" t="s">
        <v>252</v>
      </c>
      <c r="E151" s="198" t="s">
        <v>18</v>
      </c>
      <c r="F151" s="199" t="s">
        <v>324</v>
      </c>
      <c r="G151" s="196"/>
      <c r="H151" s="200">
        <v>9.02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252</v>
      </c>
      <c r="AU151" s="206" t="s">
        <v>79</v>
      </c>
      <c r="AV151" s="13" t="s">
        <v>79</v>
      </c>
      <c r="AW151" s="13" t="s">
        <v>32</v>
      </c>
      <c r="AX151" s="13" t="s">
        <v>70</v>
      </c>
      <c r="AY151" s="206" t="s">
        <v>244</v>
      </c>
    </row>
    <row r="152" spans="1:65" s="15" customFormat="1">
      <c r="B152" s="229"/>
      <c r="C152" s="230"/>
      <c r="D152" s="197" t="s">
        <v>252</v>
      </c>
      <c r="E152" s="231" t="s">
        <v>18</v>
      </c>
      <c r="F152" s="232" t="s">
        <v>325</v>
      </c>
      <c r="G152" s="230"/>
      <c r="H152" s="231" t="s">
        <v>18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252</v>
      </c>
      <c r="AU152" s="238" t="s">
        <v>79</v>
      </c>
      <c r="AV152" s="15" t="s">
        <v>77</v>
      </c>
      <c r="AW152" s="15" t="s">
        <v>32</v>
      </c>
      <c r="AX152" s="15" t="s">
        <v>70</v>
      </c>
      <c r="AY152" s="238" t="s">
        <v>244</v>
      </c>
    </row>
    <row r="153" spans="1:65" s="13" customFormat="1" ht="22.5">
      <c r="B153" s="195"/>
      <c r="C153" s="196"/>
      <c r="D153" s="197" t="s">
        <v>252</v>
      </c>
      <c r="E153" s="198" t="s">
        <v>18</v>
      </c>
      <c r="F153" s="199" t="s">
        <v>326</v>
      </c>
      <c r="G153" s="196"/>
      <c r="H153" s="200">
        <v>371.7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252</v>
      </c>
      <c r="AU153" s="206" t="s">
        <v>79</v>
      </c>
      <c r="AV153" s="13" t="s">
        <v>79</v>
      </c>
      <c r="AW153" s="13" t="s">
        <v>32</v>
      </c>
      <c r="AX153" s="13" t="s">
        <v>70</v>
      </c>
      <c r="AY153" s="206" t="s">
        <v>244</v>
      </c>
    </row>
    <row r="154" spans="1:65" s="13" customFormat="1">
      <c r="B154" s="195"/>
      <c r="C154" s="196"/>
      <c r="D154" s="197" t="s">
        <v>252</v>
      </c>
      <c r="E154" s="198" t="s">
        <v>18</v>
      </c>
      <c r="F154" s="199" t="s">
        <v>327</v>
      </c>
      <c r="G154" s="196"/>
      <c r="H154" s="200">
        <v>28.35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252</v>
      </c>
      <c r="AU154" s="206" t="s">
        <v>79</v>
      </c>
      <c r="AV154" s="13" t="s">
        <v>79</v>
      </c>
      <c r="AW154" s="13" t="s">
        <v>32</v>
      </c>
      <c r="AX154" s="13" t="s">
        <v>70</v>
      </c>
      <c r="AY154" s="206" t="s">
        <v>244</v>
      </c>
    </row>
    <row r="155" spans="1:65" s="13" customFormat="1">
      <c r="B155" s="195"/>
      <c r="C155" s="196"/>
      <c r="D155" s="197" t="s">
        <v>252</v>
      </c>
      <c r="E155" s="198" t="s">
        <v>18</v>
      </c>
      <c r="F155" s="199" t="s">
        <v>328</v>
      </c>
      <c r="G155" s="196"/>
      <c r="H155" s="200">
        <v>9.3800000000000008</v>
      </c>
      <c r="I155" s="201"/>
      <c r="J155" s="196"/>
      <c r="K155" s="196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252</v>
      </c>
      <c r="AU155" s="206" t="s">
        <v>79</v>
      </c>
      <c r="AV155" s="13" t="s">
        <v>79</v>
      </c>
      <c r="AW155" s="13" t="s">
        <v>32</v>
      </c>
      <c r="AX155" s="13" t="s">
        <v>70</v>
      </c>
      <c r="AY155" s="206" t="s">
        <v>244</v>
      </c>
    </row>
    <row r="156" spans="1:65" s="14" customFormat="1">
      <c r="B156" s="207"/>
      <c r="C156" s="208"/>
      <c r="D156" s="197" t="s">
        <v>252</v>
      </c>
      <c r="E156" s="209" t="s">
        <v>18</v>
      </c>
      <c r="F156" s="210" t="s">
        <v>254</v>
      </c>
      <c r="G156" s="208"/>
      <c r="H156" s="211">
        <v>418.45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252</v>
      </c>
      <c r="AU156" s="217" t="s">
        <v>79</v>
      </c>
      <c r="AV156" s="14" t="s">
        <v>250</v>
      </c>
      <c r="AW156" s="14" t="s">
        <v>32</v>
      </c>
      <c r="AX156" s="14" t="s">
        <v>77</v>
      </c>
      <c r="AY156" s="217" t="s">
        <v>244</v>
      </c>
    </row>
    <row r="157" spans="1:65" s="2" customFormat="1" ht="37.9" customHeight="1">
      <c r="A157" s="36"/>
      <c r="B157" s="37"/>
      <c r="C157" s="181" t="s">
        <v>167</v>
      </c>
      <c r="D157" s="181" t="s">
        <v>246</v>
      </c>
      <c r="E157" s="182" t="s">
        <v>329</v>
      </c>
      <c r="F157" s="183" t="s">
        <v>330</v>
      </c>
      <c r="G157" s="184" t="s">
        <v>289</v>
      </c>
      <c r="H157" s="185">
        <v>3.4</v>
      </c>
      <c r="I157" s="186"/>
      <c r="J157" s="187">
        <f>ROUND(I157*H157,2)</f>
        <v>0</v>
      </c>
      <c r="K157" s="188"/>
      <c r="L157" s="41"/>
      <c r="M157" s="189" t="s">
        <v>18</v>
      </c>
      <c r="N157" s="190" t="s">
        <v>41</v>
      </c>
      <c r="O157" s="66"/>
      <c r="P157" s="191">
        <f>O157*H157</f>
        <v>0</v>
      </c>
      <c r="Q157" s="191">
        <v>2.8570000000000002E-2</v>
      </c>
      <c r="R157" s="191">
        <f>Q157*H157</f>
        <v>9.7138000000000002E-2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250</v>
      </c>
      <c r="AT157" s="193" t="s">
        <v>246</v>
      </c>
      <c r="AU157" s="193" t="s">
        <v>79</v>
      </c>
      <c r="AY157" s="19" t="s">
        <v>244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77</v>
      </c>
      <c r="BK157" s="194">
        <f>ROUND(I157*H157,2)</f>
        <v>0</v>
      </c>
      <c r="BL157" s="19" t="s">
        <v>250</v>
      </c>
      <c r="BM157" s="193" t="s">
        <v>331</v>
      </c>
    </row>
    <row r="158" spans="1:65" s="13" customFormat="1">
      <c r="B158" s="195"/>
      <c r="C158" s="196"/>
      <c r="D158" s="197" t="s">
        <v>252</v>
      </c>
      <c r="E158" s="198" t="s">
        <v>18</v>
      </c>
      <c r="F158" s="199" t="s">
        <v>332</v>
      </c>
      <c r="G158" s="196"/>
      <c r="H158" s="200">
        <v>3.4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252</v>
      </c>
      <c r="AU158" s="206" t="s">
        <v>79</v>
      </c>
      <c r="AV158" s="13" t="s">
        <v>79</v>
      </c>
      <c r="AW158" s="13" t="s">
        <v>32</v>
      </c>
      <c r="AX158" s="13" t="s">
        <v>70</v>
      </c>
      <c r="AY158" s="206" t="s">
        <v>244</v>
      </c>
    </row>
    <row r="159" spans="1:65" s="14" customFormat="1">
      <c r="B159" s="207"/>
      <c r="C159" s="208"/>
      <c r="D159" s="197" t="s">
        <v>252</v>
      </c>
      <c r="E159" s="209" t="s">
        <v>18</v>
      </c>
      <c r="F159" s="210" t="s">
        <v>254</v>
      </c>
      <c r="G159" s="208"/>
      <c r="H159" s="211">
        <v>3.4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252</v>
      </c>
      <c r="AU159" s="217" t="s">
        <v>79</v>
      </c>
      <c r="AV159" s="14" t="s">
        <v>250</v>
      </c>
      <c r="AW159" s="14" t="s">
        <v>32</v>
      </c>
      <c r="AX159" s="14" t="s">
        <v>77</v>
      </c>
      <c r="AY159" s="217" t="s">
        <v>244</v>
      </c>
    </row>
    <row r="160" spans="1:65" s="2" customFormat="1" ht="44.25" customHeight="1">
      <c r="A160" s="36"/>
      <c r="B160" s="37"/>
      <c r="C160" s="181" t="s">
        <v>333</v>
      </c>
      <c r="D160" s="181" t="s">
        <v>246</v>
      </c>
      <c r="E160" s="182" t="s">
        <v>334</v>
      </c>
      <c r="F160" s="183" t="s">
        <v>335</v>
      </c>
      <c r="G160" s="184" t="s">
        <v>289</v>
      </c>
      <c r="H160" s="185">
        <v>135.042</v>
      </c>
      <c r="I160" s="186"/>
      <c r="J160" s="187">
        <f>ROUND(I160*H160,2)</f>
        <v>0</v>
      </c>
      <c r="K160" s="188"/>
      <c r="L160" s="41"/>
      <c r="M160" s="189" t="s">
        <v>18</v>
      </c>
      <c r="N160" s="190" t="s">
        <v>41</v>
      </c>
      <c r="O160" s="66"/>
      <c r="P160" s="191">
        <f>O160*H160</f>
        <v>0</v>
      </c>
      <c r="Q160" s="191">
        <v>1.7330000000000002E-2</v>
      </c>
      <c r="R160" s="191">
        <f>Q160*H160</f>
        <v>2.34027786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250</v>
      </c>
      <c r="AT160" s="193" t="s">
        <v>246</v>
      </c>
      <c r="AU160" s="193" t="s">
        <v>79</v>
      </c>
      <c r="AY160" s="19" t="s">
        <v>244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77</v>
      </c>
      <c r="BK160" s="194">
        <f>ROUND(I160*H160,2)</f>
        <v>0</v>
      </c>
      <c r="BL160" s="19" t="s">
        <v>250</v>
      </c>
      <c r="BM160" s="193" t="s">
        <v>336</v>
      </c>
    </row>
    <row r="161" spans="1:65" s="13" customFormat="1">
      <c r="B161" s="195"/>
      <c r="C161" s="196"/>
      <c r="D161" s="197" t="s">
        <v>252</v>
      </c>
      <c r="E161" s="198" t="s">
        <v>18</v>
      </c>
      <c r="F161" s="199" t="s">
        <v>337</v>
      </c>
      <c r="G161" s="196"/>
      <c r="H161" s="200">
        <v>115.08199999999999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252</v>
      </c>
      <c r="AU161" s="206" t="s">
        <v>79</v>
      </c>
      <c r="AV161" s="13" t="s">
        <v>79</v>
      </c>
      <c r="AW161" s="13" t="s">
        <v>32</v>
      </c>
      <c r="AX161" s="13" t="s">
        <v>70</v>
      </c>
      <c r="AY161" s="206" t="s">
        <v>244</v>
      </c>
    </row>
    <row r="162" spans="1:65" s="15" customFormat="1">
      <c r="B162" s="229"/>
      <c r="C162" s="230"/>
      <c r="D162" s="197" t="s">
        <v>252</v>
      </c>
      <c r="E162" s="231" t="s">
        <v>18</v>
      </c>
      <c r="F162" s="232" t="s">
        <v>338</v>
      </c>
      <c r="G162" s="230"/>
      <c r="H162" s="231" t="s">
        <v>18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252</v>
      </c>
      <c r="AU162" s="238" t="s">
        <v>79</v>
      </c>
      <c r="AV162" s="15" t="s">
        <v>77</v>
      </c>
      <c r="AW162" s="15" t="s">
        <v>32</v>
      </c>
      <c r="AX162" s="15" t="s">
        <v>70</v>
      </c>
      <c r="AY162" s="238" t="s">
        <v>244</v>
      </c>
    </row>
    <row r="163" spans="1:65" s="13" customFormat="1">
      <c r="B163" s="195"/>
      <c r="C163" s="196"/>
      <c r="D163" s="197" t="s">
        <v>252</v>
      </c>
      <c r="E163" s="198" t="s">
        <v>18</v>
      </c>
      <c r="F163" s="199" t="s">
        <v>307</v>
      </c>
      <c r="G163" s="196"/>
      <c r="H163" s="200">
        <v>5.12</v>
      </c>
      <c r="I163" s="201"/>
      <c r="J163" s="196"/>
      <c r="K163" s="196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252</v>
      </c>
      <c r="AU163" s="206" t="s">
        <v>79</v>
      </c>
      <c r="AV163" s="13" t="s">
        <v>79</v>
      </c>
      <c r="AW163" s="13" t="s">
        <v>32</v>
      </c>
      <c r="AX163" s="13" t="s">
        <v>70</v>
      </c>
      <c r="AY163" s="206" t="s">
        <v>244</v>
      </c>
    </row>
    <row r="164" spans="1:65" s="13" customFormat="1">
      <c r="B164" s="195"/>
      <c r="C164" s="196"/>
      <c r="D164" s="197" t="s">
        <v>252</v>
      </c>
      <c r="E164" s="198" t="s">
        <v>18</v>
      </c>
      <c r="F164" s="199" t="s">
        <v>308</v>
      </c>
      <c r="G164" s="196"/>
      <c r="H164" s="200">
        <v>3.36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252</v>
      </c>
      <c r="AU164" s="206" t="s">
        <v>79</v>
      </c>
      <c r="AV164" s="13" t="s">
        <v>79</v>
      </c>
      <c r="AW164" s="13" t="s">
        <v>32</v>
      </c>
      <c r="AX164" s="13" t="s">
        <v>70</v>
      </c>
      <c r="AY164" s="206" t="s">
        <v>244</v>
      </c>
    </row>
    <row r="165" spans="1:65" s="13" customFormat="1">
      <c r="B165" s="195"/>
      <c r="C165" s="196"/>
      <c r="D165" s="197" t="s">
        <v>252</v>
      </c>
      <c r="E165" s="198" t="s">
        <v>18</v>
      </c>
      <c r="F165" s="199" t="s">
        <v>309</v>
      </c>
      <c r="G165" s="196"/>
      <c r="H165" s="200">
        <v>5.04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252</v>
      </c>
      <c r="AU165" s="206" t="s">
        <v>79</v>
      </c>
      <c r="AV165" s="13" t="s">
        <v>79</v>
      </c>
      <c r="AW165" s="13" t="s">
        <v>32</v>
      </c>
      <c r="AX165" s="13" t="s">
        <v>70</v>
      </c>
      <c r="AY165" s="206" t="s">
        <v>244</v>
      </c>
    </row>
    <row r="166" spans="1:65" s="13" customFormat="1">
      <c r="B166" s="195"/>
      <c r="C166" s="196"/>
      <c r="D166" s="197" t="s">
        <v>252</v>
      </c>
      <c r="E166" s="198" t="s">
        <v>18</v>
      </c>
      <c r="F166" s="199" t="s">
        <v>310</v>
      </c>
      <c r="G166" s="196"/>
      <c r="H166" s="200">
        <v>4.6399999999999997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252</v>
      </c>
      <c r="AU166" s="206" t="s">
        <v>79</v>
      </c>
      <c r="AV166" s="13" t="s">
        <v>79</v>
      </c>
      <c r="AW166" s="13" t="s">
        <v>32</v>
      </c>
      <c r="AX166" s="13" t="s">
        <v>70</v>
      </c>
      <c r="AY166" s="206" t="s">
        <v>244</v>
      </c>
    </row>
    <row r="167" spans="1:65" s="13" customFormat="1">
      <c r="B167" s="195"/>
      <c r="C167" s="196"/>
      <c r="D167" s="197" t="s">
        <v>252</v>
      </c>
      <c r="E167" s="198" t="s">
        <v>18</v>
      </c>
      <c r="F167" s="199" t="s">
        <v>311</v>
      </c>
      <c r="G167" s="196"/>
      <c r="H167" s="200">
        <v>1.8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252</v>
      </c>
      <c r="AU167" s="206" t="s">
        <v>79</v>
      </c>
      <c r="AV167" s="13" t="s">
        <v>79</v>
      </c>
      <c r="AW167" s="13" t="s">
        <v>32</v>
      </c>
      <c r="AX167" s="13" t="s">
        <v>70</v>
      </c>
      <c r="AY167" s="206" t="s">
        <v>244</v>
      </c>
    </row>
    <row r="168" spans="1:65" s="14" customFormat="1">
      <c r="B168" s="207"/>
      <c r="C168" s="208"/>
      <c r="D168" s="197" t="s">
        <v>252</v>
      </c>
      <c r="E168" s="209" t="s">
        <v>18</v>
      </c>
      <c r="F168" s="210" t="s">
        <v>254</v>
      </c>
      <c r="G168" s="208"/>
      <c r="H168" s="211">
        <v>135.042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252</v>
      </c>
      <c r="AU168" s="217" t="s">
        <v>79</v>
      </c>
      <c r="AV168" s="14" t="s">
        <v>250</v>
      </c>
      <c r="AW168" s="14" t="s">
        <v>32</v>
      </c>
      <c r="AX168" s="14" t="s">
        <v>77</v>
      </c>
      <c r="AY168" s="217" t="s">
        <v>244</v>
      </c>
    </row>
    <row r="169" spans="1:65" s="2" customFormat="1" ht="44.25" customHeight="1">
      <c r="A169" s="36"/>
      <c r="B169" s="37"/>
      <c r="C169" s="181" t="s">
        <v>339</v>
      </c>
      <c r="D169" s="181" t="s">
        <v>246</v>
      </c>
      <c r="E169" s="182" t="s">
        <v>340</v>
      </c>
      <c r="F169" s="183" t="s">
        <v>341</v>
      </c>
      <c r="G169" s="184" t="s">
        <v>289</v>
      </c>
      <c r="H169" s="185">
        <v>142.964</v>
      </c>
      <c r="I169" s="186"/>
      <c r="J169" s="187">
        <f>ROUND(I169*H169,2)</f>
        <v>0</v>
      </c>
      <c r="K169" s="188"/>
      <c r="L169" s="41"/>
      <c r="M169" s="189" t="s">
        <v>18</v>
      </c>
      <c r="N169" s="190" t="s">
        <v>41</v>
      </c>
      <c r="O169" s="66"/>
      <c r="P169" s="191">
        <f>O169*H169</f>
        <v>0</v>
      </c>
      <c r="Q169" s="191">
        <v>7.3499999999999998E-3</v>
      </c>
      <c r="R169" s="191">
        <f>Q169*H169</f>
        <v>1.0507853999999999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250</v>
      </c>
      <c r="AT169" s="193" t="s">
        <v>246</v>
      </c>
      <c r="AU169" s="193" t="s">
        <v>79</v>
      </c>
      <c r="AY169" s="19" t="s">
        <v>244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77</v>
      </c>
      <c r="BK169" s="194">
        <f>ROUND(I169*H169,2)</f>
        <v>0</v>
      </c>
      <c r="BL169" s="19" t="s">
        <v>250</v>
      </c>
      <c r="BM169" s="193" t="s">
        <v>342</v>
      </c>
    </row>
    <row r="170" spans="1:65" s="13" customFormat="1">
      <c r="B170" s="195"/>
      <c r="C170" s="196"/>
      <c r="D170" s="197" t="s">
        <v>252</v>
      </c>
      <c r="E170" s="198" t="s">
        <v>18</v>
      </c>
      <c r="F170" s="199" t="s">
        <v>343</v>
      </c>
      <c r="G170" s="196"/>
      <c r="H170" s="200">
        <v>142.964</v>
      </c>
      <c r="I170" s="201"/>
      <c r="J170" s="196"/>
      <c r="K170" s="196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252</v>
      </c>
      <c r="AU170" s="206" t="s">
        <v>79</v>
      </c>
      <c r="AV170" s="13" t="s">
        <v>79</v>
      </c>
      <c r="AW170" s="13" t="s">
        <v>32</v>
      </c>
      <c r="AX170" s="13" t="s">
        <v>70</v>
      </c>
      <c r="AY170" s="206" t="s">
        <v>244</v>
      </c>
    </row>
    <row r="171" spans="1:65" s="14" customFormat="1">
      <c r="B171" s="207"/>
      <c r="C171" s="208"/>
      <c r="D171" s="197" t="s">
        <v>252</v>
      </c>
      <c r="E171" s="209" t="s">
        <v>18</v>
      </c>
      <c r="F171" s="210" t="s">
        <v>254</v>
      </c>
      <c r="G171" s="208"/>
      <c r="H171" s="211">
        <v>142.964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252</v>
      </c>
      <c r="AU171" s="217" t="s">
        <v>79</v>
      </c>
      <c r="AV171" s="14" t="s">
        <v>250</v>
      </c>
      <c r="AW171" s="14" t="s">
        <v>32</v>
      </c>
      <c r="AX171" s="14" t="s">
        <v>77</v>
      </c>
      <c r="AY171" s="217" t="s">
        <v>244</v>
      </c>
    </row>
    <row r="172" spans="1:65" s="2" customFormat="1" ht="37.9" customHeight="1">
      <c r="A172" s="36"/>
      <c r="B172" s="37"/>
      <c r="C172" s="181" t="s">
        <v>344</v>
      </c>
      <c r="D172" s="181" t="s">
        <v>246</v>
      </c>
      <c r="E172" s="182" t="s">
        <v>345</v>
      </c>
      <c r="F172" s="183" t="s">
        <v>346</v>
      </c>
      <c r="G172" s="184" t="s">
        <v>289</v>
      </c>
      <c r="H172" s="185">
        <v>418.45</v>
      </c>
      <c r="I172" s="186"/>
      <c r="J172" s="187">
        <f>ROUND(I172*H172,2)</f>
        <v>0</v>
      </c>
      <c r="K172" s="188"/>
      <c r="L172" s="41"/>
      <c r="M172" s="189" t="s">
        <v>18</v>
      </c>
      <c r="N172" s="190" t="s">
        <v>41</v>
      </c>
      <c r="O172" s="66"/>
      <c r="P172" s="191">
        <f>O172*H172</f>
        <v>0</v>
      </c>
      <c r="Q172" s="191">
        <v>1.54E-2</v>
      </c>
      <c r="R172" s="191">
        <f>Q172*H172</f>
        <v>6.4441300000000004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250</v>
      </c>
      <c r="AT172" s="193" t="s">
        <v>246</v>
      </c>
      <c r="AU172" s="193" t="s">
        <v>79</v>
      </c>
      <c r="AY172" s="19" t="s">
        <v>244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77</v>
      </c>
      <c r="BK172" s="194">
        <f>ROUND(I172*H172,2)</f>
        <v>0</v>
      </c>
      <c r="BL172" s="19" t="s">
        <v>250</v>
      </c>
      <c r="BM172" s="193" t="s">
        <v>347</v>
      </c>
    </row>
    <row r="173" spans="1:65" s="13" customFormat="1">
      <c r="B173" s="195"/>
      <c r="C173" s="196"/>
      <c r="D173" s="197" t="s">
        <v>252</v>
      </c>
      <c r="E173" s="198" t="s">
        <v>18</v>
      </c>
      <c r="F173" s="199" t="s">
        <v>324</v>
      </c>
      <c r="G173" s="196"/>
      <c r="H173" s="200">
        <v>9.02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252</v>
      </c>
      <c r="AU173" s="206" t="s">
        <v>79</v>
      </c>
      <c r="AV173" s="13" t="s">
        <v>79</v>
      </c>
      <c r="AW173" s="13" t="s">
        <v>32</v>
      </c>
      <c r="AX173" s="13" t="s">
        <v>70</v>
      </c>
      <c r="AY173" s="206" t="s">
        <v>244</v>
      </c>
    </row>
    <row r="174" spans="1:65" s="15" customFormat="1">
      <c r="B174" s="229"/>
      <c r="C174" s="230"/>
      <c r="D174" s="197" t="s">
        <v>252</v>
      </c>
      <c r="E174" s="231" t="s">
        <v>18</v>
      </c>
      <c r="F174" s="232" t="s">
        <v>325</v>
      </c>
      <c r="G174" s="230"/>
      <c r="H174" s="231" t="s">
        <v>18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252</v>
      </c>
      <c r="AU174" s="238" t="s">
        <v>79</v>
      </c>
      <c r="AV174" s="15" t="s">
        <v>77</v>
      </c>
      <c r="AW174" s="15" t="s">
        <v>32</v>
      </c>
      <c r="AX174" s="15" t="s">
        <v>70</v>
      </c>
      <c r="AY174" s="238" t="s">
        <v>244</v>
      </c>
    </row>
    <row r="175" spans="1:65" s="13" customFormat="1" ht="22.5">
      <c r="B175" s="195"/>
      <c r="C175" s="196"/>
      <c r="D175" s="197" t="s">
        <v>252</v>
      </c>
      <c r="E175" s="198" t="s">
        <v>18</v>
      </c>
      <c r="F175" s="199" t="s">
        <v>326</v>
      </c>
      <c r="G175" s="196"/>
      <c r="H175" s="200">
        <v>371.7</v>
      </c>
      <c r="I175" s="201"/>
      <c r="J175" s="196"/>
      <c r="K175" s="196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252</v>
      </c>
      <c r="AU175" s="206" t="s">
        <v>79</v>
      </c>
      <c r="AV175" s="13" t="s">
        <v>79</v>
      </c>
      <c r="AW175" s="13" t="s">
        <v>32</v>
      </c>
      <c r="AX175" s="13" t="s">
        <v>70</v>
      </c>
      <c r="AY175" s="206" t="s">
        <v>244</v>
      </c>
    </row>
    <row r="176" spans="1:65" s="13" customFormat="1">
      <c r="B176" s="195"/>
      <c r="C176" s="196"/>
      <c r="D176" s="197" t="s">
        <v>252</v>
      </c>
      <c r="E176" s="198" t="s">
        <v>18</v>
      </c>
      <c r="F176" s="199" t="s">
        <v>327</v>
      </c>
      <c r="G176" s="196"/>
      <c r="H176" s="200">
        <v>28.35</v>
      </c>
      <c r="I176" s="201"/>
      <c r="J176" s="196"/>
      <c r="K176" s="196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252</v>
      </c>
      <c r="AU176" s="206" t="s">
        <v>79</v>
      </c>
      <c r="AV176" s="13" t="s">
        <v>79</v>
      </c>
      <c r="AW176" s="13" t="s">
        <v>32</v>
      </c>
      <c r="AX176" s="13" t="s">
        <v>70</v>
      </c>
      <c r="AY176" s="206" t="s">
        <v>244</v>
      </c>
    </row>
    <row r="177" spans="1:65" s="13" customFormat="1">
      <c r="B177" s="195"/>
      <c r="C177" s="196"/>
      <c r="D177" s="197" t="s">
        <v>252</v>
      </c>
      <c r="E177" s="198" t="s">
        <v>18</v>
      </c>
      <c r="F177" s="199" t="s">
        <v>328</v>
      </c>
      <c r="G177" s="196"/>
      <c r="H177" s="200">
        <v>9.3800000000000008</v>
      </c>
      <c r="I177" s="201"/>
      <c r="J177" s="196"/>
      <c r="K177" s="196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252</v>
      </c>
      <c r="AU177" s="206" t="s">
        <v>79</v>
      </c>
      <c r="AV177" s="13" t="s">
        <v>79</v>
      </c>
      <c r="AW177" s="13" t="s">
        <v>32</v>
      </c>
      <c r="AX177" s="13" t="s">
        <v>70</v>
      </c>
      <c r="AY177" s="206" t="s">
        <v>244</v>
      </c>
    </row>
    <row r="178" spans="1:65" s="14" customFormat="1">
      <c r="B178" s="207"/>
      <c r="C178" s="208"/>
      <c r="D178" s="197" t="s">
        <v>252</v>
      </c>
      <c r="E178" s="209" t="s">
        <v>18</v>
      </c>
      <c r="F178" s="210" t="s">
        <v>254</v>
      </c>
      <c r="G178" s="208"/>
      <c r="H178" s="211">
        <v>418.45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252</v>
      </c>
      <c r="AU178" s="217" t="s">
        <v>79</v>
      </c>
      <c r="AV178" s="14" t="s">
        <v>250</v>
      </c>
      <c r="AW178" s="14" t="s">
        <v>32</v>
      </c>
      <c r="AX178" s="14" t="s">
        <v>77</v>
      </c>
      <c r="AY178" s="217" t="s">
        <v>244</v>
      </c>
    </row>
    <row r="179" spans="1:65" s="2" customFormat="1" ht="24.2" customHeight="1">
      <c r="A179" s="36"/>
      <c r="B179" s="37"/>
      <c r="C179" s="181" t="s">
        <v>348</v>
      </c>
      <c r="D179" s="181" t="s">
        <v>246</v>
      </c>
      <c r="E179" s="182" t="s">
        <v>349</v>
      </c>
      <c r="F179" s="183" t="s">
        <v>350</v>
      </c>
      <c r="G179" s="184" t="s">
        <v>289</v>
      </c>
      <c r="H179" s="185">
        <v>3.75</v>
      </c>
      <c r="I179" s="186"/>
      <c r="J179" s="187">
        <f>ROUND(I179*H179,2)</f>
        <v>0</v>
      </c>
      <c r="K179" s="188"/>
      <c r="L179" s="41"/>
      <c r="M179" s="189" t="s">
        <v>18</v>
      </c>
      <c r="N179" s="190" t="s">
        <v>41</v>
      </c>
      <c r="O179" s="66"/>
      <c r="P179" s="191">
        <f>O179*H179</f>
        <v>0</v>
      </c>
      <c r="Q179" s="191">
        <v>4.1529999999999997E-2</v>
      </c>
      <c r="R179" s="191">
        <f>Q179*H179</f>
        <v>0.1557375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250</v>
      </c>
      <c r="AT179" s="193" t="s">
        <v>246</v>
      </c>
      <c r="AU179" s="193" t="s">
        <v>79</v>
      </c>
      <c r="AY179" s="19" t="s">
        <v>244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77</v>
      </c>
      <c r="BK179" s="194">
        <f>ROUND(I179*H179,2)</f>
        <v>0</v>
      </c>
      <c r="BL179" s="19" t="s">
        <v>250</v>
      </c>
      <c r="BM179" s="193" t="s">
        <v>351</v>
      </c>
    </row>
    <row r="180" spans="1:65" s="13" customFormat="1">
      <c r="B180" s="195"/>
      <c r="C180" s="196"/>
      <c r="D180" s="197" t="s">
        <v>252</v>
      </c>
      <c r="E180" s="198" t="s">
        <v>18</v>
      </c>
      <c r="F180" s="199" t="s">
        <v>352</v>
      </c>
      <c r="G180" s="196"/>
      <c r="H180" s="200">
        <v>3.75</v>
      </c>
      <c r="I180" s="201"/>
      <c r="J180" s="196"/>
      <c r="K180" s="196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252</v>
      </c>
      <c r="AU180" s="206" t="s">
        <v>79</v>
      </c>
      <c r="AV180" s="13" t="s">
        <v>79</v>
      </c>
      <c r="AW180" s="13" t="s">
        <v>32</v>
      </c>
      <c r="AX180" s="13" t="s">
        <v>70</v>
      </c>
      <c r="AY180" s="206" t="s">
        <v>244</v>
      </c>
    </row>
    <row r="181" spans="1:65" s="14" customFormat="1">
      <c r="B181" s="207"/>
      <c r="C181" s="208"/>
      <c r="D181" s="197" t="s">
        <v>252</v>
      </c>
      <c r="E181" s="209" t="s">
        <v>18</v>
      </c>
      <c r="F181" s="210" t="s">
        <v>254</v>
      </c>
      <c r="G181" s="208"/>
      <c r="H181" s="211">
        <v>3.75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252</v>
      </c>
      <c r="AU181" s="217" t="s">
        <v>79</v>
      </c>
      <c r="AV181" s="14" t="s">
        <v>250</v>
      </c>
      <c r="AW181" s="14" t="s">
        <v>32</v>
      </c>
      <c r="AX181" s="14" t="s">
        <v>77</v>
      </c>
      <c r="AY181" s="217" t="s">
        <v>244</v>
      </c>
    </row>
    <row r="182" spans="1:65" s="2" customFormat="1" ht="33" customHeight="1">
      <c r="A182" s="36"/>
      <c r="B182" s="37"/>
      <c r="C182" s="181" t="s">
        <v>7</v>
      </c>
      <c r="D182" s="181" t="s">
        <v>246</v>
      </c>
      <c r="E182" s="182" t="s">
        <v>353</v>
      </c>
      <c r="F182" s="183" t="s">
        <v>354</v>
      </c>
      <c r="G182" s="184" t="s">
        <v>249</v>
      </c>
      <c r="H182" s="185">
        <v>16</v>
      </c>
      <c r="I182" s="186"/>
      <c r="J182" s="187">
        <f>ROUND(I182*H182,2)</f>
        <v>0</v>
      </c>
      <c r="K182" s="188"/>
      <c r="L182" s="41"/>
      <c r="M182" s="189" t="s">
        <v>18</v>
      </c>
      <c r="N182" s="190" t="s">
        <v>41</v>
      </c>
      <c r="O182" s="66"/>
      <c r="P182" s="191">
        <f>O182*H182</f>
        <v>0</v>
      </c>
      <c r="Q182" s="191">
        <v>0.1575</v>
      </c>
      <c r="R182" s="191">
        <f>Q182*H182</f>
        <v>2.52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250</v>
      </c>
      <c r="AT182" s="193" t="s">
        <v>246</v>
      </c>
      <c r="AU182" s="193" t="s">
        <v>79</v>
      </c>
      <c r="AY182" s="19" t="s">
        <v>244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77</v>
      </c>
      <c r="BK182" s="194">
        <f>ROUND(I182*H182,2)</f>
        <v>0</v>
      </c>
      <c r="BL182" s="19" t="s">
        <v>250</v>
      </c>
      <c r="BM182" s="193" t="s">
        <v>355</v>
      </c>
    </row>
    <row r="183" spans="1:65" s="13" customFormat="1">
      <c r="B183" s="195"/>
      <c r="C183" s="196"/>
      <c r="D183" s="197" t="s">
        <v>252</v>
      </c>
      <c r="E183" s="198" t="s">
        <v>18</v>
      </c>
      <c r="F183" s="199" t="s">
        <v>356</v>
      </c>
      <c r="G183" s="196"/>
      <c r="H183" s="200">
        <v>2</v>
      </c>
      <c r="I183" s="201"/>
      <c r="J183" s="196"/>
      <c r="K183" s="196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252</v>
      </c>
      <c r="AU183" s="206" t="s">
        <v>79</v>
      </c>
      <c r="AV183" s="13" t="s">
        <v>79</v>
      </c>
      <c r="AW183" s="13" t="s">
        <v>32</v>
      </c>
      <c r="AX183" s="13" t="s">
        <v>70</v>
      </c>
      <c r="AY183" s="206" t="s">
        <v>244</v>
      </c>
    </row>
    <row r="184" spans="1:65" s="13" customFormat="1">
      <c r="B184" s="195"/>
      <c r="C184" s="196"/>
      <c r="D184" s="197" t="s">
        <v>252</v>
      </c>
      <c r="E184" s="198" t="s">
        <v>18</v>
      </c>
      <c r="F184" s="199" t="s">
        <v>357</v>
      </c>
      <c r="G184" s="196"/>
      <c r="H184" s="200">
        <v>10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252</v>
      </c>
      <c r="AU184" s="206" t="s">
        <v>79</v>
      </c>
      <c r="AV184" s="13" t="s">
        <v>79</v>
      </c>
      <c r="AW184" s="13" t="s">
        <v>32</v>
      </c>
      <c r="AX184" s="13" t="s">
        <v>70</v>
      </c>
      <c r="AY184" s="206" t="s">
        <v>244</v>
      </c>
    </row>
    <row r="185" spans="1:65" s="13" customFormat="1">
      <c r="B185" s="195"/>
      <c r="C185" s="196"/>
      <c r="D185" s="197" t="s">
        <v>252</v>
      </c>
      <c r="E185" s="198" t="s">
        <v>18</v>
      </c>
      <c r="F185" s="199" t="s">
        <v>358</v>
      </c>
      <c r="G185" s="196"/>
      <c r="H185" s="200">
        <v>4</v>
      </c>
      <c r="I185" s="201"/>
      <c r="J185" s="196"/>
      <c r="K185" s="196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252</v>
      </c>
      <c r="AU185" s="206" t="s">
        <v>79</v>
      </c>
      <c r="AV185" s="13" t="s">
        <v>79</v>
      </c>
      <c r="AW185" s="13" t="s">
        <v>32</v>
      </c>
      <c r="AX185" s="13" t="s">
        <v>70</v>
      </c>
      <c r="AY185" s="206" t="s">
        <v>244</v>
      </c>
    </row>
    <row r="186" spans="1:65" s="14" customFormat="1">
      <c r="B186" s="207"/>
      <c r="C186" s="208"/>
      <c r="D186" s="197" t="s">
        <v>252</v>
      </c>
      <c r="E186" s="209" t="s">
        <v>18</v>
      </c>
      <c r="F186" s="210" t="s">
        <v>254</v>
      </c>
      <c r="G186" s="208"/>
      <c r="H186" s="211">
        <v>16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252</v>
      </c>
      <c r="AU186" s="217" t="s">
        <v>79</v>
      </c>
      <c r="AV186" s="14" t="s">
        <v>250</v>
      </c>
      <c r="AW186" s="14" t="s">
        <v>32</v>
      </c>
      <c r="AX186" s="14" t="s">
        <v>77</v>
      </c>
      <c r="AY186" s="217" t="s">
        <v>244</v>
      </c>
    </row>
    <row r="187" spans="1:65" s="2" customFormat="1" ht="37.9" customHeight="1">
      <c r="A187" s="36"/>
      <c r="B187" s="37"/>
      <c r="C187" s="181" t="s">
        <v>359</v>
      </c>
      <c r="D187" s="181" t="s">
        <v>246</v>
      </c>
      <c r="E187" s="182" t="s">
        <v>360</v>
      </c>
      <c r="F187" s="183" t="s">
        <v>361</v>
      </c>
      <c r="G187" s="184" t="s">
        <v>289</v>
      </c>
      <c r="H187" s="185">
        <v>303.54000000000002</v>
      </c>
      <c r="I187" s="186"/>
      <c r="J187" s="187">
        <f>ROUND(I187*H187,2)</f>
        <v>0</v>
      </c>
      <c r="K187" s="188"/>
      <c r="L187" s="41"/>
      <c r="M187" s="189" t="s">
        <v>18</v>
      </c>
      <c r="N187" s="190" t="s">
        <v>41</v>
      </c>
      <c r="O187" s="66"/>
      <c r="P187" s="191">
        <f>O187*H187</f>
        <v>0</v>
      </c>
      <c r="Q187" s="191">
        <v>2.0930000000000001E-2</v>
      </c>
      <c r="R187" s="191">
        <f>Q187*H187</f>
        <v>6.3530922000000007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250</v>
      </c>
      <c r="AT187" s="193" t="s">
        <v>246</v>
      </c>
      <c r="AU187" s="193" t="s">
        <v>79</v>
      </c>
      <c r="AY187" s="19" t="s">
        <v>244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77</v>
      </c>
      <c r="BK187" s="194">
        <f>ROUND(I187*H187,2)</f>
        <v>0</v>
      </c>
      <c r="BL187" s="19" t="s">
        <v>250</v>
      </c>
      <c r="BM187" s="193" t="s">
        <v>362</v>
      </c>
    </row>
    <row r="188" spans="1:65" s="15" customFormat="1">
      <c r="B188" s="229"/>
      <c r="C188" s="230"/>
      <c r="D188" s="197" t="s">
        <v>252</v>
      </c>
      <c r="E188" s="231" t="s">
        <v>18</v>
      </c>
      <c r="F188" s="232" t="s">
        <v>363</v>
      </c>
      <c r="G188" s="230"/>
      <c r="H188" s="231" t="s">
        <v>18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252</v>
      </c>
      <c r="AU188" s="238" t="s">
        <v>79</v>
      </c>
      <c r="AV188" s="15" t="s">
        <v>77</v>
      </c>
      <c r="AW188" s="15" t="s">
        <v>32</v>
      </c>
      <c r="AX188" s="15" t="s">
        <v>70</v>
      </c>
      <c r="AY188" s="238" t="s">
        <v>244</v>
      </c>
    </row>
    <row r="189" spans="1:65" s="13" customFormat="1">
      <c r="B189" s="195"/>
      <c r="C189" s="196"/>
      <c r="D189" s="197" t="s">
        <v>252</v>
      </c>
      <c r="E189" s="198" t="s">
        <v>18</v>
      </c>
      <c r="F189" s="199" t="s">
        <v>364</v>
      </c>
      <c r="G189" s="196"/>
      <c r="H189" s="200">
        <v>49.14</v>
      </c>
      <c r="I189" s="201"/>
      <c r="J189" s="196"/>
      <c r="K189" s="196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252</v>
      </c>
      <c r="AU189" s="206" t="s">
        <v>79</v>
      </c>
      <c r="AV189" s="13" t="s">
        <v>79</v>
      </c>
      <c r="AW189" s="13" t="s">
        <v>32</v>
      </c>
      <c r="AX189" s="13" t="s">
        <v>70</v>
      </c>
      <c r="AY189" s="206" t="s">
        <v>244</v>
      </c>
    </row>
    <row r="190" spans="1:65" s="13" customFormat="1">
      <c r="B190" s="195"/>
      <c r="C190" s="196"/>
      <c r="D190" s="197" t="s">
        <v>252</v>
      </c>
      <c r="E190" s="198" t="s">
        <v>18</v>
      </c>
      <c r="F190" s="199" t="s">
        <v>365</v>
      </c>
      <c r="G190" s="196"/>
      <c r="H190" s="200">
        <v>1.2</v>
      </c>
      <c r="I190" s="201"/>
      <c r="J190" s="196"/>
      <c r="K190" s="196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252</v>
      </c>
      <c r="AU190" s="206" t="s">
        <v>79</v>
      </c>
      <c r="AV190" s="13" t="s">
        <v>79</v>
      </c>
      <c r="AW190" s="13" t="s">
        <v>32</v>
      </c>
      <c r="AX190" s="13" t="s">
        <v>70</v>
      </c>
      <c r="AY190" s="206" t="s">
        <v>244</v>
      </c>
    </row>
    <row r="191" spans="1:65" s="13" customFormat="1">
      <c r="B191" s="195"/>
      <c r="C191" s="196"/>
      <c r="D191" s="197" t="s">
        <v>252</v>
      </c>
      <c r="E191" s="198" t="s">
        <v>18</v>
      </c>
      <c r="F191" s="199" t="s">
        <v>366</v>
      </c>
      <c r="G191" s="196"/>
      <c r="H191" s="200">
        <v>3.6</v>
      </c>
      <c r="I191" s="201"/>
      <c r="J191" s="196"/>
      <c r="K191" s="196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252</v>
      </c>
      <c r="AU191" s="206" t="s">
        <v>79</v>
      </c>
      <c r="AV191" s="13" t="s">
        <v>79</v>
      </c>
      <c r="AW191" s="13" t="s">
        <v>32</v>
      </c>
      <c r="AX191" s="13" t="s">
        <v>70</v>
      </c>
      <c r="AY191" s="206" t="s">
        <v>244</v>
      </c>
    </row>
    <row r="192" spans="1:65" s="13" customFormat="1">
      <c r="B192" s="195"/>
      <c r="C192" s="196"/>
      <c r="D192" s="197" t="s">
        <v>252</v>
      </c>
      <c r="E192" s="198" t="s">
        <v>18</v>
      </c>
      <c r="F192" s="199" t="s">
        <v>367</v>
      </c>
      <c r="G192" s="196"/>
      <c r="H192" s="200">
        <v>214.5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252</v>
      </c>
      <c r="AU192" s="206" t="s">
        <v>79</v>
      </c>
      <c r="AV192" s="13" t="s">
        <v>79</v>
      </c>
      <c r="AW192" s="13" t="s">
        <v>32</v>
      </c>
      <c r="AX192" s="13" t="s">
        <v>70</v>
      </c>
      <c r="AY192" s="206" t="s">
        <v>244</v>
      </c>
    </row>
    <row r="193" spans="1:65" s="13" customFormat="1">
      <c r="B193" s="195"/>
      <c r="C193" s="196"/>
      <c r="D193" s="197" t="s">
        <v>252</v>
      </c>
      <c r="E193" s="198" t="s">
        <v>18</v>
      </c>
      <c r="F193" s="199" t="s">
        <v>368</v>
      </c>
      <c r="G193" s="196"/>
      <c r="H193" s="200">
        <v>31.5</v>
      </c>
      <c r="I193" s="201"/>
      <c r="J193" s="196"/>
      <c r="K193" s="196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252</v>
      </c>
      <c r="AU193" s="206" t="s">
        <v>79</v>
      </c>
      <c r="AV193" s="13" t="s">
        <v>79</v>
      </c>
      <c r="AW193" s="13" t="s">
        <v>32</v>
      </c>
      <c r="AX193" s="13" t="s">
        <v>70</v>
      </c>
      <c r="AY193" s="206" t="s">
        <v>244</v>
      </c>
    </row>
    <row r="194" spans="1:65" s="13" customFormat="1">
      <c r="B194" s="195"/>
      <c r="C194" s="196"/>
      <c r="D194" s="197" t="s">
        <v>252</v>
      </c>
      <c r="E194" s="198" t="s">
        <v>18</v>
      </c>
      <c r="F194" s="199" t="s">
        <v>369</v>
      </c>
      <c r="G194" s="196"/>
      <c r="H194" s="200">
        <v>3.6</v>
      </c>
      <c r="I194" s="201"/>
      <c r="J194" s="196"/>
      <c r="K194" s="196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252</v>
      </c>
      <c r="AU194" s="206" t="s">
        <v>79</v>
      </c>
      <c r="AV194" s="13" t="s">
        <v>79</v>
      </c>
      <c r="AW194" s="13" t="s">
        <v>32</v>
      </c>
      <c r="AX194" s="13" t="s">
        <v>70</v>
      </c>
      <c r="AY194" s="206" t="s">
        <v>244</v>
      </c>
    </row>
    <row r="195" spans="1:65" s="14" customFormat="1">
      <c r="B195" s="207"/>
      <c r="C195" s="208"/>
      <c r="D195" s="197" t="s">
        <v>252</v>
      </c>
      <c r="E195" s="209" t="s">
        <v>18</v>
      </c>
      <c r="F195" s="210" t="s">
        <v>254</v>
      </c>
      <c r="G195" s="208"/>
      <c r="H195" s="211">
        <v>303.54000000000002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252</v>
      </c>
      <c r="AU195" s="217" t="s">
        <v>79</v>
      </c>
      <c r="AV195" s="14" t="s">
        <v>250</v>
      </c>
      <c r="AW195" s="14" t="s">
        <v>32</v>
      </c>
      <c r="AX195" s="14" t="s">
        <v>77</v>
      </c>
      <c r="AY195" s="217" t="s">
        <v>244</v>
      </c>
    </row>
    <row r="196" spans="1:65" s="2" customFormat="1" ht="37.9" customHeight="1">
      <c r="A196" s="36"/>
      <c r="B196" s="37"/>
      <c r="C196" s="181" t="s">
        <v>370</v>
      </c>
      <c r="D196" s="181" t="s">
        <v>246</v>
      </c>
      <c r="E196" s="182" t="s">
        <v>371</v>
      </c>
      <c r="F196" s="183" t="s">
        <v>372</v>
      </c>
      <c r="G196" s="184" t="s">
        <v>289</v>
      </c>
      <c r="H196" s="185">
        <v>294.04000000000002</v>
      </c>
      <c r="I196" s="186"/>
      <c r="J196" s="187">
        <f>ROUND(I196*H196,2)</f>
        <v>0</v>
      </c>
      <c r="K196" s="188"/>
      <c r="L196" s="41"/>
      <c r="M196" s="189" t="s">
        <v>18</v>
      </c>
      <c r="N196" s="190" t="s">
        <v>41</v>
      </c>
      <c r="O196" s="66"/>
      <c r="P196" s="191">
        <f>O196*H196</f>
        <v>0</v>
      </c>
      <c r="Q196" s="191">
        <v>2.2000000000000001E-4</v>
      </c>
      <c r="R196" s="191">
        <f>Q196*H196</f>
        <v>6.4688800000000005E-2</v>
      </c>
      <c r="S196" s="191">
        <v>0</v>
      </c>
      <c r="T196" s="19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250</v>
      </c>
      <c r="AT196" s="193" t="s">
        <v>246</v>
      </c>
      <c r="AU196" s="193" t="s">
        <v>79</v>
      </c>
      <c r="AY196" s="19" t="s">
        <v>244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77</v>
      </c>
      <c r="BK196" s="194">
        <f>ROUND(I196*H196,2)</f>
        <v>0</v>
      </c>
      <c r="BL196" s="19" t="s">
        <v>250</v>
      </c>
      <c r="BM196" s="193" t="s">
        <v>373</v>
      </c>
    </row>
    <row r="197" spans="1:65" s="15" customFormat="1">
      <c r="B197" s="229"/>
      <c r="C197" s="230"/>
      <c r="D197" s="197" t="s">
        <v>252</v>
      </c>
      <c r="E197" s="231" t="s">
        <v>18</v>
      </c>
      <c r="F197" s="232" t="s">
        <v>363</v>
      </c>
      <c r="G197" s="230"/>
      <c r="H197" s="231" t="s">
        <v>18</v>
      </c>
      <c r="I197" s="233"/>
      <c r="J197" s="230"/>
      <c r="K197" s="230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252</v>
      </c>
      <c r="AU197" s="238" t="s">
        <v>79</v>
      </c>
      <c r="AV197" s="15" t="s">
        <v>77</v>
      </c>
      <c r="AW197" s="15" t="s">
        <v>32</v>
      </c>
      <c r="AX197" s="15" t="s">
        <v>70</v>
      </c>
      <c r="AY197" s="238" t="s">
        <v>244</v>
      </c>
    </row>
    <row r="198" spans="1:65" s="13" customFormat="1">
      <c r="B198" s="195"/>
      <c r="C198" s="196"/>
      <c r="D198" s="197" t="s">
        <v>252</v>
      </c>
      <c r="E198" s="198" t="s">
        <v>18</v>
      </c>
      <c r="F198" s="199" t="s">
        <v>364</v>
      </c>
      <c r="G198" s="196"/>
      <c r="H198" s="200">
        <v>49.14</v>
      </c>
      <c r="I198" s="201"/>
      <c r="J198" s="196"/>
      <c r="K198" s="196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252</v>
      </c>
      <c r="AU198" s="206" t="s">
        <v>79</v>
      </c>
      <c r="AV198" s="13" t="s">
        <v>79</v>
      </c>
      <c r="AW198" s="13" t="s">
        <v>32</v>
      </c>
      <c r="AX198" s="13" t="s">
        <v>70</v>
      </c>
      <c r="AY198" s="206" t="s">
        <v>244</v>
      </c>
    </row>
    <row r="199" spans="1:65" s="13" customFormat="1">
      <c r="B199" s="195"/>
      <c r="C199" s="196"/>
      <c r="D199" s="197" t="s">
        <v>252</v>
      </c>
      <c r="E199" s="198" t="s">
        <v>18</v>
      </c>
      <c r="F199" s="199" t="s">
        <v>365</v>
      </c>
      <c r="G199" s="196"/>
      <c r="H199" s="200">
        <v>1.2</v>
      </c>
      <c r="I199" s="201"/>
      <c r="J199" s="196"/>
      <c r="K199" s="196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252</v>
      </c>
      <c r="AU199" s="206" t="s">
        <v>79</v>
      </c>
      <c r="AV199" s="13" t="s">
        <v>79</v>
      </c>
      <c r="AW199" s="13" t="s">
        <v>32</v>
      </c>
      <c r="AX199" s="13" t="s">
        <v>70</v>
      </c>
      <c r="AY199" s="206" t="s">
        <v>244</v>
      </c>
    </row>
    <row r="200" spans="1:65" s="13" customFormat="1">
      <c r="B200" s="195"/>
      <c r="C200" s="196"/>
      <c r="D200" s="197" t="s">
        <v>252</v>
      </c>
      <c r="E200" s="198" t="s">
        <v>18</v>
      </c>
      <c r="F200" s="199" t="s">
        <v>366</v>
      </c>
      <c r="G200" s="196"/>
      <c r="H200" s="200">
        <v>3.6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252</v>
      </c>
      <c r="AU200" s="206" t="s">
        <v>79</v>
      </c>
      <c r="AV200" s="13" t="s">
        <v>79</v>
      </c>
      <c r="AW200" s="13" t="s">
        <v>32</v>
      </c>
      <c r="AX200" s="13" t="s">
        <v>70</v>
      </c>
      <c r="AY200" s="206" t="s">
        <v>244</v>
      </c>
    </row>
    <row r="201" spans="1:65" s="13" customFormat="1">
      <c r="B201" s="195"/>
      <c r="C201" s="196"/>
      <c r="D201" s="197" t="s">
        <v>252</v>
      </c>
      <c r="E201" s="198" t="s">
        <v>18</v>
      </c>
      <c r="F201" s="199" t="s">
        <v>367</v>
      </c>
      <c r="G201" s="196"/>
      <c r="H201" s="200">
        <v>214.5</v>
      </c>
      <c r="I201" s="201"/>
      <c r="J201" s="196"/>
      <c r="K201" s="196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252</v>
      </c>
      <c r="AU201" s="206" t="s">
        <v>79</v>
      </c>
      <c r="AV201" s="13" t="s">
        <v>79</v>
      </c>
      <c r="AW201" s="13" t="s">
        <v>32</v>
      </c>
      <c r="AX201" s="13" t="s">
        <v>70</v>
      </c>
      <c r="AY201" s="206" t="s">
        <v>244</v>
      </c>
    </row>
    <row r="202" spans="1:65" s="13" customFormat="1">
      <c r="B202" s="195"/>
      <c r="C202" s="196"/>
      <c r="D202" s="197" t="s">
        <v>252</v>
      </c>
      <c r="E202" s="198" t="s">
        <v>18</v>
      </c>
      <c r="F202" s="199" t="s">
        <v>368</v>
      </c>
      <c r="G202" s="196"/>
      <c r="H202" s="200">
        <v>31.5</v>
      </c>
      <c r="I202" s="201"/>
      <c r="J202" s="196"/>
      <c r="K202" s="196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252</v>
      </c>
      <c r="AU202" s="206" t="s">
        <v>79</v>
      </c>
      <c r="AV202" s="13" t="s">
        <v>79</v>
      </c>
      <c r="AW202" s="13" t="s">
        <v>32</v>
      </c>
      <c r="AX202" s="13" t="s">
        <v>70</v>
      </c>
      <c r="AY202" s="206" t="s">
        <v>244</v>
      </c>
    </row>
    <row r="203" spans="1:65" s="13" customFormat="1">
      <c r="B203" s="195"/>
      <c r="C203" s="196"/>
      <c r="D203" s="197" t="s">
        <v>252</v>
      </c>
      <c r="E203" s="198" t="s">
        <v>18</v>
      </c>
      <c r="F203" s="199" t="s">
        <v>369</v>
      </c>
      <c r="G203" s="196"/>
      <c r="H203" s="200">
        <v>3.6</v>
      </c>
      <c r="I203" s="201"/>
      <c r="J203" s="196"/>
      <c r="K203" s="196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252</v>
      </c>
      <c r="AU203" s="206" t="s">
        <v>79</v>
      </c>
      <c r="AV203" s="13" t="s">
        <v>79</v>
      </c>
      <c r="AW203" s="13" t="s">
        <v>32</v>
      </c>
      <c r="AX203" s="13" t="s">
        <v>70</v>
      </c>
      <c r="AY203" s="206" t="s">
        <v>244</v>
      </c>
    </row>
    <row r="204" spans="1:65" s="15" customFormat="1">
      <c r="B204" s="229"/>
      <c r="C204" s="230"/>
      <c r="D204" s="197" t="s">
        <v>252</v>
      </c>
      <c r="E204" s="231" t="s">
        <v>18</v>
      </c>
      <c r="F204" s="232" t="s">
        <v>374</v>
      </c>
      <c r="G204" s="230"/>
      <c r="H204" s="231" t="s">
        <v>18</v>
      </c>
      <c r="I204" s="233"/>
      <c r="J204" s="230"/>
      <c r="K204" s="230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252</v>
      </c>
      <c r="AU204" s="238" t="s">
        <v>79</v>
      </c>
      <c r="AV204" s="15" t="s">
        <v>77</v>
      </c>
      <c r="AW204" s="15" t="s">
        <v>32</v>
      </c>
      <c r="AX204" s="15" t="s">
        <v>70</v>
      </c>
      <c r="AY204" s="238" t="s">
        <v>244</v>
      </c>
    </row>
    <row r="205" spans="1:65" s="13" customFormat="1">
      <c r="B205" s="195"/>
      <c r="C205" s="196"/>
      <c r="D205" s="197" t="s">
        <v>252</v>
      </c>
      <c r="E205" s="198" t="s">
        <v>18</v>
      </c>
      <c r="F205" s="199" t="s">
        <v>375</v>
      </c>
      <c r="G205" s="196"/>
      <c r="H205" s="200">
        <v>-9.5</v>
      </c>
      <c r="I205" s="201"/>
      <c r="J205" s="196"/>
      <c r="K205" s="196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252</v>
      </c>
      <c r="AU205" s="206" t="s">
        <v>79</v>
      </c>
      <c r="AV205" s="13" t="s">
        <v>79</v>
      </c>
      <c r="AW205" s="13" t="s">
        <v>32</v>
      </c>
      <c r="AX205" s="13" t="s">
        <v>70</v>
      </c>
      <c r="AY205" s="206" t="s">
        <v>244</v>
      </c>
    </row>
    <row r="206" spans="1:65" s="14" customFormat="1">
      <c r="B206" s="207"/>
      <c r="C206" s="208"/>
      <c r="D206" s="197" t="s">
        <v>252</v>
      </c>
      <c r="E206" s="209" t="s">
        <v>18</v>
      </c>
      <c r="F206" s="210" t="s">
        <v>254</v>
      </c>
      <c r="G206" s="208"/>
      <c r="H206" s="211">
        <v>294.04000000000002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252</v>
      </c>
      <c r="AU206" s="217" t="s">
        <v>79</v>
      </c>
      <c r="AV206" s="14" t="s">
        <v>250</v>
      </c>
      <c r="AW206" s="14" t="s">
        <v>32</v>
      </c>
      <c r="AX206" s="14" t="s">
        <v>77</v>
      </c>
      <c r="AY206" s="217" t="s">
        <v>244</v>
      </c>
    </row>
    <row r="207" spans="1:65" s="2" customFormat="1" ht="44.25" customHeight="1">
      <c r="A207" s="36"/>
      <c r="B207" s="37"/>
      <c r="C207" s="181" t="s">
        <v>376</v>
      </c>
      <c r="D207" s="181" t="s">
        <v>246</v>
      </c>
      <c r="E207" s="182" t="s">
        <v>377</v>
      </c>
      <c r="F207" s="183" t="s">
        <v>378</v>
      </c>
      <c r="G207" s="184" t="s">
        <v>379</v>
      </c>
      <c r="H207" s="185">
        <v>3.8</v>
      </c>
      <c r="I207" s="186"/>
      <c r="J207" s="187">
        <f>ROUND(I207*H207,2)</f>
        <v>0</v>
      </c>
      <c r="K207" s="188"/>
      <c r="L207" s="41"/>
      <c r="M207" s="189" t="s">
        <v>18</v>
      </c>
      <c r="N207" s="190" t="s">
        <v>41</v>
      </c>
      <c r="O207" s="6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3" t="s">
        <v>250</v>
      </c>
      <c r="AT207" s="193" t="s">
        <v>246</v>
      </c>
      <c r="AU207" s="193" t="s">
        <v>79</v>
      </c>
      <c r="AY207" s="19" t="s">
        <v>244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77</v>
      </c>
      <c r="BK207" s="194">
        <f>ROUND(I207*H207,2)</f>
        <v>0</v>
      </c>
      <c r="BL207" s="19" t="s">
        <v>250</v>
      </c>
      <c r="BM207" s="193" t="s">
        <v>380</v>
      </c>
    </row>
    <row r="208" spans="1:65" s="13" customFormat="1">
      <c r="B208" s="195"/>
      <c r="C208" s="196"/>
      <c r="D208" s="197" t="s">
        <v>252</v>
      </c>
      <c r="E208" s="198" t="s">
        <v>18</v>
      </c>
      <c r="F208" s="199" t="s">
        <v>381</v>
      </c>
      <c r="G208" s="196"/>
      <c r="H208" s="200">
        <v>3.8</v>
      </c>
      <c r="I208" s="201"/>
      <c r="J208" s="196"/>
      <c r="K208" s="196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252</v>
      </c>
      <c r="AU208" s="206" t="s">
        <v>79</v>
      </c>
      <c r="AV208" s="13" t="s">
        <v>79</v>
      </c>
      <c r="AW208" s="13" t="s">
        <v>32</v>
      </c>
      <c r="AX208" s="13" t="s">
        <v>70</v>
      </c>
      <c r="AY208" s="206" t="s">
        <v>244</v>
      </c>
    </row>
    <row r="209" spans="1:65" s="14" customFormat="1">
      <c r="B209" s="207"/>
      <c r="C209" s="208"/>
      <c r="D209" s="197" t="s">
        <v>252</v>
      </c>
      <c r="E209" s="209" t="s">
        <v>18</v>
      </c>
      <c r="F209" s="210" t="s">
        <v>254</v>
      </c>
      <c r="G209" s="208"/>
      <c r="H209" s="211">
        <v>3.8</v>
      </c>
      <c r="I209" s="212"/>
      <c r="J209" s="208"/>
      <c r="K209" s="208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252</v>
      </c>
      <c r="AU209" s="217" t="s">
        <v>79</v>
      </c>
      <c r="AV209" s="14" t="s">
        <v>250</v>
      </c>
      <c r="AW209" s="14" t="s">
        <v>32</v>
      </c>
      <c r="AX209" s="14" t="s">
        <v>77</v>
      </c>
      <c r="AY209" s="217" t="s">
        <v>244</v>
      </c>
    </row>
    <row r="210" spans="1:65" s="2" customFormat="1" ht="24.2" customHeight="1">
      <c r="A210" s="36"/>
      <c r="B210" s="37"/>
      <c r="C210" s="218" t="s">
        <v>382</v>
      </c>
      <c r="D210" s="218" t="s">
        <v>264</v>
      </c>
      <c r="E210" s="219" t="s">
        <v>383</v>
      </c>
      <c r="F210" s="220" t="s">
        <v>384</v>
      </c>
      <c r="G210" s="221" t="s">
        <v>379</v>
      </c>
      <c r="H210" s="222">
        <v>3.99</v>
      </c>
      <c r="I210" s="223"/>
      <c r="J210" s="224">
        <f>ROUND(I210*H210,2)</f>
        <v>0</v>
      </c>
      <c r="K210" s="225"/>
      <c r="L210" s="226"/>
      <c r="M210" s="227" t="s">
        <v>18</v>
      </c>
      <c r="N210" s="228" t="s">
        <v>41</v>
      </c>
      <c r="O210" s="66"/>
      <c r="P210" s="191">
        <f>O210*H210</f>
        <v>0</v>
      </c>
      <c r="Q210" s="191">
        <v>1E-4</v>
      </c>
      <c r="R210" s="191">
        <f>Q210*H210</f>
        <v>3.9900000000000005E-4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267</v>
      </c>
      <c r="AT210" s="193" t="s">
        <v>264</v>
      </c>
      <c r="AU210" s="193" t="s">
        <v>79</v>
      </c>
      <c r="AY210" s="19" t="s">
        <v>244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77</v>
      </c>
      <c r="BK210" s="194">
        <f>ROUND(I210*H210,2)</f>
        <v>0</v>
      </c>
      <c r="BL210" s="19" t="s">
        <v>250</v>
      </c>
      <c r="BM210" s="193" t="s">
        <v>385</v>
      </c>
    </row>
    <row r="211" spans="1:65" s="13" customFormat="1">
      <c r="B211" s="195"/>
      <c r="C211" s="196"/>
      <c r="D211" s="197" t="s">
        <v>252</v>
      </c>
      <c r="E211" s="198" t="s">
        <v>18</v>
      </c>
      <c r="F211" s="199" t="s">
        <v>386</v>
      </c>
      <c r="G211" s="196"/>
      <c r="H211" s="200">
        <v>3.99</v>
      </c>
      <c r="I211" s="201"/>
      <c r="J211" s="196"/>
      <c r="K211" s="196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252</v>
      </c>
      <c r="AU211" s="206" t="s">
        <v>79</v>
      </c>
      <c r="AV211" s="13" t="s">
        <v>79</v>
      </c>
      <c r="AW211" s="13" t="s">
        <v>32</v>
      </c>
      <c r="AX211" s="13" t="s">
        <v>70</v>
      </c>
      <c r="AY211" s="206" t="s">
        <v>244</v>
      </c>
    </row>
    <row r="212" spans="1:65" s="14" customFormat="1">
      <c r="B212" s="207"/>
      <c r="C212" s="208"/>
      <c r="D212" s="197" t="s">
        <v>252</v>
      </c>
      <c r="E212" s="209" t="s">
        <v>18</v>
      </c>
      <c r="F212" s="210" t="s">
        <v>254</v>
      </c>
      <c r="G212" s="208"/>
      <c r="H212" s="211">
        <v>3.99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252</v>
      </c>
      <c r="AU212" s="217" t="s">
        <v>79</v>
      </c>
      <c r="AV212" s="14" t="s">
        <v>250</v>
      </c>
      <c r="AW212" s="14" t="s">
        <v>32</v>
      </c>
      <c r="AX212" s="14" t="s">
        <v>77</v>
      </c>
      <c r="AY212" s="217" t="s">
        <v>244</v>
      </c>
    </row>
    <row r="213" spans="1:65" s="2" customFormat="1" ht="37.9" customHeight="1">
      <c r="A213" s="36"/>
      <c r="B213" s="37"/>
      <c r="C213" s="181" t="s">
        <v>387</v>
      </c>
      <c r="D213" s="181" t="s">
        <v>246</v>
      </c>
      <c r="E213" s="182" t="s">
        <v>388</v>
      </c>
      <c r="F213" s="183" t="s">
        <v>389</v>
      </c>
      <c r="G213" s="184" t="s">
        <v>289</v>
      </c>
      <c r="H213" s="185">
        <v>0.8</v>
      </c>
      <c r="I213" s="186"/>
      <c r="J213" s="187">
        <f>ROUND(I213*H213,2)</f>
        <v>0</v>
      </c>
      <c r="K213" s="188"/>
      <c r="L213" s="41"/>
      <c r="M213" s="189" t="s">
        <v>18</v>
      </c>
      <c r="N213" s="190" t="s">
        <v>41</v>
      </c>
      <c r="O213" s="66"/>
      <c r="P213" s="191">
        <f>O213*H213</f>
        <v>0</v>
      </c>
      <c r="Q213" s="191">
        <v>4.3470000000000002E-2</v>
      </c>
      <c r="R213" s="191">
        <f>Q213*H213</f>
        <v>3.4776000000000001E-2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250</v>
      </c>
      <c r="AT213" s="193" t="s">
        <v>246</v>
      </c>
      <c r="AU213" s="193" t="s">
        <v>79</v>
      </c>
      <c r="AY213" s="19" t="s">
        <v>244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77</v>
      </c>
      <c r="BK213" s="194">
        <f>ROUND(I213*H213,2)</f>
        <v>0</v>
      </c>
      <c r="BL213" s="19" t="s">
        <v>250</v>
      </c>
      <c r="BM213" s="193" t="s">
        <v>390</v>
      </c>
    </row>
    <row r="214" spans="1:65" s="13" customFormat="1">
      <c r="B214" s="195"/>
      <c r="C214" s="196"/>
      <c r="D214" s="197" t="s">
        <v>252</v>
      </c>
      <c r="E214" s="198" t="s">
        <v>18</v>
      </c>
      <c r="F214" s="199" t="s">
        <v>391</v>
      </c>
      <c r="G214" s="196"/>
      <c r="H214" s="200">
        <v>0.8</v>
      </c>
      <c r="I214" s="201"/>
      <c r="J214" s="196"/>
      <c r="K214" s="196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252</v>
      </c>
      <c r="AU214" s="206" t="s">
        <v>79</v>
      </c>
      <c r="AV214" s="13" t="s">
        <v>79</v>
      </c>
      <c r="AW214" s="13" t="s">
        <v>32</v>
      </c>
      <c r="AX214" s="13" t="s">
        <v>70</v>
      </c>
      <c r="AY214" s="206" t="s">
        <v>244</v>
      </c>
    </row>
    <row r="215" spans="1:65" s="14" customFormat="1">
      <c r="B215" s="207"/>
      <c r="C215" s="208"/>
      <c r="D215" s="197" t="s">
        <v>252</v>
      </c>
      <c r="E215" s="209" t="s">
        <v>18</v>
      </c>
      <c r="F215" s="210" t="s">
        <v>254</v>
      </c>
      <c r="G215" s="208"/>
      <c r="H215" s="211">
        <v>0.8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252</v>
      </c>
      <c r="AU215" s="217" t="s">
        <v>79</v>
      </c>
      <c r="AV215" s="14" t="s">
        <v>250</v>
      </c>
      <c r="AW215" s="14" t="s">
        <v>32</v>
      </c>
      <c r="AX215" s="14" t="s">
        <v>77</v>
      </c>
      <c r="AY215" s="217" t="s">
        <v>244</v>
      </c>
    </row>
    <row r="216" spans="1:65" s="2" customFormat="1" ht="44.25" customHeight="1">
      <c r="A216" s="36"/>
      <c r="B216" s="37"/>
      <c r="C216" s="181" t="s">
        <v>392</v>
      </c>
      <c r="D216" s="181" t="s">
        <v>246</v>
      </c>
      <c r="E216" s="182" t="s">
        <v>393</v>
      </c>
      <c r="F216" s="183" t="s">
        <v>394</v>
      </c>
      <c r="G216" s="184" t="s">
        <v>249</v>
      </c>
      <c r="H216" s="185">
        <v>1</v>
      </c>
      <c r="I216" s="186"/>
      <c r="J216" s="187">
        <f>ROUND(I216*H216,2)</f>
        <v>0</v>
      </c>
      <c r="K216" s="188"/>
      <c r="L216" s="41"/>
      <c r="M216" s="189" t="s">
        <v>18</v>
      </c>
      <c r="N216" s="190" t="s">
        <v>41</v>
      </c>
      <c r="O216" s="66"/>
      <c r="P216" s="191">
        <f>O216*H216</f>
        <v>0</v>
      </c>
      <c r="Q216" s="191">
        <v>4.2100000000000002E-3</v>
      </c>
      <c r="R216" s="191">
        <f>Q216*H216</f>
        <v>4.2100000000000002E-3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250</v>
      </c>
      <c r="AT216" s="193" t="s">
        <v>246</v>
      </c>
      <c r="AU216" s="193" t="s">
        <v>79</v>
      </c>
      <c r="AY216" s="19" t="s">
        <v>244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77</v>
      </c>
      <c r="BK216" s="194">
        <f>ROUND(I216*H216,2)</f>
        <v>0</v>
      </c>
      <c r="BL216" s="19" t="s">
        <v>250</v>
      </c>
      <c r="BM216" s="193" t="s">
        <v>395</v>
      </c>
    </row>
    <row r="217" spans="1:65" s="13" customFormat="1">
      <c r="B217" s="195"/>
      <c r="C217" s="196"/>
      <c r="D217" s="197" t="s">
        <v>252</v>
      </c>
      <c r="E217" s="198" t="s">
        <v>18</v>
      </c>
      <c r="F217" s="199" t="s">
        <v>396</v>
      </c>
      <c r="G217" s="196"/>
      <c r="H217" s="200">
        <v>1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252</v>
      </c>
      <c r="AU217" s="206" t="s">
        <v>79</v>
      </c>
      <c r="AV217" s="13" t="s">
        <v>79</v>
      </c>
      <c r="AW217" s="13" t="s">
        <v>32</v>
      </c>
      <c r="AX217" s="13" t="s">
        <v>70</v>
      </c>
      <c r="AY217" s="206" t="s">
        <v>244</v>
      </c>
    </row>
    <row r="218" spans="1:65" s="14" customFormat="1">
      <c r="B218" s="207"/>
      <c r="C218" s="208"/>
      <c r="D218" s="197" t="s">
        <v>252</v>
      </c>
      <c r="E218" s="209" t="s">
        <v>18</v>
      </c>
      <c r="F218" s="210" t="s">
        <v>254</v>
      </c>
      <c r="G218" s="208"/>
      <c r="H218" s="211">
        <v>1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252</v>
      </c>
      <c r="AU218" s="217" t="s">
        <v>79</v>
      </c>
      <c r="AV218" s="14" t="s">
        <v>250</v>
      </c>
      <c r="AW218" s="14" t="s">
        <v>32</v>
      </c>
      <c r="AX218" s="14" t="s">
        <v>77</v>
      </c>
      <c r="AY218" s="217" t="s">
        <v>244</v>
      </c>
    </row>
    <row r="219" spans="1:65" s="2" customFormat="1" ht="33" customHeight="1">
      <c r="A219" s="36"/>
      <c r="B219" s="37"/>
      <c r="C219" s="181" t="s">
        <v>397</v>
      </c>
      <c r="D219" s="181" t="s">
        <v>246</v>
      </c>
      <c r="E219" s="182" t="s">
        <v>398</v>
      </c>
      <c r="F219" s="183" t="s">
        <v>399</v>
      </c>
      <c r="G219" s="184" t="s">
        <v>257</v>
      </c>
      <c r="H219" s="185">
        <v>13.295999999999999</v>
      </c>
      <c r="I219" s="186"/>
      <c r="J219" s="187">
        <f>ROUND(I219*H219,2)</f>
        <v>0</v>
      </c>
      <c r="K219" s="188"/>
      <c r="L219" s="41"/>
      <c r="M219" s="189" t="s">
        <v>18</v>
      </c>
      <c r="N219" s="190" t="s">
        <v>41</v>
      </c>
      <c r="O219" s="66"/>
      <c r="P219" s="191">
        <f>O219*H219</f>
        <v>0</v>
      </c>
      <c r="Q219" s="191">
        <v>2.45329</v>
      </c>
      <c r="R219" s="191">
        <f>Q219*H219</f>
        <v>32.61894384</v>
      </c>
      <c r="S219" s="191">
        <v>0</v>
      </c>
      <c r="T219" s="19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250</v>
      </c>
      <c r="AT219" s="193" t="s">
        <v>246</v>
      </c>
      <c r="AU219" s="193" t="s">
        <v>79</v>
      </c>
      <c r="AY219" s="19" t="s">
        <v>244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77</v>
      </c>
      <c r="BK219" s="194">
        <f>ROUND(I219*H219,2)</f>
        <v>0</v>
      </c>
      <c r="BL219" s="19" t="s">
        <v>250</v>
      </c>
      <c r="BM219" s="193" t="s">
        <v>400</v>
      </c>
    </row>
    <row r="220" spans="1:65" s="13" customFormat="1">
      <c r="B220" s="195"/>
      <c r="C220" s="196"/>
      <c r="D220" s="197" t="s">
        <v>252</v>
      </c>
      <c r="E220" s="198" t="s">
        <v>18</v>
      </c>
      <c r="F220" s="199" t="s">
        <v>401</v>
      </c>
      <c r="G220" s="196"/>
      <c r="H220" s="200">
        <v>13.295999999999999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252</v>
      </c>
      <c r="AU220" s="206" t="s">
        <v>79</v>
      </c>
      <c r="AV220" s="13" t="s">
        <v>79</v>
      </c>
      <c r="AW220" s="13" t="s">
        <v>32</v>
      </c>
      <c r="AX220" s="13" t="s">
        <v>70</v>
      </c>
      <c r="AY220" s="206" t="s">
        <v>244</v>
      </c>
    </row>
    <row r="221" spans="1:65" s="14" customFormat="1">
      <c r="B221" s="207"/>
      <c r="C221" s="208"/>
      <c r="D221" s="197" t="s">
        <v>252</v>
      </c>
      <c r="E221" s="209" t="s">
        <v>18</v>
      </c>
      <c r="F221" s="210" t="s">
        <v>254</v>
      </c>
      <c r="G221" s="208"/>
      <c r="H221" s="211">
        <v>13.295999999999999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252</v>
      </c>
      <c r="AU221" s="217" t="s">
        <v>79</v>
      </c>
      <c r="AV221" s="14" t="s">
        <v>250</v>
      </c>
      <c r="AW221" s="14" t="s">
        <v>32</v>
      </c>
      <c r="AX221" s="14" t="s">
        <v>77</v>
      </c>
      <c r="AY221" s="217" t="s">
        <v>244</v>
      </c>
    </row>
    <row r="222" spans="1:65" s="2" customFormat="1" ht="21.75" customHeight="1">
      <c r="A222" s="36"/>
      <c r="B222" s="37"/>
      <c r="C222" s="181" t="s">
        <v>402</v>
      </c>
      <c r="D222" s="181" t="s">
        <v>246</v>
      </c>
      <c r="E222" s="182" t="s">
        <v>403</v>
      </c>
      <c r="F222" s="183" t="s">
        <v>404</v>
      </c>
      <c r="G222" s="184" t="s">
        <v>262</v>
      </c>
      <c r="H222" s="185">
        <v>0.39900000000000002</v>
      </c>
      <c r="I222" s="186"/>
      <c r="J222" s="187">
        <f>ROUND(I222*H222,2)</f>
        <v>0</v>
      </c>
      <c r="K222" s="188"/>
      <c r="L222" s="41"/>
      <c r="M222" s="189" t="s">
        <v>18</v>
      </c>
      <c r="N222" s="190" t="s">
        <v>41</v>
      </c>
      <c r="O222" s="66"/>
      <c r="P222" s="191">
        <f>O222*H222</f>
        <v>0</v>
      </c>
      <c r="Q222" s="191">
        <v>1.06277</v>
      </c>
      <c r="R222" s="191">
        <f>Q222*H222</f>
        <v>0.42404523</v>
      </c>
      <c r="S222" s="191">
        <v>0</v>
      </c>
      <c r="T222" s="19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3" t="s">
        <v>250</v>
      </c>
      <c r="AT222" s="193" t="s">
        <v>246</v>
      </c>
      <c r="AU222" s="193" t="s">
        <v>79</v>
      </c>
      <c r="AY222" s="19" t="s">
        <v>244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77</v>
      </c>
      <c r="BK222" s="194">
        <f>ROUND(I222*H222,2)</f>
        <v>0</v>
      </c>
      <c r="BL222" s="19" t="s">
        <v>250</v>
      </c>
      <c r="BM222" s="193" t="s">
        <v>405</v>
      </c>
    </row>
    <row r="223" spans="1:65" s="13" customFormat="1">
      <c r="B223" s="195"/>
      <c r="C223" s="196"/>
      <c r="D223" s="197" t="s">
        <v>252</v>
      </c>
      <c r="E223" s="198" t="s">
        <v>18</v>
      </c>
      <c r="F223" s="199" t="s">
        <v>406</v>
      </c>
      <c r="G223" s="196"/>
      <c r="H223" s="200">
        <v>0.39900000000000002</v>
      </c>
      <c r="I223" s="201"/>
      <c r="J223" s="196"/>
      <c r="K223" s="196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252</v>
      </c>
      <c r="AU223" s="206" t="s">
        <v>79</v>
      </c>
      <c r="AV223" s="13" t="s">
        <v>79</v>
      </c>
      <c r="AW223" s="13" t="s">
        <v>32</v>
      </c>
      <c r="AX223" s="13" t="s">
        <v>70</v>
      </c>
      <c r="AY223" s="206" t="s">
        <v>244</v>
      </c>
    </row>
    <row r="224" spans="1:65" s="14" customFormat="1">
      <c r="B224" s="207"/>
      <c r="C224" s="208"/>
      <c r="D224" s="197" t="s">
        <v>252</v>
      </c>
      <c r="E224" s="209" t="s">
        <v>18</v>
      </c>
      <c r="F224" s="210" t="s">
        <v>254</v>
      </c>
      <c r="G224" s="208"/>
      <c r="H224" s="211">
        <v>0.39900000000000002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252</v>
      </c>
      <c r="AU224" s="217" t="s">
        <v>79</v>
      </c>
      <c r="AV224" s="14" t="s">
        <v>250</v>
      </c>
      <c r="AW224" s="14" t="s">
        <v>32</v>
      </c>
      <c r="AX224" s="14" t="s">
        <v>77</v>
      </c>
      <c r="AY224" s="217" t="s">
        <v>244</v>
      </c>
    </row>
    <row r="225" spans="1:65" s="2" customFormat="1" ht="37.9" customHeight="1">
      <c r="A225" s="36"/>
      <c r="B225" s="37"/>
      <c r="C225" s="181" t="s">
        <v>407</v>
      </c>
      <c r="D225" s="181" t="s">
        <v>246</v>
      </c>
      <c r="E225" s="182" t="s">
        <v>408</v>
      </c>
      <c r="F225" s="183" t="s">
        <v>409</v>
      </c>
      <c r="G225" s="184" t="s">
        <v>249</v>
      </c>
      <c r="H225" s="185">
        <v>8</v>
      </c>
      <c r="I225" s="186"/>
      <c r="J225" s="187">
        <f t="shared" ref="J225:J232" si="0">ROUND(I225*H225,2)</f>
        <v>0</v>
      </c>
      <c r="K225" s="188"/>
      <c r="L225" s="41"/>
      <c r="M225" s="189" t="s">
        <v>18</v>
      </c>
      <c r="N225" s="190" t="s">
        <v>41</v>
      </c>
      <c r="O225" s="66"/>
      <c r="P225" s="191">
        <f t="shared" ref="P225:P232" si="1">O225*H225</f>
        <v>0</v>
      </c>
      <c r="Q225" s="191">
        <v>4.8000000000000001E-4</v>
      </c>
      <c r="R225" s="191">
        <f t="shared" ref="R225:R232" si="2">Q225*H225</f>
        <v>3.8400000000000001E-3</v>
      </c>
      <c r="S225" s="191">
        <v>0</v>
      </c>
      <c r="T225" s="192">
        <f t="shared" ref="T225:T232" si="3"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3" t="s">
        <v>250</v>
      </c>
      <c r="AT225" s="193" t="s">
        <v>246</v>
      </c>
      <c r="AU225" s="193" t="s">
        <v>79</v>
      </c>
      <c r="AY225" s="19" t="s">
        <v>244</v>
      </c>
      <c r="BE225" s="194">
        <f t="shared" ref="BE225:BE232" si="4">IF(N225="základní",J225,0)</f>
        <v>0</v>
      </c>
      <c r="BF225" s="194">
        <f t="shared" ref="BF225:BF232" si="5">IF(N225="snížená",J225,0)</f>
        <v>0</v>
      </c>
      <c r="BG225" s="194">
        <f t="shared" ref="BG225:BG232" si="6">IF(N225="zákl. přenesená",J225,0)</f>
        <v>0</v>
      </c>
      <c r="BH225" s="194">
        <f t="shared" ref="BH225:BH232" si="7">IF(N225="sníž. přenesená",J225,0)</f>
        <v>0</v>
      </c>
      <c r="BI225" s="194">
        <f t="shared" ref="BI225:BI232" si="8">IF(N225="nulová",J225,0)</f>
        <v>0</v>
      </c>
      <c r="BJ225" s="19" t="s">
        <v>77</v>
      </c>
      <c r="BK225" s="194">
        <f t="shared" ref="BK225:BK232" si="9">ROUND(I225*H225,2)</f>
        <v>0</v>
      </c>
      <c r="BL225" s="19" t="s">
        <v>250</v>
      </c>
      <c r="BM225" s="193" t="s">
        <v>410</v>
      </c>
    </row>
    <row r="226" spans="1:65" s="2" customFormat="1" ht="24.2" customHeight="1">
      <c r="A226" s="36"/>
      <c r="B226" s="37"/>
      <c r="C226" s="218" t="s">
        <v>411</v>
      </c>
      <c r="D226" s="218" t="s">
        <v>264</v>
      </c>
      <c r="E226" s="219" t="s">
        <v>412</v>
      </c>
      <c r="F226" s="220" t="s">
        <v>413</v>
      </c>
      <c r="G226" s="221" t="s">
        <v>249</v>
      </c>
      <c r="H226" s="222">
        <v>2</v>
      </c>
      <c r="I226" s="223"/>
      <c r="J226" s="224">
        <f t="shared" si="0"/>
        <v>0</v>
      </c>
      <c r="K226" s="225"/>
      <c r="L226" s="226"/>
      <c r="M226" s="227" t="s">
        <v>18</v>
      </c>
      <c r="N226" s="228" t="s">
        <v>41</v>
      </c>
      <c r="O226" s="66"/>
      <c r="P226" s="191">
        <f t="shared" si="1"/>
        <v>0</v>
      </c>
      <c r="Q226" s="191">
        <v>1.225E-2</v>
      </c>
      <c r="R226" s="191">
        <f t="shared" si="2"/>
        <v>2.4500000000000001E-2</v>
      </c>
      <c r="S226" s="191">
        <v>0</v>
      </c>
      <c r="T226" s="192">
        <f t="shared" si="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3" t="s">
        <v>267</v>
      </c>
      <c r="AT226" s="193" t="s">
        <v>264</v>
      </c>
      <c r="AU226" s="193" t="s">
        <v>79</v>
      </c>
      <c r="AY226" s="19" t="s">
        <v>244</v>
      </c>
      <c r="BE226" s="194">
        <f t="shared" si="4"/>
        <v>0</v>
      </c>
      <c r="BF226" s="194">
        <f t="shared" si="5"/>
        <v>0</v>
      </c>
      <c r="BG226" s="194">
        <f t="shared" si="6"/>
        <v>0</v>
      </c>
      <c r="BH226" s="194">
        <f t="shared" si="7"/>
        <v>0</v>
      </c>
      <c r="BI226" s="194">
        <f t="shared" si="8"/>
        <v>0</v>
      </c>
      <c r="BJ226" s="19" t="s">
        <v>77</v>
      </c>
      <c r="BK226" s="194">
        <f t="shared" si="9"/>
        <v>0</v>
      </c>
      <c r="BL226" s="19" t="s">
        <v>250</v>
      </c>
      <c r="BM226" s="193" t="s">
        <v>414</v>
      </c>
    </row>
    <row r="227" spans="1:65" s="2" customFormat="1" ht="33" customHeight="1">
      <c r="A227" s="36"/>
      <c r="B227" s="37"/>
      <c r="C227" s="218" t="s">
        <v>415</v>
      </c>
      <c r="D227" s="218" t="s">
        <v>264</v>
      </c>
      <c r="E227" s="219" t="s">
        <v>416</v>
      </c>
      <c r="F227" s="220" t="s">
        <v>417</v>
      </c>
      <c r="G227" s="221" t="s">
        <v>249</v>
      </c>
      <c r="H227" s="222">
        <v>1</v>
      </c>
      <c r="I227" s="223"/>
      <c r="J227" s="224">
        <f t="shared" si="0"/>
        <v>0</v>
      </c>
      <c r="K227" s="225"/>
      <c r="L227" s="226"/>
      <c r="M227" s="227" t="s">
        <v>18</v>
      </c>
      <c r="N227" s="228" t="s">
        <v>41</v>
      </c>
      <c r="O227" s="66"/>
      <c r="P227" s="191">
        <f t="shared" si="1"/>
        <v>0</v>
      </c>
      <c r="Q227" s="191">
        <v>1.2489999999999999E-2</v>
      </c>
      <c r="R227" s="191">
        <f t="shared" si="2"/>
        <v>1.2489999999999999E-2</v>
      </c>
      <c r="S227" s="191">
        <v>0</v>
      </c>
      <c r="T227" s="192">
        <f t="shared" si="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267</v>
      </c>
      <c r="AT227" s="193" t="s">
        <v>264</v>
      </c>
      <c r="AU227" s="193" t="s">
        <v>79</v>
      </c>
      <c r="AY227" s="19" t="s">
        <v>244</v>
      </c>
      <c r="BE227" s="194">
        <f t="shared" si="4"/>
        <v>0</v>
      </c>
      <c r="BF227" s="194">
        <f t="shared" si="5"/>
        <v>0</v>
      </c>
      <c r="BG227" s="194">
        <f t="shared" si="6"/>
        <v>0</v>
      </c>
      <c r="BH227" s="194">
        <f t="shared" si="7"/>
        <v>0</v>
      </c>
      <c r="BI227" s="194">
        <f t="shared" si="8"/>
        <v>0</v>
      </c>
      <c r="BJ227" s="19" t="s">
        <v>77</v>
      </c>
      <c r="BK227" s="194">
        <f t="shared" si="9"/>
        <v>0</v>
      </c>
      <c r="BL227" s="19" t="s">
        <v>250</v>
      </c>
      <c r="BM227" s="193" t="s">
        <v>418</v>
      </c>
    </row>
    <row r="228" spans="1:65" s="2" customFormat="1" ht="33" customHeight="1">
      <c r="A228" s="36"/>
      <c r="B228" s="37"/>
      <c r="C228" s="218" t="s">
        <v>419</v>
      </c>
      <c r="D228" s="218" t="s">
        <v>264</v>
      </c>
      <c r="E228" s="219" t="s">
        <v>420</v>
      </c>
      <c r="F228" s="220" t="s">
        <v>421</v>
      </c>
      <c r="G228" s="221" t="s">
        <v>249</v>
      </c>
      <c r="H228" s="222">
        <v>2</v>
      </c>
      <c r="I228" s="223"/>
      <c r="J228" s="224">
        <f t="shared" si="0"/>
        <v>0</v>
      </c>
      <c r="K228" s="225"/>
      <c r="L228" s="226"/>
      <c r="M228" s="227" t="s">
        <v>18</v>
      </c>
      <c r="N228" s="228" t="s">
        <v>41</v>
      </c>
      <c r="O228" s="66"/>
      <c r="P228" s="191">
        <f t="shared" si="1"/>
        <v>0</v>
      </c>
      <c r="Q228" s="191">
        <v>1.521E-2</v>
      </c>
      <c r="R228" s="191">
        <f t="shared" si="2"/>
        <v>3.0419999999999999E-2</v>
      </c>
      <c r="S228" s="191">
        <v>0</v>
      </c>
      <c r="T228" s="192">
        <f t="shared" si="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3" t="s">
        <v>267</v>
      </c>
      <c r="AT228" s="193" t="s">
        <v>264</v>
      </c>
      <c r="AU228" s="193" t="s">
        <v>79</v>
      </c>
      <c r="AY228" s="19" t="s">
        <v>244</v>
      </c>
      <c r="BE228" s="194">
        <f t="shared" si="4"/>
        <v>0</v>
      </c>
      <c r="BF228" s="194">
        <f t="shared" si="5"/>
        <v>0</v>
      </c>
      <c r="BG228" s="194">
        <f t="shared" si="6"/>
        <v>0</v>
      </c>
      <c r="BH228" s="194">
        <f t="shared" si="7"/>
        <v>0</v>
      </c>
      <c r="BI228" s="194">
        <f t="shared" si="8"/>
        <v>0</v>
      </c>
      <c r="BJ228" s="19" t="s">
        <v>77</v>
      </c>
      <c r="BK228" s="194">
        <f t="shared" si="9"/>
        <v>0</v>
      </c>
      <c r="BL228" s="19" t="s">
        <v>250</v>
      </c>
      <c r="BM228" s="193" t="s">
        <v>422</v>
      </c>
    </row>
    <row r="229" spans="1:65" s="2" customFormat="1" ht="33" customHeight="1">
      <c r="A229" s="36"/>
      <c r="B229" s="37"/>
      <c r="C229" s="218" t="s">
        <v>423</v>
      </c>
      <c r="D229" s="218" t="s">
        <v>264</v>
      </c>
      <c r="E229" s="219" t="s">
        <v>424</v>
      </c>
      <c r="F229" s="220" t="s">
        <v>425</v>
      </c>
      <c r="G229" s="221" t="s">
        <v>249</v>
      </c>
      <c r="H229" s="222">
        <v>2</v>
      </c>
      <c r="I229" s="223"/>
      <c r="J229" s="224">
        <f t="shared" si="0"/>
        <v>0</v>
      </c>
      <c r="K229" s="225"/>
      <c r="L229" s="226"/>
      <c r="M229" s="227" t="s">
        <v>18</v>
      </c>
      <c r="N229" s="228" t="s">
        <v>41</v>
      </c>
      <c r="O229" s="66"/>
      <c r="P229" s="191">
        <f t="shared" si="1"/>
        <v>0</v>
      </c>
      <c r="Q229" s="191">
        <v>1.272E-2</v>
      </c>
      <c r="R229" s="191">
        <f t="shared" si="2"/>
        <v>2.5440000000000001E-2</v>
      </c>
      <c r="S229" s="191">
        <v>0</v>
      </c>
      <c r="T229" s="192">
        <f t="shared" si="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3" t="s">
        <v>267</v>
      </c>
      <c r="AT229" s="193" t="s">
        <v>264</v>
      </c>
      <c r="AU229" s="193" t="s">
        <v>79</v>
      </c>
      <c r="AY229" s="19" t="s">
        <v>244</v>
      </c>
      <c r="BE229" s="194">
        <f t="shared" si="4"/>
        <v>0</v>
      </c>
      <c r="BF229" s="194">
        <f t="shared" si="5"/>
        <v>0</v>
      </c>
      <c r="BG229" s="194">
        <f t="shared" si="6"/>
        <v>0</v>
      </c>
      <c r="BH229" s="194">
        <f t="shared" si="7"/>
        <v>0</v>
      </c>
      <c r="BI229" s="194">
        <f t="shared" si="8"/>
        <v>0</v>
      </c>
      <c r="BJ229" s="19" t="s">
        <v>77</v>
      </c>
      <c r="BK229" s="194">
        <f t="shared" si="9"/>
        <v>0</v>
      </c>
      <c r="BL229" s="19" t="s">
        <v>250</v>
      </c>
      <c r="BM229" s="193" t="s">
        <v>426</v>
      </c>
    </row>
    <row r="230" spans="1:65" s="2" customFormat="1" ht="33" customHeight="1">
      <c r="A230" s="36"/>
      <c r="B230" s="37"/>
      <c r="C230" s="218" t="s">
        <v>427</v>
      </c>
      <c r="D230" s="218" t="s">
        <v>264</v>
      </c>
      <c r="E230" s="219" t="s">
        <v>428</v>
      </c>
      <c r="F230" s="220" t="s">
        <v>429</v>
      </c>
      <c r="G230" s="221" t="s">
        <v>249</v>
      </c>
      <c r="H230" s="222">
        <v>1</v>
      </c>
      <c r="I230" s="223"/>
      <c r="J230" s="224">
        <f t="shared" si="0"/>
        <v>0</v>
      </c>
      <c r="K230" s="225"/>
      <c r="L230" s="226"/>
      <c r="M230" s="227" t="s">
        <v>18</v>
      </c>
      <c r="N230" s="228" t="s">
        <v>41</v>
      </c>
      <c r="O230" s="66"/>
      <c r="P230" s="191">
        <f t="shared" si="1"/>
        <v>0</v>
      </c>
      <c r="Q230" s="191">
        <v>1.553E-2</v>
      </c>
      <c r="R230" s="191">
        <f t="shared" si="2"/>
        <v>1.553E-2</v>
      </c>
      <c r="S230" s="191">
        <v>0</v>
      </c>
      <c r="T230" s="192">
        <f t="shared" si="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267</v>
      </c>
      <c r="AT230" s="193" t="s">
        <v>264</v>
      </c>
      <c r="AU230" s="193" t="s">
        <v>79</v>
      </c>
      <c r="AY230" s="19" t="s">
        <v>244</v>
      </c>
      <c r="BE230" s="194">
        <f t="shared" si="4"/>
        <v>0</v>
      </c>
      <c r="BF230" s="194">
        <f t="shared" si="5"/>
        <v>0</v>
      </c>
      <c r="BG230" s="194">
        <f t="shared" si="6"/>
        <v>0</v>
      </c>
      <c r="BH230" s="194">
        <f t="shared" si="7"/>
        <v>0</v>
      </c>
      <c r="BI230" s="194">
        <f t="shared" si="8"/>
        <v>0</v>
      </c>
      <c r="BJ230" s="19" t="s">
        <v>77</v>
      </c>
      <c r="BK230" s="194">
        <f t="shared" si="9"/>
        <v>0</v>
      </c>
      <c r="BL230" s="19" t="s">
        <v>250</v>
      </c>
      <c r="BM230" s="193" t="s">
        <v>430</v>
      </c>
    </row>
    <row r="231" spans="1:65" s="2" customFormat="1" ht="37.9" customHeight="1">
      <c r="A231" s="36"/>
      <c r="B231" s="37"/>
      <c r="C231" s="181" t="s">
        <v>431</v>
      </c>
      <c r="D231" s="181" t="s">
        <v>246</v>
      </c>
      <c r="E231" s="182" t="s">
        <v>432</v>
      </c>
      <c r="F231" s="183" t="s">
        <v>433</v>
      </c>
      <c r="G231" s="184" t="s">
        <v>249</v>
      </c>
      <c r="H231" s="185">
        <v>1</v>
      </c>
      <c r="I231" s="186"/>
      <c r="J231" s="187">
        <f t="shared" si="0"/>
        <v>0</v>
      </c>
      <c r="K231" s="188"/>
      <c r="L231" s="41"/>
      <c r="M231" s="189" t="s">
        <v>18</v>
      </c>
      <c r="N231" s="190" t="s">
        <v>41</v>
      </c>
      <c r="O231" s="66"/>
      <c r="P231" s="191">
        <f t="shared" si="1"/>
        <v>0</v>
      </c>
      <c r="Q231" s="191">
        <v>0.44169999999999998</v>
      </c>
      <c r="R231" s="191">
        <f t="shared" si="2"/>
        <v>0.44169999999999998</v>
      </c>
      <c r="S231" s="191">
        <v>0</v>
      </c>
      <c r="T231" s="192">
        <f t="shared" si="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250</v>
      </c>
      <c r="AT231" s="193" t="s">
        <v>246</v>
      </c>
      <c r="AU231" s="193" t="s">
        <v>79</v>
      </c>
      <c r="AY231" s="19" t="s">
        <v>244</v>
      </c>
      <c r="BE231" s="194">
        <f t="shared" si="4"/>
        <v>0</v>
      </c>
      <c r="BF231" s="194">
        <f t="shared" si="5"/>
        <v>0</v>
      </c>
      <c r="BG231" s="194">
        <f t="shared" si="6"/>
        <v>0</v>
      </c>
      <c r="BH231" s="194">
        <f t="shared" si="7"/>
        <v>0</v>
      </c>
      <c r="BI231" s="194">
        <f t="shared" si="8"/>
        <v>0</v>
      </c>
      <c r="BJ231" s="19" t="s">
        <v>77</v>
      </c>
      <c r="BK231" s="194">
        <f t="shared" si="9"/>
        <v>0</v>
      </c>
      <c r="BL231" s="19" t="s">
        <v>250</v>
      </c>
      <c r="BM231" s="193" t="s">
        <v>434</v>
      </c>
    </row>
    <row r="232" spans="1:65" s="2" customFormat="1" ht="37.9" customHeight="1">
      <c r="A232" s="36"/>
      <c r="B232" s="37"/>
      <c r="C232" s="218" t="s">
        <v>435</v>
      </c>
      <c r="D232" s="218" t="s">
        <v>264</v>
      </c>
      <c r="E232" s="219" t="s">
        <v>436</v>
      </c>
      <c r="F232" s="220" t="s">
        <v>437</v>
      </c>
      <c r="G232" s="221" t="s">
        <v>249</v>
      </c>
      <c r="H232" s="222">
        <v>1</v>
      </c>
      <c r="I232" s="223"/>
      <c r="J232" s="224">
        <f t="shared" si="0"/>
        <v>0</v>
      </c>
      <c r="K232" s="225"/>
      <c r="L232" s="226"/>
      <c r="M232" s="227" t="s">
        <v>18</v>
      </c>
      <c r="N232" s="228" t="s">
        <v>41</v>
      </c>
      <c r="O232" s="66"/>
      <c r="P232" s="191">
        <f t="shared" si="1"/>
        <v>0</v>
      </c>
      <c r="Q232" s="191">
        <v>1.521E-2</v>
      </c>
      <c r="R232" s="191">
        <f t="shared" si="2"/>
        <v>1.521E-2</v>
      </c>
      <c r="S232" s="191">
        <v>0</v>
      </c>
      <c r="T232" s="192">
        <f t="shared" si="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267</v>
      </c>
      <c r="AT232" s="193" t="s">
        <v>264</v>
      </c>
      <c r="AU232" s="193" t="s">
        <v>79</v>
      </c>
      <c r="AY232" s="19" t="s">
        <v>244</v>
      </c>
      <c r="BE232" s="194">
        <f t="shared" si="4"/>
        <v>0</v>
      </c>
      <c r="BF232" s="194">
        <f t="shared" si="5"/>
        <v>0</v>
      </c>
      <c r="BG232" s="194">
        <f t="shared" si="6"/>
        <v>0</v>
      </c>
      <c r="BH232" s="194">
        <f t="shared" si="7"/>
        <v>0</v>
      </c>
      <c r="BI232" s="194">
        <f t="shared" si="8"/>
        <v>0</v>
      </c>
      <c r="BJ232" s="19" t="s">
        <v>77</v>
      </c>
      <c r="BK232" s="194">
        <f t="shared" si="9"/>
        <v>0</v>
      </c>
      <c r="BL232" s="19" t="s">
        <v>250</v>
      </c>
      <c r="BM232" s="193" t="s">
        <v>438</v>
      </c>
    </row>
    <row r="233" spans="1:65" s="12" customFormat="1" ht="22.9" customHeight="1">
      <c r="B233" s="165"/>
      <c r="C233" s="166"/>
      <c r="D233" s="167" t="s">
        <v>69</v>
      </c>
      <c r="E233" s="179" t="s">
        <v>286</v>
      </c>
      <c r="F233" s="179" t="s">
        <v>439</v>
      </c>
      <c r="G233" s="166"/>
      <c r="H233" s="166"/>
      <c r="I233" s="169"/>
      <c r="J233" s="180">
        <f>BK233</f>
        <v>0</v>
      </c>
      <c r="K233" s="166"/>
      <c r="L233" s="171"/>
      <c r="M233" s="172"/>
      <c r="N233" s="173"/>
      <c r="O233" s="173"/>
      <c r="P233" s="174">
        <f>SUM(P234:P324)</f>
        <v>0</v>
      </c>
      <c r="Q233" s="173"/>
      <c r="R233" s="174">
        <f>SUM(R234:R324)</f>
        <v>9.2376900000000012E-2</v>
      </c>
      <c r="S233" s="173"/>
      <c r="T233" s="175">
        <f>SUM(T234:T324)</f>
        <v>126.396365</v>
      </c>
      <c r="AR233" s="176" t="s">
        <v>77</v>
      </c>
      <c r="AT233" s="177" t="s">
        <v>69</v>
      </c>
      <c r="AU233" s="177" t="s">
        <v>77</v>
      </c>
      <c r="AY233" s="176" t="s">
        <v>244</v>
      </c>
      <c r="BK233" s="178">
        <f>SUM(BK234:BK324)</f>
        <v>0</v>
      </c>
    </row>
    <row r="234" spans="1:65" s="2" customFormat="1" ht="37.9" customHeight="1">
      <c r="A234" s="36"/>
      <c r="B234" s="37"/>
      <c r="C234" s="181" t="s">
        <v>440</v>
      </c>
      <c r="D234" s="181" t="s">
        <v>246</v>
      </c>
      <c r="E234" s="182" t="s">
        <v>441</v>
      </c>
      <c r="F234" s="183" t="s">
        <v>442</v>
      </c>
      <c r="G234" s="184" t="s">
        <v>289</v>
      </c>
      <c r="H234" s="185">
        <v>488.3</v>
      </c>
      <c r="I234" s="186"/>
      <c r="J234" s="187">
        <f>ROUND(I234*H234,2)</f>
        <v>0</v>
      </c>
      <c r="K234" s="188"/>
      <c r="L234" s="41"/>
      <c r="M234" s="189" t="s">
        <v>18</v>
      </c>
      <c r="N234" s="190" t="s">
        <v>41</v>
      </c>
      <c r="O234" s="66"/>
      <c r="P234" s="191">
        <f>O234*H234</f>
        <v>0</v>
      </c>
      <c r="Q234" s="191">
        <v>1.2999999999999999E-4</v>
      </c>
      <c r="R234" s="191">
        <f>Q234*H234</f>
        <v>6.3478999999999994E-2</v>
      </c>
      <c r="S234" s="191">
        <v>0</v>
      </c>
      <c r="T234" s="19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250</v>
      </c>
      <c r="AT234" s="193" t="s">
        <v>246</v>
      </c>
      <c r="AU234" s="193" t="s">
        <v>79</v>
      </c>
      <c r="AY234" s="19" t="s">
        <v>244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77</v>
      </c>
      <c r="BK234" s="194">
        <f>ROUND(I234*H234,2)</f>
        <v>0</v>
      </c>
      <c r="BL234" s="19" t="s">
        <v>250</v>
      </c>
      <c r="BM234" s="193" t="s">
        <v>443</v>
      </c>
    </row>
    <row r="235" spans="1:65" s="2" customFormat="1" ht="29.25">
      <c r="A235" s="36"/>
      <c r="B235" s="37"/>
      <c r="C235" s="38"/>
      <c r="D235" s="197" t="s">
        <v>444</v>
      </c>
      <c r="E235" s="38"/>
      <c r="F235" s="239" t="s">
        <v>445</v>
      </c>
      <c r="G235" s="38"/>
      <c r="H235" s="38"/>
      <c r="I235" s="240"/>
      <c r="J235" s="38"/>
      <c r="K235" s="38"/>
      <c r="L235" s="41"/>
      <c r="M235" s="241"/>
      <c r="N235" s="24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444</v>
      </c>
      <c r="AU235" s="19" t="s">
        <v>79</v>
      </c>
    </row>
    <row r="236" spans="1:65" s="13" customFormat="1" ht="33.75">
      <c r="B236" s="195"/>
      <c r="C236" s="196"/>
      <c r="D236" s="197" t="s">
        <v>252</v>
      </c>
      <c r="E236" s="198" t="s">
        <v>18</v>
      </c>
      <c r="F236" s="199" t="s">
        <v>446</v>
      </c>
      <c r="G236" s="196"/>
      <c r="H236" s="200">
        <v>488.3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252</v>
      </c>
      <c r="AU236" s="206" t="s">
        <v>79</v>
      </c>
      <c r="AV236" s="13" t="s">
        <v>79</v>
      </c>
      <c r="AW236" s="13" t="s">
        <v>32</v>
      </c>
      <c r="AX236" s="13" t="s">
        <v>70</v>
      </c>
      <c r="AY236" s="206" t="s">
        <v>244</v>
      </c>
    </row>
    <row r="237" spans="1:65" s="14" customFormat="1">
      <c r="B237" s="207"/>
      <c r="C237" s="208"/>
      <c r="D237" s="197" t="s">
        <v>252</v>
      </c>
      <c r="E237" s="209" t="s">
        <v>18</v>
      </c>
      <c r="F237" s="210" t="s">
        <v>254</v>
      </c>
      <c r="G237" s="208"/>
      <c r="H237" s="211">
        <v>488.3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252</v>
      </c>
      <c r="AU237" s="217" t="s">
        <v>79</v>
      </c>
      <c r="AV237" s="14" t="s">
        <v>250</v>
      </c>
      <c r="AW237" s="14" t="s">
        <v>32</v>
      </c>
      <c r="AX237" s="14" t="s">
        <v>77</v>
      </c>
      <c r="AY237" s="217" t="s">
        <v>244</v>
      </c>
    </row>
    <row r="238" spans="1:65" s="2" customFormat="1" ht="37.9" customHeight="1">
      <c r="A238" s="36"/>
      <c r="B238" s="37"/>
      <c r="C238" s="181" t="s">
        <v>447</v>
      </c>
      <c r="D238" s="181" t="s">
        <v>246</v>
      </c>
      <c r="E238" s="182" t="s">
        <v>448</v>
      </c>
      <c r="F238" s="183" t="s">
        <v>449</v>
      </c>
      <c r="G238" s="184" t="s">
        <v>289</v>
      </c>
      <c r="H238" s="185">
        <v>21.1</v>
      </c>
      <c r="I238" s="186"/>
      <c r="J238" s="187">
        <f>ROUND(I238*H238,2)</f>
        <v>0</v>
      </c>
      <c r="K238" s="188"/>
      <c r="L238" s="41"/>
      <c r="M238" s="189" t="s">
        <v>18</v>
      </c>
      <c r="N238" s="190" t="s">
        <v>41</v>
      </c>
      <c r="O238" s="66"/>
      <c r="P238" s="191">
        <f>O238*H238</f>
        <v>0</v>
      </c>
      <c r="Q238" s="191">
        <v>2.1000000000000001E-4</v>
      </c>
      <c r="R238" s="191">
        <f>Q238*H238</f>
        <v>4.4310000000000009E-3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250</v>
      </c>
      <c r="AT238" s="193" t="s">
        <v>246</v>
      </c>
      <c r="AU238" s="193" t="s">
        <v>79</v>
      </c>
      <c r="AY238" s="19" t="s">
        <v>244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77</v>
      </c>
      <c r="BK238" s="194">
        <f>ROUND(I238*H238,2)</f>
        <v>0</v>
      </c>
      <c r="BL238" s="19" t="s">
        <v>250</v>
      </c>
      <c r="BM238" s="193" t="s">
        <v>450</v>
      </c>
    </row>
    <row r="239" spans="1:65" s="13" customFormat="1">
      <c r="B239" s="195"/>
      <c r="C239" s="196"/>
      <c r="D239" s="197" t="s">
        <v>252</v>
      </c>
      <c r="E239" s="198" t="s">
        <v>18</v>
      </c>
      <c r="F239" s="199" t="s">
        <v>451</v>
      </c>
      <c r="G239" s="196"/>
      <c r="H239" s="200">
        <v>21.1</v>
      </c>
      <c r="I239" s="201"/>
      <c r="J239" s="196"/>
      <c r="K239" s="196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252</v>
      </c>
      <c r="AU239" s="206" t="s">
        <v>79</v>
      </c>
      <c r="AV239" s="13" t="s">
        <v>79</v>
      </c>
      <c r="AW239" s="13" t="s">
        <v>32</v>
      </c>
      <c r="AX239" s="13" t="s">
        <v>70</v>
      </c>
      <c r="AY239" s="206" t="s">
        <v>244</v>
      </c>
    </row>
    <row r="240" spans="1:65" s="14" customFormat="1">
      <c r="B240" s="207"/>
      <c r="C240" s="208"/>
      <c r="D240" s="197" t="s">
        <v>252</v>
      </c>
      <c r="E240" s="209" t="s">
        <v>18</v>
      </c>
      <c r="F240" s="210" t="s">
        <v>254</v>
      </c>
      <c r="G240" s="208"/>
      <c r="H240" s="211">
        <v>21.1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252</v>
      </c>
      <c r="AU240" s="217" t="s">
        <v>79</v>
      </c>
      <c r="AV240" s="14" t="s">
        <v>250</v>
      </c>
      <c r="AW240" s="14" t="s">
        <v>32</v>
      </c>
      <c r="AX240" s="14" t="s">
        <v>77</v>
      </c>
      <c r="AY240" s="217" t="s">
        <v>244</v>
      </c>
    </row>
    <row r="241" spans="1:65" s="2" customFormat="1" ht="21.75" customHeight="1">
      <c r="A241" s="36"/>
      <c r="B241" s="37"/>
      <c r="C241" s="181" t="s">
        <v>452</v>
      </c>
      <c r="D241" s="181" t="s">
        <v>246</v>
      </c>
      <c r="E241" s="182" t="s">
        <v>453</v>
      </c>
      <c r="F241" s="183" t="s">
        <v>454</v>
      </c>
      <c r="G241" s="184" t="s">
        <v>379</v>
      </c>
      <c r="H241" s="185">
        <v>89.6</v>
      </c>
      <c r="I241" s="186"/>
      <c r="J241" s="187">
        <f>ROUND(I241*H241,2)</f>
        <v>0</v>
      </c>
      <c r="K241" s="188"/>
      <c r="L241" s="41"/>
      <c r="M241" s="189" t="s">
        <v>18</v>
      </c>
      <c r="N241" s="190" t="s">
        <v>41</v>
      </c>
      <c r="O241" s="66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3" t="s">
        <v>250</v>
      </c>
      <c r="AT241" s="193" t="s">
        <v>246</v>
      </c>
      <c r="AU241" s="193" t="s">
        <v>79</v>
      </c>
      <c r="AY241" s="19" t="s">
        <v>244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9" t="s">
        <v>77</v>
      </c>
      <c r="BK241" s="194">
        <f>ROUND(I241*H241,2)</f>
        <v>0</v>
      </c>
      <c r="BL241" s="19" t="s">
        <v>250</v>
      </c>
      <c r="BM241" s="193" t="s">
        <v>455</v>
      </c>
    </row>
    <row r="242" spans="1:65" s="2" customFormat="1" ht="19.5">
      <c r="A242" s="36"/>
      <c r="B242" s="37"/>
      <c r="C242" s="38"/>
      <c r="D242" s="197" t="s">
        <v>444</v>
      </c>
      <c r="E242" s="38"/>
      <c r="F242" s="239" t="s">
        <v>456</v>
      </c>
      <c r="G242" s="38"/>
      <c r="H242" s="38"/>
      <c r="I242" s="240"/>
      <c r="J242" s="38"/>
      <c r="K242" s="38"/>
      <c r="L242" s="41"/>
      <c r="M242" s="241"/>
      <c r="N242" s="24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444</v>
      </c>
      <c r="AU242" s="19" t="s">
        <v>79</v>
      </c>
    </row>
    <row r="243" spans="1:65" s="13" customFormat="1">
      <c r="B243" s="195"/>
      <c r="C243" s="196"/>
      <c r="D243" s="197" t="s">
        <v>252</v>
      </c>
      <c r="E243" s="198" t="s">
        <v>18</v>
      </c>
      <c r="F243" s="199" t="s">
        <v>457</v>
      </c>
      <c r="G243" s="196"/>
      <c r="H243" s="200">
        <v>67.2</v>
      </c>
      <c r="I243" s="201"/>
      <c r="J243" s="196"/>
      <c r="K243" s="196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252</v>
      </c>
      <c r="AU243" s="206" t="s">
        <v>79</v>
      </c>
      <c r="AV243" s="13" t="s">
        <v>79</v>
      </c>
      <c r="AW243" s="13" t="s">
        <v>32</v>
      </c>
      <c r="AX243" s="13" t="s">
        <v>70</v>
      </c>
      <c r="AY243" s="206" t="s">
        <v>244</v>
      </c>
    </row>
    <row r="244" spans="1:65" s="13" customFormat="1">
      <c r="B244" s="195"/>
      <c r="C244" s="196"/>
      <c r="D244" s="197" t="s">
        <v>252</v>
      </c>
      <c r="E244" s="198" t="s">
        <v>18</v>
      </c>
      <c r="F244" s="199" t="s">
        <v>458</v>
      </c>
      <c r="G244" s="196"/>
      <c r="H244" s="200">
        <v>22.4</v>
      </c>
      <c r="I244" s="201"/>
      <c r="J244" s="196"/>
      <c r="K244" s="196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252</v>
      </c>
      <c r="AU244" s="206" t="s">
        <v>79</v>
      </c>
      <c r="AV244" s="13" t="s">
        <v>79</v>
      </c>
      <c r="AW244" s="13" t="s">
        <v>32</v>
      </c>
      <c r="AX244" s="13" t="s">
        <v>70</v>
      </c>
      <c r="AY244" s="206" t="s">
        <v>244</v>
      </c>
    </row>
    <row r="245" spans="1:65" s="14" customFormat="1">
      <c r="B245" s="207"/>
      <c r="C245" s="208"/>
      <c r="D245" s="197" t="s">
        <v>252</v>
      </c>
      <c r="E245" s="209" t="s">
        <v>18</v>
      </c>
      <c r="F245" s="210" t="s">
        <v>254</v>
      </c>
      <c r="G245" s="208"/>
      <c r="H245" s="211">
        <v>89.6</v>
      </c>
      <c r="I245" s="212"/>
      <c r="J245" s="208"/>
      <c r="K245" s="208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252</v>
      </c>
      <c r="AU245" s="217" t="s">
        <v>79</v>
      </c>
      <c r="AV245" s="14" t="s">
        <v>250</v>
      </c>
      <c r="AW245" s="14" t="s">
        <v>32</v>
      </c>
      <c r="AX245" s="14" t="s">
        <v>77</v>
      </c>
      <c r="AY245" s="217" t="s">
        <v>244</v>
      </c>
    </row>
    <row r="246" spans="1:65" s="2" customFormat="1" ht="16.5" customHeight="1">
      <c r="A246" s="36"/>
      <c r="B246" s="37"/>
      <c r="C246" s="181" t="s">
        <v>459</v>
      </c>
      <c r="D246" s="181" t="s">
        <v>246</v>
      </c>
      <c r="E246" s="182" t="s">
        <v>460</v>
      </c>
      <c r="F246" s="183" t="s">
        <v>461</v>
      </c>
      <c r="G246" s="184" t="s">
        <v>289</v>
      </c>
      <c r="H246" s="185">
        <v>33.75</v>
      </c>
      <c r="I246" s="186"/>
      <c r="J246" s="187">
        <f>ROUND(I246*H246,2)</f>
        <v>0</v>
      </c>
      <c r="K246" s="188"/>
      <c r="L246" s="41"/>
      <c r="M246" s="189" t="s">
        <v>18</v>
      </c>
      <c r="N246" s="190" t="s">
        <v>41</v>
      </c>
      <c r="O246" s="6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250</v>
      </c>
      <c r="AT246" s="193" t="s">
        <v>246</v>
      </c>
      <c r="AU246" s="193" t="s">
        <v>79</v>
      </c>
      <c r="AY246" s="19" t="s">
        <v>244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77</v>
      </c>
      <c r="BK246" s="194">
        <f>ROUND(I246*H246,2)</f>
        <v>0</v>
      </c>
      <c r="BL246" s="19" t="s">
        <v>250</v>
      </c>
      <c r="BM246" s="193" t="s">
        <v>462</v>
      </c>
    </row>
    <row r="247" spans="1:65" s="2" customFormat="1" ht="19.5">
      <c r="A247" s="36"/>
      <c r="B247" s="37"/>
      <c r="C247" s="38"/>
      <c r="D247" s="197" t="s">
        <v>444</v>
      </c>
      <c r="E247" s="38"/>
      <c r="F247" s="239" t="s">
        <v>463</v>
      </c>
      <c r="G247" s="38"/>
      <c r="H247" s="38"/>
      <c r="I247" s="240"/>
      <c r="J247" s="38"/>
      <c r="K247" s="38"/>
      <c r="L247" s="41"/>
      <c r="M247" s="241"/>
      <c r="N247" s="24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444</v>
      </c>
      <c r="AU247" s="19" t="s">
        <v>79</v>
      </c>
    </row>
    <row r="248" spans="1:65" s="15" customFormat="1">
      <c r="B248" s="229"/>
      <c r="C248" s="230"/>
      <c r="D248" s="197" t="s">
        <v>252</v>
      </c>
      <c r="E248" s="231" t="s">
        <v>18</v>
      </c>
      <c r="F248" s="232" t="s">
        <v>464</v>
      </c>
      <c r="G248" s="230"/>
      <c r="H248" s="231" t="s">
        <v>18</v>
      </c>
      <c r="I248" s="233"/>
      <c r="J248" s="230"/>
      <c r="K248" s="230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252</v>
      </c>
      <c r="AU248" s="238" t="s">
        <v>79</v>
      </c>
      <c r="AV248" s="15" t="s">
        <v>77</v>
      </c>
      <c r="AW248" s="15" t="s">
        <v>32</v>
      </c>
      <c r="AX248" s="15" t="s">
        <v>70</v>
      </c>
      <c r="AY248" s="238" t="s">
        <v>244</v>
      </c>
    </row>
    <row r="249" spans="1:65" s="13" customFormat="1">
      <c r="B249" s="195"/>
      <c r="C249" s="196"/>
      <c r="D249" s="197" t="s">
        <v>252</v>
      </c>
      <c r="E249" s="198" t="s">
        <v>18</v>
      </c>
      <c r="F249" s="199" t="s">
        <v>465</v>
      </c>
      <c r="G249" s="196"/>
      <c r="H249" s="200">
        <v>20.25</v>
      </c>
      <c r="I249" s="201"/>
      <c r="J249" s="196"/>
      <c r="K249" s="196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252</v>
      </c>
      <c r="AU249" s="206" t="s">
        <v>79</v>
      </c>
      <c r="AV249" s="13" t="s">
        <v>79</v>
      </c>
      <c r="AW249" s="13" t="s">
        <v>32</v>
      </c>
      <c r="AX249" s="13" t="s">
        <v>70</v>
      </c>
      <c r="AY249" s="206" t="s">
        <v>244</v>
      </c>
    </row>
    <row r="250" spans="1:65" s="13" customFormat="1">
      <c r="B250" s="195"/>
      <c r="C250" s="196"/>
      <c r="D250" s="197" t="s">
        <v>252</v>
      </c>
      <c r="E250" s="198" t="s">
        <v>18</v>
      </c>
      <c r="F250" s="199" t="s">
        <v>466</v>
      </c>
      <c r="G250" s="196"/>
      <c r="H250" s="200">
        <v>13.5</v>
      </c>
      <c r="I250" s="201"/>
      <c r="J250" s="196"/>
      <c r="K250" s="196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252</v>
      </c>
      <c r="AU250" s="206" t="s">
        <v>79</v>
      </c>
      <c r="AV250" s="13" t="s">
        <v>79</v>
      </c>
      <c r="AW250" s="13" t="s">
        <v>32</v>
      </c>
      <c r="AX250" s="13" t="s">
        <v>70</v>
      </c>
      <c r="AY250" s="206" t="s">
        <v>244</v>
      </c>
    </row>
    <row r="251" spans="1:65" s="14" customFormat="1">
      <c r="B251" s="207"/>
      <c r="C251" s="208"/>
      <c r="D251" s="197" t="s">
        <v>252</v>
      </c>
      <c r="E251" s="209" t="s">
        <v>18</v>
      </c>
      <c r="F251" s="210" t="s">
        <v>254</v>
      </c>
      <c r="G251" s="208"/>
      <c r="H251" s="211">
        <v>33.75</v>
      </c>
      <c r="I251" s="212"/>
      <c r="J251" s="208"/>
      <c r="K251" s="208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252</v>
      </c>
      <c r="AU251" s="217" t="s">
        <v>79</v>
      </c>
      <c r="AV251" s="14" t="s">
        <v>250</v>
      </c>
      <c r="AW251" s="14" t="s">
        <v>32</v>
      </c>
      <c r="AX251" s="14" t="s">
        <v>77</v>
      </c>
      <c r="AY251" s="217" t="s">
        <v>244</v>
      </c>
    </row>
    <row r="252" spans="1:65" s="2" customFormat="1" ht="37.9" customHeight="1">
      <c r="A252" s="36"/>
      <c r="B252" s="37"/>
      <c r="C252" s="181" t="s">
        <v>467</v>
      </c>
      <c r="D252" s="181" t="s">
        <v>246</v>
      </c>
      <c r="E252" s="182" t="s">
        <v>468</v>
      </c>
      <c r="F252" s="183" t="s">
        <v>469</v>
      </c>
      <c r="G252" s="184" t="s">
        <v>289</v>
      </c>
      <c r="H252" s="185">
        <v>93.45</v>
      </c>
      <c r="I252" s="186"/>
      <c r="J252" s="187">
        <f>ROUND(I252*H252,2)</f>
        <v>0</v>
      </c>
      <c r="K252" s="188"/>
      <c r="L252" s="41"/>
      <c r="M252" s="189" t="s">
        <v>18</v>
      </c>
      <c r="N252" s="190" t="s">
        <v>41</v>
      </c>
      <c r="O252" s="66"/>
      <c r="P252" s="191">
        <f>O252*H252</f>
        <v>0</v>
      </c>
      <c r="Q252" s="191">
        <v>1.0000000000000001E-5</v>
      </c>
      <c r="R252" s="191">
        <f>Q252*H252</f>
        <v>9.3450000000000011E-4</v>
      </c>
      <c r="S252" s="191">
        <v>0</v>
      </c>
      <c r="T252" s="19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3" t="s">
        <v>250</v>
      </c>
      <c r="AT252" s="193" t="s">
        <v>246</v>
      </c>
      <c r="AU252" s="193" t="s">
        <v>79</v>
      </c>
      <c r="AY252" s="19" t="s">
        <v>244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77</v>
      </c>
      <c r="BK252" s="194">
        <f>ROUND(I252*H252,2)</f>
        <v>0</v>
      </c>
      <c r="BL252" s="19" t="s">
        <v>250</v>
      </c>
      <c r="BM252" s="193" t="s">
        <v>470</v>
      </c>
    </row>
    <row r="253" spans="1:65" s="13" customFormat="1">
      <c r="B253" s="195"/>
      <c r="C253" s="196"/>
      <c r="D253" s="197" t="s">
        <v>252</v>
      </c>
      <c r="E253" s="198" t="s">
        <v>18</v>
      </c>
      <c r="F253" s="199" t="s">
        <v>471</v>
      </c>
      <c r="G253" s="196"/>
      <c r="H253" s="200">
        <v>93.45</v>
      </c>
      <c r="I253" s="201"/>
      <c r="J253" s="196"/>
      <c r="K253" s="196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252</v>
      </c>
      <c r="AU253" s="206" t="s">
        <v>79</v>
      </c>
      <c r="AV253" s="13" t="s">
        <v>79</v>
      </c>
      <c r="AW253" s="13" t="s">
        <v>32</v>
      </c>
      <c r="AX253" s="13" t="s">
        <v>70</v>
      </c>
      <c r="AY253" s="206" t="s">
        <v>244</v>
      </c>
    </row>
    <row r="254" spans="1:65" s="14" customFormat="1">
      <c r="B254" s="207"/>
      <c r="C254" s="208"/>
      <c r="D254" s="197" t="s">
        <v>252</v>
      </c>
      <c r="E254" s="209" t="s">
        <v>18</v>
      </c>
      <c r="F254" s="210" t="s">
        <v>254</v>
      </c>
      <c r="G254" s="208"/>
      <c r="H254" s="211">
        <v>93.45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252</v>
      </c>
      <c r="AU254" s="217" t="s">
        <v>79</v>
      </c>
      <c r="AV254" s="14" t="s">
        <v>250</v>
      </c>
      <c r="AW254" s="14" t="s">
        <v>32</v>
      </c>
      <c r="AX254" s="14" t="s">
        <v>77</v>
      </c>
      <c r="AY254" s="217" t="s">
        <v>244</v>
      </c>
    </row>
    <row r="255" spans="1:65" s="2" customFormat="1" ht="37.9" customHeight="1">
      <c r="A255" s="36"/>
      <c r="B255" s="37"/>
      <c r="C255" s="181" t="s">
        <v>472</v>
      </c>
      <c r="D255" s="181" t="s">
        <v>246</v>
      </c>
      <c r="E255" s="182" t="s">
        <v>473</v>
      </c>
      <c r="F255" s="183" t="s">
        <v>474</v>
      </c>
      <c r="G255" s="184" t="s">
        <v>289</v>
      </c>
      <c r="H255" s="185">
        <v>557.30999999999995</v>
      </c>
      <c r="I255" s="186"/>
      <c r="J255" s="187">
        <f>ROUND(I255*H255,2)</f>
        <v>0</v>
      </c>
      <c r="K255" s="188"/>
      <c r="L255" s="41"/>
      <c r="M255" s="189" t="s">
        <v>18</v>
      </c>
      <c r="N255" s="190" t="s">
        <v>41</v>
      </c>
      <c r="O255" s="66"/>
      <c r="P255" s="191">
        <f>O255*H255</f>
        <v>0</v>
      </c>
      <c r="Q255" s="191">
        <v>4.0000000000000003E-5</v>
      </c>
      <c r="R255" s="191">
        <f>Q255*H255</f>
        <v>2.22924E-2</v>
      </c>
      <c r="S255" s="191">
        <v>0</v>
      </c>
      <c r="T255" s="19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3" t="s">
        <v>250</v>
      </c>
      <c r="AT255" s="193" t="s">
        <v>246</v>
      </c>
      <c r="AU255" s="193" t="s">
        <v>79</v>
      </c>
      <c r="AY255" s="19" t="s">
        <v>244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77</v>
      </c>
      <c r="BK255" s="194">
        <f>ROUND(I255*H255,2)</f>
        <v>0</v>
      </c>
      <c r="BL255" s="19" t="s">
        <v>250</v>
      </c>
      <c r="BM255" s="193" t="s">
        <v>475</v>
      </c>
    </row>
    <row r="256" spans="1:65" s="13" customFormat="1">
      <c r="B256" s="195"/>
      <c r="C256" s="196"/>
      <c r="D256" s="197" t="s">
        <v>252</v>
      </c>
      <c r="E256" s="198" t="s">
        <v>18</v>
      </c>
      <c r="F256" s="199" t="s">
        <v>476</v>
      </c>
      <c r="G256" s="196"/>
      <c r="H256" s="200">
        <v>40.11</v>
      </c>
      <c r="I256" s="201"/>
      <c r="J256" s="196"/>
      <c r="K256" s="196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252</v>
      </c>
      <c r="AU256" s="206" t="s">
        <v>79</v>
      </c>
      <c r="AV256" s="13" t="s">
        <v>79</v>
      </c>
      <c r="AW256" s="13" t="s">
        <v>32</v>
      </c>
      <c r="AX256" s="13" t="s">
        <v>70</v>
      </c>
      <c r="AY256" s="206" t="s">
        <v>244</v>
      </c>
    </row>
    <row r="257" spans="1:65" s="13" customFormat="1" ht="45">
      <c r="B257" s="195"/>
      <c r="C257" s="196"/>
      <c r="D257" s="197" t="s">
        <v>252</v>
      </c>
      <c r="E257" s="198" t="s">
        <v>18</v>
      </c>
      <c r="F257" s="199" t="s">
        <v>477</v>
      </c>
      <c r="G257" s="196"/>
      <c r="H257" s="200">
        <v>517.20000000000005</v>
      </c>
      <c r="I257" s="201"/>
      <c r="J257" s="196"/>
      <c r="K257" s="196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252</v>
      </c>
      <c r="AU257" s="206" t="s">
        <v>79</v>
      </c>
      <c r="AV257" s="13" t="s">
        <v>79</v>
      </c>
      <c r="AW257" s="13" t="s">
        <v>32</v>
      </c>
      <c r="AX257" s="13" t="s">
        <v>70</v>
      </c>
      <c r="AY257" s="206" t="s">
        <v>244</v>
      </c>
    </row>
    <row r="258" spans="1:65" s="14" customFormat="1">
      <c r="B258" s="207"/>
      <c r="C258" s="208"/>
      <c r="D258" s="197" t="s">
        <v>252</v>
      </c>
      <c r="E258" s="209" t="s">
        <v>18</v>
      </c>
      <c r="F258" s="210" t="s">
        <v>254</v>
      </c>
      <c r="G258" s="208"/>
      <c r="H258" s="211">
        <v>557.31000000000006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252</v>
      </c>
      <c r="AU258" s="217" t="s">
        <v>79</v>
      </c>
      <c r="AV258" s="14" t="s">
        <v>250</v>
      </c>
      <c r="AW258" s="14" t="s">
        <v>32</v>
      </c>
      <c r="AX258" s="14" t="s">
        <v>77</v>
      </c>
      <c r="AY258" s="217" t="s">
        <v>244</v>
      </c>
    </row>
    <row r="259" spans="1:65" s="2" customFormat="1" ht="16.5" customHeight="1">
      <c r="A259" s="36"/>
      <c r="B259" s="37"/>
      <c r="C259" s="181" t="s">
        <v>478</v>
      </c>
      <c r="D259" s="181" t="s">
        <v>246</v>
      </c>
      <c r="E259" s="182" t="s">
        <v>479</v>
      </c>
      <c r="F259" s="183" t="s">
        <v>480</v>
      </c>
      <c r="G259" s="184" t="s">
        <v>249</v>
      </c>
      <c r="H259" s="185">
        <v>4</v>
      </c>
      <c r="I259" s="186"/>
      <c r="J259" s="187">
        <f>ROUND(I259*H259,2)</f>
        <v>0</v>
      </c>
      <c r="K259" s="188"/>
      <c r="L259" s="41"/>
      <c r="M259" s="189" t="s">
        <v>18</v>
      </c>
      <c r="N259" s="190" t="s">
        <v>41</v>
      </c>
      <c r="O259" s="66"/>
      <c r="P259" s="191">
        <f>O259*H259</f>
        <v>0</v>
      </c>
      <c r="Q259" s="191">
        <v>3.1E-4</v>
      </c>
      <c r="R259" s="191">
        <f>Q259*H259</f>
        <v>1.24E-3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250</v>
      </c>
      <c r="AT259" s="193" t="s">
        <v>246</v>
      </c>
      <c r="AU259" s="193" t="s">
        <v>79</v>
      </c>
      <c r="AY259" s="19" t="s">
        <v>244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77</v>
      </c>
      <c r="BK259" s="194">
        <f>ROUND(I259*H259,2)</f>
        <v>0</v>
      </c>
      <c r="BL259" s="19" t="s">
        <v>250</v>
      </c>
      <c r="BM259" s="193" t="s">
        <v>481</v>
      </c>
    </row>
    <row r="260" spans="1:65" s="15" customFormat="1">
      <c r="B260" s="229"/>
      <c r="C260" s="230"/>
      <c r="D260" s="197" t="s">
        <v>252</v>
      </c>
      <c r="E260" s="231" t="s">
        <v>18</v>
      </c>
      <c r="F260" s="232" t="s">
        <v>482</v>
      </c>
      <c r="G260" s="230"/>
      <c r="H260" s="231" t="s">
        <v>18</v>
      </c>
      <c r="I260" s="233"/>
      <c r="J260" s="230"/>
      <c r="K260" s="230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252</v>
      </c>
      <c r="AU260" s="238" t="s">
        <v>79</v>
      </c>
      <c r="AV260" s="15" t="s">
        <v>77</v>
      </c>
      <c r="AW260" s="15" t="s">
        <v>32</v>
      </c>
      <c r="AX260" s="15" t="s">
        <v>70</v>
      </c>
      <c r="AY260" s="238" t="s">
        <v>244</v>
      </c>
    </row>
    <row r="261" spans="1:65" s="13" customFormat="1">
      <c r="B261" s="195"/>
      <c r="C261" s="196"/>
      <c r="D261" s="197" t="s">
        <v>252</v>
      </c>
      <c r="E261" s="198" t="s">
        <v>18</v>
      </c>
      <c r="F261" s="199" t="s">
        <v>250</v>
      </c>
      <c r="G261" s="196"/>
      <c r="H261" s="200">
        <v>4</v>
      </c>
      <c r="I261" s="201"/>
      <c r="J261" s="196"/>
      <c r="K261" s="196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252</v>
      </c>
      <c r="AU261" s="206" t="s">
        <v>79</v>
      </c>
      <c r="AV261" s="13" t="s">
        <v>79</v>
      </c>
      <c r="AW261" s="13" t="s">
        <v>32</v>
      </c>
      <c r="AX261" s="13" t="s">
        <v>77</v>
      </c>
      <c r="AY261" s="206" t="s">
        <v>244</v>
      </c>
    </row>
    <row r="262" spans="1:65" s="2" customFormat="1" ht="44.25" customHeight="1">
      <c r="A262" s="36"/>
      <c r="B262" s="37"/>
      <c r="C262" s="181" t="s">
        <v>483</v>
      </c>
      <c r="D262" s="181" t="s">
        <v>246</v>
      </c>
      <c r="E262" s="182" t="s">
        <v>484</v>
      </c>
      <c r="F262" s="183" t="s">
        <v>485</v>
      </c>
      <c r="G262" s="184" t="s">
        <v>289</v>
      </c>
      <c r="H262" s="185">
        <v>49.941000000000003</v>
      </c>
      <c r="I262" s="186"/>
      <c r="J262" s="187">
        <f>ROUND(I262*H262,2)</f>
        <v>0</v>
      </c>
      <c r="K262" s="188"/>
      <c r="L262" s="41"/>
      <c r="M262" s="189" t="s">
        <v>18</v>
      </c>
      <c r="N262" s="190" t="s">
        <v>41</v>
      </c>
      <c r="O262" s="66"/>
      <c r="P262" s="191">
        <f>O262*H262</f>
        <v>0</v>
      </c>
      <c r="Q262" s="191">
        <v>0</v>
      </c>
      <c r="R262" s="191">
        <f>Q262*H262</f>
        <v>0</v>
      </c>
      <c r="S262" s="191">
        <v>0.13100000000000001</v>
      </c>
      <c r="T262" s="192">
        <f>S262*H262</f>
        <v>6.5422710000000004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250</v>
      </c>
      <c r="AT262" s="193" t="s">
        <v>246</v>
      </c>
      <c r="AU262" s="193" t="s">
        <v>79</v>
      </c>
      <c r="AY262" s="19" t="s">
        <v>244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77</v>
      </c>
      <c r="BK262" s="194">
        <f>ROUND(I262*H262,2)</f>
        <v>0</v>
      </c>
      <c r="BL262" s="19" t="s">
        <v>250</v>
      </c>
      <c r="BM262" s="193" t="s">
        <v>486</v>
      </c>
    </row>
    <row r="263" spans="1:65" s="13" customFormat="1">
      <c r="B263" s="195"/>
      <c r="C263" s="196"/>
      <c r="D263" s="197" t="s">
        <v>252</v>
      </c>
      <c r="E263" s="198" t="s">
        <v>18</v>
      </c>
      <c r="F263" s="199" t="s">
        <v>487</v>
      </c>
      <c r="G263" s="196"/>
      <c r="H263" s="200">
        <v>28.140999999999998</v>
      </c>
      <c r="I263" s="201"/>
      <c r="J263" s="196"/>
      <c r="K263" s="196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252</v>
      </c>
      <c r="AU263" s="206" t="s">
        <v>79</v>
      </c>
      <c r="AV263" s="13" t="s">
        <v>79</v>
      </c>
      <c r="AW263" s="13" t="s">
        <v>32</v>
      </c>
      <c r="AX263" s="13" t="s">
        <v>70</v>
      </c>
      <c r="AY263" s="206" t="s">
        <v>244</v>
      </c>
    </row>
    <row r="264" spans="1:65" s="13" customFormat="1">
      <c r="B264" s="195"/>
      <c r="C264" s="196"/>
      <c r="D264" s="197" t="s">
        <v>252</v>
      </c>
      <c r="E264" s="198" t="s">
        <v>18</v>
      </c>
      <c r="F264" s="199" t="s">
        <v>488</v>
      </c>
      <c r="G264" s="196"/>
      <c r="H264" s="200">
        <v>-1.6</v>
      </c>
      <c r="I264" s="201"/>
      <c r="J264" s="196"/>
      <c r="K264" s="196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252</v>
      </c>
      <c r="AU264" s="206" t="s">
        <v>79</v>
      </c>
      <c r="AV264" s="13" t="s">
        <v>79</v>
      </c>
      <c r="AW264" s="13" t="s">
        <v>32</v>
      </c>
      <c r="AX264" s="13" t="s">
        <v>70</v>
      </c>
      <c r="AY264" s="206" t="s">
        <v>244</v>
      </c>
    </row>
    <row r="265" spans="1:65" s="13" customFormat="1">
      <c r="B265" s="195"/>
      <c r="C265" s="196"/>
      <c r="D265" s="197" t="s">
        <v>252</v>
      </c>
      <c r="E265" s="198" t="s">
        <v>18</v>
      </c>
      <c r="F265" s="199" t="s">
        <v>489</v>
      </c>
      <c r="G265" s="196"/>
      <c r="H265" s="200">
        <v>23.4</v>
      </c>
      <c r="I265" s="201"/>
      <c r="J265" s="196"/>
      <c r="K265" s="196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252</v>
      </c>
      <c r="AU265" s="206" t="s">
        <v>79</v>
      </c>
      <c r="AV265" s="13" t="s">
        <v>79</v>
      </c>
      <c r="AW265" s="13" t="s">
        <v>32</v>
      </c>
      <c r="AX265" s="13" t="s">
        <v>70</v>
      </c>
      <c r="AY265" s="206" t="s">
        <v>244</v>
      </c>
    </row>
    <row r="266" spans="1:65" s="14" customFormat="1">
      <c r="B266" s="207"/>
      <c r="C266" s="208"/>
      <c r="D266" s="197" t="s">
        <v>252</v>
      </c>
      <c r="E266" s="209" t="s">
        <v>18</v>
      </c>
      <c r="F266" s="210" t="s">
        <v>254</v>
      </c>
      <c r="G266" s="208"/>
      <c r="H266" s="211">
        <v>49.940999999999995</v>
      </c>
      <c r="I266" s="212"/>
      <c r="J266" s="208"/>
      <c r="K266" s="208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252</v>
      </c>
      <c r="AU266" s="217" t="s">
        <v>79</v>
      </c>
      <c r="AV266" s="14" t="s">
        <v>250</v>
      </c>
      <c r="AW266" s="14" t="s">
        <v>32</v>
      </c>
      <c r="AX266" s="14" t="s">
        <v>77</v>
      </c>
      <c r="AY266" s="217" t="s">
        <v>244</v>
      </c>
    </row>
    <row r="267" spans="1:65" s="2" customFormat="1" ht="44.25" customHeight="1">
      <c r="A267" s="36"/>
      <c r="B267" s="37"/>
      <c r="C267" s="181" t="s">
        <v>490</v>
      </c>
      <c r="D267" s="181" t="s">
        <v>246</v>
      </c>
      <c r="E267" s="182" t="s">
        <v>491</v>
      </c>
      <c r="F267" s="183" t="s">
        <v>492</v>
      </c>
      <c r="G267" s="184" t="s">
        <v>289</v>
      </c>
      <c r="H267" s="185">
        <v>14.129</v>
      </c>
      <c r="I267" s="186"/>
      <c r="J267" s="187">
        <f>ROUND(I267*H267,2)</f>
        <v>0</v>
      </c>
      <c r="K267" s="188"/>
      <c r="L267" s="41"/>
      <c r="M267" s="189" t="s">
        <v>18</v>
      </c>
      <c r="N267" s="190" t="s">
        <v>41</v>
      </c>
      <c r="O267" s="66"/>
      <c r="P267" s="191">
        <f>O267*H267</f>
        <v>0</v>
      </c>
      <c r="Q267" s="191">
        <v>0</v>
      </c>
      <c r="R267" s="191">
        <f>Q267*H267</f>
        <v>0</v>
      </c>
      <c r="S267" s="191">
        <v>0.26100000000000001</v>
      </c>
      <c r="T267" s="192">
        <f>S267*H267</f>
        <v>3.6876690000000001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3" t="s">
        <v>250</v>
      </c>
      <c r="AT267" s="193" t="s">
        <v>246</v>
      </c>
      <c r="AU267" s="193" t="s">
        <v>79</v>
      </c>
      <c r="AY267" s="19" t="s">
        <v>244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9" t="s">
        <v>77</v>
      </c>
      <c r="BK267" s="194">
        <f>ROUND(I267*H267,2)</f>
        <v>0</v>
      </c>
      <c r="BL267" s="19" t="s">
        <v>250</v>
      </c>
      <c r="BM267" s="193" t="s">
        <v>493</v>
      </c>
    </row>
    <row r="268" spans="1:65" s="13" customFormat="1">
      <c r="B268" s="195"/>
      <c r="C268" s="196"/>
      <c r="D268" s="197" t="s">
        <v>252</v>
      </c>
      <c r="E268" s="198" t="s">
        <v>18</v>
      </c>
      <c r="F268" s="199" t="s">
        <v>494</v>
      </c>
      <c r="G268" s="196"/>
      <c r="H268" s="200">
        <v>25.82</v>
      </c>
      <c r="I268" s="201"/>
      <c r="J268" s="196"/>
      <c r="K268" s="196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252</v>
      </c>
      <c r="AU268" s="206" t="s">
        <v>79</v>
      </c>
      <c r="AV268" s="13" t="s">
        <v>79</v>
      </c>
      <c r="AW268" s="13" t="s">
        <v>32</v>
      </c>
      <c r="AX268" s="13" t="s">
        <v>70</v>
      </c>
      <c r="AY268" s="206" t="s">
        <v>244</v>
      </c>
    </row>
    <row r="269" spans="1:65" s="13" customFormat="1">
      <c r="B269" s="195"/>
      <c r="C269" s="196"/>
      <c r="D269" s="197" t="s">
        <v>252</v>
      </c>
      <c r="E269" s="198" t="s">
        <v>18</v>
      </c>
      <c r="F269" s="199" t="s">
        <v>495</v>
      </c>
      <c r="G269" s="196"/>
      <c r="H269" s="200">
        <v>-1.4</v>
      </c>
      <c r="I269" s="201"/>
      <c r="J269" s="196"/>
      <c r="K269" s="196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252</v>
      </c>
      <c r="AU269" s="206" t="s">
        <v>79</v>
      </c>
      <c r="AV269" s="13" t="s">
        <v>79</v>
      </c>
      <c r="AW269" s="13" t="s">
        <v>32</v>
      </c>
      <c r="AX269" s="13" t="s">
        <v>70</v>
      </c>
      <c r="AY269" s="206" t="s">
        <v>244</v>
      </c>
    </row>
    <row r="270" spans="1:65" s="15" customFormat="1">
      <c r="B270" s="229"/>
      <c r="C270" s="230"/>
      <c r="D270" s="197" t="s">
        <v>252</v>
      </c>
      <c r="E270" s="231" t="s">
        <v>18</v>
      </c>
      <c r="F270" s="232" t="s">
        <v>374</v>
      </c>
      <c r="G270" s="230"/>
      <c r="H270" s="231" t="s">
        <v>18</v>
      </c>
      <c r="I270" s="233"/>
      <c r="J270" s="230"/>
      <c r="K270" s="230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252</v>
      </c>
      <c r="AU270" s="238" t="s">
        <v>79</v>
      </c>
      <c r="AV270" s="15" t="s">
        <v>77</v>
      </c>
      <c r="AW270" s="15" t="s">
        <v>32</v>
      </c>
      <c r="AX270" s="15" t="s">
        <v>70</v>
      </c>
      <c r="AY270" s="238" t="s">
        <v>244</v>
      </c>
    </row>
    <row r="271" spans="1:65" s="13" customFormat="1">
      <c r="B271" s="195"/>
      <c r="C271" s="196"/>
      <c r="D271" s="197" t="s">
        <v>252</v>
      </c>
      <c r="E271" s="198" t="s">
        <v>18</v>
      </c>
      <c r="F271" s="199" t="s">
        <v>496</v>
      </c>
      <c r="G271" s="196"/>
      <c r="H271" s="200">
        <v>-10.291</v>
      </c>
      <c r="I271" s="201"/>
      <c r="J271" s="196"/>
      <c r="K271" s="196"/>
      <c r="L271" s="202"/>
      <c r="M271" s="203"/>
      <c r="N271" s="204"/>
      <c r="O271" s="204"/>
      <c r="P271" s="204"/>
      <c r="Q271" s="204"/>
      <c r="R271" s="204"/>
      <c r="S271" s="204"/>
      <c r="T271" s="205"/>
      <c r="AT271" s="206" t="s">
        <v>252</v>
      </c>
      <c r="AU271" s="206" t="s">
        <v>79</v>
      </c>
      <c r="AV271" s="13" t="s">
        <v>79</v>
      </c>
      <c r="AW271" s="13" t="s">
        <v>32</v>
      </c>
      <c r="AX271" s="13" t="s">
        <v>70</v>
      </c>
      <c r="AY271" s="206" t="s">
        <v>244</v>
      </c>
    </row>
    <row r="272" spans="1:65" s="14" customFormat="1">
      <c r="B272" s="207"/>
      <c r="C272" s="208"/>
      <c r="D272" s="197" t="s">
        <v>252</v>
      </c>
      <c r="E272" s="209" t="s">
        <v>18</v>
      </c>
      <c r="F272" s="210" t="s">
        <v>254</v>
      </c>
      <c r="G272" s="208"/>
      <c r="H272" s="211">
        <v>14.129000000000001</v>
      </c>
      <c r="I272" s="212"/>
      <c r="J272" s="208"/>
      <c r="K272" s="208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252</v>
      </c>
      <c r="AU272" s="217" t="s">
        <v>79</v>
      </c>
      <c r="AV272" s="14" t="s">
        <v>250</v>
      </c>
      <c r="AW272" s="14" t="s">
        <v>32</v>
      </c>
      <c r="AX272" s="14" t="s">
        <v>77</v>
      </c>
      <c r="AY272" s="217" t="s">
        <v>244</v>
      </c>
    </row>
    <row r="273" spans="1:65" s="2" customFormat="1" ht="37.9" customHeight="1">
      <c r="A273" s="36"/>
      <c r="B273" s="37"/>
      <c r="C273" s="181" t="s">
        <v>497</v>
      </c>
      <c r="D273" s="181" t="s">
        <v>246</v>
      </c>
      <c r="E273" s="182" t="s">
        <v>498</v>
      </c>
      <c r="F273" s="183" t="s">
        <v>499</v>
      </c>
      <c r="G273" s="184" t="s">
        <v>257</v>
      </c>
      <c r="H273" s="185">
        <v>14.962</v>
      </c>
      <c r="I273" s="186"/>
      <c r="J273" s="187">
        <f>ROUND(I273*H273,2)</f>
        <v>0</v>
      </c>
      <c r="K273" s="188"/>
      <c r="L273" s="41"/>
      <c r="M273" s="189" t="s">
        <v>18</v>
      </c>
      <c r="N273" s="190" t="s">
        <v>41</v>
      </c>
      <c r="O273" s="66"/>
      <c r="P273" s="191">
        <f>O273*H273</f>
        <v>0</v>
      </c>
      <c r="Q273" s="191">
        <v>0</v>
      </c>
      <c r="R273" s="191">
        <f>Q273*H273</f>
        <v>0</v>
      </c>
      <c r="S273" s="191">
        <v>1.95</v>
      </c>
      <c r="T273" s="192">
        <f>S273*H273</f>
        <v>29.175899999999999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250</v>
      </c>
      <c r="AT273" s="193" t="s">
        <v>246</v>
      </c>
      <c r="AU273" s="193" t="s">
        <v>79</v>
      </c>
      <c r="AY273" s="19" t="s">
        <v>244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9" t="s">
        <v>77</v>
      </c>
      <c r="BK273" s="194">
        <f>ROUND(I273*H273,2)</f>
        <v>0</v>
      </c>
      <c r="BL273" s="19" t="s">
        <v>250</v>
      </c>
      <c r="BM273" s="193" t="s">
        <v>500</v>
      </c>
    </row>
    <row r="274" spans="1:65" s="13" customFormat="1" ht="22.5">
      <c r="B274" s="195"/>
      <c r="C274" s="196"/>
      <c r="D274" s="197" t="s">
        <v>252</v>
      </c>
      <c r="E274" s="198" t="s">
        <v>18</v>
      </c>
      <c r="F274" s="199" t="s">
        <v>501</v>
      </c>
      <c r="G274" s="196"/>
      <c r="H274" s="200">
        <v>14.962</v>
      </c>
      <c r="I274" s="201"/>
      <c r="J274" s="196"/>
      <c r="K274" s="196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252</v>
      </c>
      <c r="AU274" s="206" t="s">
        <v>79</v>
      </c>
      <c r="AV274" s="13" t="s">
        <v>79</v>
      </c>
      <c r="AW274" s="13" t="s">
        <v>32</v>
      </c>
      <c r="AX274" s="13" t="s">
        <v>70</v>
      </c>
      <c r="AY274" s="206" t="s">
        <v>244</v>
      </c>
    </row>
    <row r="275" spans="1:65" s="14" customFormat="1">
      <c r="B275" s="207"/>
      <c r="C275" s="208"/>
      <c r="D275" s="197" t="s">
        <v>252</v>
      </c>
      <c r="E275" s="209" t="s">
        <v>18</v>
      </c>
      <c r="F275" s="210" t="s">
        <v>254</v>
      </c>
      <c r="G275" s="208"/>
      <c r="H275" s="211">
        <v>14.962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252</v>
      </c>
      <c r="AU275" s="217" t="s">
        <v>79</v>
      </c>
      <c r="AV275" s="14" t="s">
        <v>250</v>
      </c>
      <c r="AW275" s="14" t="s">
        <v>32</v>
      </c>
      <c r="AX275" s="14" t="s">
        <v>77</v>
      </c>
      <c r="AY275" s="217" t="s">
        <v>244</v>
      </c>
    </row>
    <row r="276" spans="1:65" s="2" customFormat="1" ht="21.75" customHeight="1">
      <c r="A276" s="36"/>
      <c r="B276" s="37"/>
      <c r="C276" s="181" t="s">
        <v>502</v>
      </c>
      <c r="D276" s="181" t="s">
        <v>246</v>
      </c>
      <c r="E276" s="182" t="s">
        <v>503</v>
      </c>
      <c r="F276" s="183" t="s">
        <v>504</v>
      </c>
      <c r="G276" s="184" t="s">
        <v>505</v>
      </c>
      <c r="H276" s="185">
        <v>1</v>
      </c>
      <c r="I276" s="186"/>
      <c r="J276" s="187">
        <f>ROUND(I276*H276,2)</f>
        <v>0</v>
      </c>
      <c r="K276" s="188"/>
      <c r="L276" s="41"/>
      <c r="M276" s="189" t="s">
        <v>18</v>
      </c>
      <c r="N276" s="190" t="s">
        <v>41</v>
      </c>
      <c r="O276" s="6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3" t="s">
        <v>250</v>
      </c>
      <c r="AT276" s="193" t="s">
        <v>246</v>
      </c>
      <c r="AU276" s="193" t="s">
        <v>79</v>
      </c>
      <c r="AY276" s="19" t="s">
        <v>244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77</v>
      </c>
      <c r="BK276" s="194">
        <f>ROUND(I276*H276,2)</f>
        <v>0</v>
      </c>
      <c r="BL276" s="19" t="s">
        <v>250</v>
      </c>
      <c r="BM276" s="193" t="s">
        <v>506</v>
      </c>
    </row>
    <row r="277" spans="1:65" s="2" customFormat="1" ht="24.2" customHeight="1">
      <c r="A277" s="36"/>
      <c r="B277" s="37"/>
      <c r="C277" s="181" t="s">
        <v>507</v>
      </c>
      <c r="D277" s="181" t="s">
        <v>246</v>
      </c>
      <c r="E277" s="182" t="s">
        <v>508</v>
      </c>
      <c r="F277" s="183" t="s">
        <v>509</v>
      </c>
      <c r="G277" s="184" t="s">
        <v>257</v>
      </c>
      <c r="H277" s="185">
        <v>0.72</v>
      </c>
      <c r="I277" s="186"/>
      <c r="J277" s="187">
        <f>ROUND(I277*H277,2)</f>
        <v>0</v>
      </c>
      <c r="K277" s="188"/>
      <c r="L277" s="41"/>
      <c r="M277" s="189" t="s">
        <v>18</v>
      </c>
      <c r="N277" s="190" t="s">
        <v>41</v>
      </c>
      <c r="O277" s="66"/>
      <c r="P277" s="191">
        <f>O277*H277</f>
        <v>0</v>
      </c>
      <c r="Q277" s="191">
        <v>0</v>
      </c>
      <c r="R277" s="191">
        <f>Q277*H277</f>
        <v>0</v>
      </c>
      <c r="S277" s="191">
        <v>2.4</v>
      </c>
      <c r="T277" s="192">
        <f>S277*H277</f>
        <v>1.728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250</v>
      </c>
      <c r="AT277" s="193" t="s">
        <v>246</v>
      </c>
      <c r="AU277" s="193" t="s">
        <v>79</v>
      </c>
      <c r="AY277" s="19" t="s">
        <v>244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77</v>
      </c>
      <c r="BK277" s="194">
        <f>ROUND(I277*H277,2)</f>
        <v>0</v>
      </c>
      <c r="BL277" s="19" t="s">
        <v>250</v>
      </c>
      <c r="BM277" s="193" t="s">
        <v>510</v>
      </c>
    </row>
    <row r="278" spans="1:65" s="13" customFormat="1">
      <c r="B278" s="195"/>
      <c r="C278" s="196"/>
      <c r="D278" s="197" t="s">
        <v>252</v>
      </c>
      <c r="E278" s="198" t="s">
        <v>18</v>
      </c>
      <c r="F278" s="199" t="s">
        <v>511</v>
      </c>
      <c r="G278" s="196"/>
      <c r="H278" s="200">
        <v>0.72</v>
      </c>
      <c r="I278" s="201"/>
      <c r="J278" s="196"/>
      <c r="K278" s="196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252</v>
      </c>
      <c r="AU278" s="206" t="s">
        <v>79</v>
      </c>
      <c r="AV278" s="13" t="s">
        <v>79</v>
      </c>
      <c r="AW278" s="13" t="s">
        <v>32</v>
      </c>
      <c r="AX278" s="13" t="s">
        <v>70</v>
      </c>
      <c r="AY278" s="206" t="s">
        <v>244</v>
      </c>
    </row>
    <row r="279" spans="1:65" s="14" customFormat="1">
      <c r="B279" s="207"/>
      <c r="C279" s="208"/>
      <c r="D279" s="197" t="s">
        <v>252</v>
      </c>
      <c r="E279" s="209" t="s">
        <v>18</v>
      </c>
      <c r="F279" s="210" t="s">
        <v>254</v>
      </c>
      <c r="G279" s="208"/>
      <c r="H279" s="211">
        <v>0.72</v>
      </c>
      <c r="I279" s="212"/>
      <c r="J279" s="208"/>
      <c r="K279" s="208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252</v>
      </c>
      <c r="AU279" s="217" t="s">
        <v>79</v>
      </c>
      <c r="AV279" s="14" t="s">
        <v>250</v>
      </c>
      <c r="AW279" s="14" t="s">
        <v>32</v>
      </c>
      <c r="AX279" s="14" t="s">
        <v>77</v>
      </c>
      <c r="AY279" s="217" t="s">
        <v>244</v>
      </c>
    </row>
    <row r="280" spans="1:65" s="2" customFormat="1" ht="24.2" customHeight="1">
      <c r="A280" s="36"/>
      <c r="B280" s="37"/>
      <c r="C280" s="181" t="s">
        <v>512</v>
      </c>
      <c r="D280" s="181" t="s">
        <v>246</v>
      </c>
      <c r="E280" s="182" t="s">
        <v>513</v>
      </c>
      <c r="F280" s="183" t="s">
        <v>514</v>
      </c>
      <c r="G280" s="184" t="s">
        <v>257</v>
      </c>
      <c r="H280" s="185">
        <v>22.87</v>
      </c>
      <c r="I280" s="186"/>
      <c r="J280" s="187">
        <f>ROUND(I280*H280,2)</f>
        <v>0</v>
      </c>
      <c r="K280" s="188"/>
      <c r="L280" s="41"/>
      <c r="M280" s="189" t="s">
        <v>18</v>
      </c>
      <c r="N280" s="190" t="s">
        <v>41</v>
      </c>
      <c r="O280" s="66"/>
      <c r="P280" s="191">
        <f>O280*H280</f>
        <v>0</v>
      </c>
      <c r="Q280" s="191">
        <v>0</v>
      </c>
      <c r="R280" s="191">
        <f>Q280*H280</f>
        <v>0</v>
      </c>
      <c r="S280" s="191">
        <v>2.2000000000000002</v>
      </c>
      <c r="T280" s="192">
        <f>S280*H280</f>
        <v>50.314000000000007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250</v>
      </c>
      <c r="AT280" s="193" t="s">
        <v>246</v>
      </c>
      <c r="AU280" s="193" t="s">
        <v>79</v>
      </c>
      <c r="AY280" s="19" t="s">
        <v>244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77</v>
      </c>
      <c r="BK280" s="194">
        <f>ROUND(I280*H280,2)</f>
        <v>0</v>
      </c>
      <c r="BL280" s="19" t="s">
        <v>250</v>
      </c>
      <c r="BM280" s="193" t="s">
        <v>515</v>
      </c>
    </row>
    <row r="281" spans="1:65" s="13" customFormat="1">
      <c r="B281" s="195"/>
      <c r="C281" s="196"/>
      <c r="D281" s="197" t="s">
        <v>252</v>
      </c>
      <c r="E281" s="198" t="s">
        <v>18</v>
      </c>
      <c r="F281" s="199" t="s">
        <v>516</v>
      </c>
      <c r="G281" s="196"/>
      <c r="H281" s="200">
        <v>34.86</v>
      </c>
      <c r="I281" s="201"/>
      <c r="J281" s="196"/>
      <c r="K281" s="196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252</v>
      </c>
      <c r="AU281" s="206" t="s">
        <v>79</v>
      </c>
      <c r="AV281" s="13" t="s">
        <v>79</v>
      </c>
      <c r="AW281" s="13" t="s">
        <v>32</v>
      </c>
      <c r="AX281" s="13" t="s">
        <v>70</v>
      </c>
      <c r="AY281" s="206" t="s">
        <v>244</v>
      </c>
    </row>
    <row r="282" spans="1:65" s="15" customFormat="1">
      <c r="B282" s="229"/>
      <c r="C282" s="230"/>
      <c r="D282" s="197" t="s">
        <v>252</v>
      </c>
      <c r="E282" s="231" t="s">
        <v>18</v>
      </c>
      <c r="F282" s="232" t="s">
        <v>374</v>
      </c>
      <c r="G282" s="230"/>
      <c r="H282" s="231" t="s">
        <v>18</v>
      </c>
      <c r="I282" s="233"/>
      <c r="J282" s="230"/>
      <c r="K282" s="230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252</v>
      </c>
      <c r="AU282" s="238" t="s">
        <v>79</v>
      </c>
      <c r="AV282" s="15" t="s">
        <v>77</v>
      </c>
      <c r="AW282" s="15" t="s">
        <v>32</v>
      </c>
      <c r="AX282" s="15" t="s">
        <v>70</v>
      </c>
      <c r="AY282" s="238" t="s">
        <v>244</v>
      </c>
    </row>
    <row r="283" spans="1:65" s="13" customFormat="1">
      <c r="B283" s="195"/>
      <c r="C283" s="196"/>
      <c r="D283" s="197" t="s">
        <v>252</v>
      </c>
      <c r="E283" s="198" t="s">
        <v>18</v>
      </c>
      <c r="F283" s="199" t="s">
        <v>517</v>
      </c>
      <c r="G283" s="196"/>
      <c r="H283" s="200">
        <v>-11.99</v>
      </c>
      <c r="I283" s="201"/>
      <c r="J283" s="196"/>
      <c r="K283" s="196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252</v>
      </c>
      <c r="AU283" s="206" t="s">
        <v>79</v>
      </c>
      <c r="AV283" s="13" t="s">
        <v>79</v>
      </c>
      <c r="AW283" s="13" t="s">
        <v>32</v>
      </c>
      <c r="AX283" s="13" t="s">
        <v>70</v>
      </c>
      <c r="AY283" s="206" t="s">
        <v>244</v>
      </c>
    </row>
    <row r="284" spans="1:65" s="14" customFormat="1">
      <c r="B284" s="207"/>
      <c r="C284" s="208"/>
      <c r="D284" s="197" t="s">
        <v>252</v>
      </c>
      <c r="E284" s="209" t="s">
        <v>18</v>
      </c>
      <c r="F284" s="210" t="s">
        <v>254</v>
      </c>
      <c r="G284" s="208"/>
      <c r="H284" s="211">
        <v>22.869999999999997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252</v>
      </c>
      <c r="AU284" s="217" t="s">
        <v>79</v>
      </c>
      <c r="AV284" s="14" t="s">
        <v>250</v>
      </c>
      <c r="AW284" s="14" t="s">
        <v>32</v>
      </c>
      <c r="AX284" s="14" t="s">
        <v>77</v>
      </c>
      <c r="AY284" s="217" t="s">
        <v>244</v>
      </c>
    </row>
    <row r="285" spans="1:65" s="2" customFormat="1" ht="37.9" customHeight="1">
      <c r="A285" s="36"/>
      <c r="B285" s="37"/>
      <c r="C285" s="181" t="s">
        <v>518</v>
      </c>
      <c r="D285" s="181" t="s">
        <v>246</v>
      </c>
      <c r="E285" s="182" t="s">
        <v>519</v>
      </c>
      <c r="F285" s="183" t="s">
        <v>520</v>
      </c>
      <c r="G285" s="184" t="s">
        <v>289</v>
      </c>
      <c r="H285" s="185">
        <v>11.1</v>
      </c>
      <c r="I285" s="186"/>
      <c r="J285" s="187">
        <f>ROUND(I285*H285,2)</f>
        <v>0</v>
      </c>
      <c r="K285" s="188"/>
      <c r="L285" s="41"/>
      <c r="M285" s="189" t="s">
        <v>18</v>
      </c>
      <c r="N285" s="190" t="s">
        <v>41</v>
      </c>
      <c r="O285" s="66"/>
      <c r="P285" s="191">
        <f>O285*H285</f>
        <v>0</v>
      </c>
      <c r="Q285" s="191">
        <v>0</v>
      </c>
      <c r="R285" s="191">
        <f>Q285*H285</f>
        <v>0</v>
      </c>
      <c r="S285" s="191">
        <v>6.7000000000000004E-2</v>
      </c>
      <c r="T285" s="192">
        <f>S285*H285</f>
        <v>0.74370000000000003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3" t="s">
        <v>250</v>
      </c>
      <c r="AT285" s="193" t="s">
        <v>246</v>
      </c>
      <c r="AU285" s="193" t="s">
        <v>79</v>
      </c>
      <c r="AY285" s="19" t="s">
        <v>244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9" t="s">
        <v>77</v>
      </c>
      <c r="BK285" s="194">
        <f>ROUND(I285*H285,2)</f>
        <v>0</v>
      </c>
      <c r="BL285" s="19" t="s">
        <v>250</v>
      </c>
      <c r="BM285" s="193" t="s">
        <v>521</v>
      </c>
    </row>
    <row r="286" spans="1:65" s="13" customFormat="1">
      <c r="B286" s="195"/>
      <c r="C286" s="196"/>
      <c r="D286" s="197" t="s">
        <v>252</v>
      </c>
      <c r="E286" s="198" t="s">
        <v>18</v>
      </c>
      <c r="F286" s="199" t="s">
        <v>522</v>
      </c>
      <c r="G286" s="196"/>
      <c r="H286" s="200">
        <v>11.1</v>
      </c>
      <c r="I286" s="201"/>
      <c r="J286" s="196"/>
      <c r="K286" s="196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252</v>
      </c>
      <c r="AU286" s="206" t="s">
        <v>79</v>
      </c>
      <c r="AV286" s="13" t="s">
        <v>79</v>
      </c>
      <c r="AW286" s="13" t="s">
        <v>32</v>
      </c>
      <c r="AX286" s="13" t="s">
        <v>70</v>
      </c>
      <c r="AY286" s="206" t="s">
        <v>244</v>
      </c>
    </row>
    <row r="287" spans="1:65" s="14" customFormat="1">
      <c r="B287" s="207"/>
      <c r="C287" s="208"/>
      <c r="D287" s="197" t="s">
        <v>252</v>
      </c>
      <c r="E287" s="209" t="s">
        <v>18</v>
      </c>
      <c r="F287" s="210" t="s">
        <v>254</v>
      </c>
      <c r="G287" s="208"/>
      <c r="H287" s="211">
        <v>11.1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252</v>
      </c>
      <c r="AU287" s="217" t="s">
        <v>79</v>
      </c>
      <c r="AV287" s="14" t="s">
        <v>250</v>
      </c>
      <c r="AW287" s="14" t="s">
        <v>32</v>
      </c>
      <c r="AX287" s="14" t="s">
        <v>77</v>
      </c>
      <c r="AY287" s="217" t="s">
        <v>244</v>
      </c>
    </row>
    <row r="288" spans="1:65" s="2" customFormat="1" ht="37.9" customHeight="1">
      <c r="A288" s="36"/>
      <c r="B288" s="37"/>
      <c r="C288" s="181" t="s">
        <v>523</v>
      </c>
      <c r="D288" s="181" t="s">
        <v>246</v>
      </c>
      <c r="E288" s="182" t="s">
        <v>524</v>
      </c>
      <c r="F288" s="183" t="s">
        <v>525</v>
      </c>
      <c r="G288" s="184" t="s">
        <v>289</v>
      </c>
      <c r="H288" s="185">
        <v>14.775</v>
      </c>
      <c r="I288" s="186"/>
      <c r="J288" s="187">
        <f>ROUND(I288*H288,2)</f>
        <v>0</v>
      </c>
      <c r="K288" s="188"/>
      <c r="L288" s="41"/>
      <c r="M288" s="189" t="s">
        <v>18</v>
      </c>
      <c r="N288" s="190" t="s">
        <v>41</v>
      </c>
      <c r="O288" s="66"/>
      <c r="P288" s="191">
        <f>O288*H288</f>
        <v>0</v>
      </c>
      <c r="Q288" s="191">
        <v>0</v>
      </c>
      <c r="R288" s="191">
        <f>Q288*H288</f>
        <v>0</v>
      </c>
      <c r="S288" s="191">
        <v>4.1000000000000002E-2</v>
      </c>
      <c r="T288" s="192">
        <f>S288*H288</f>
        <v>0.60577500000000006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3" t="s">
        <v>250</v>
      </c>
      <c r="AT288" s="193" t="s">
        <v>246</v>
      </c>
      <c r="AU288" s="193" t="s">
        <v>79</v>
      </c>
      <c r="AY288" s="19" t="s">
        <v>244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77</v>
      </c>
      <c r="BK288" s="194">
        <f>ROUND(I288*H288,2)</f>
        <v>0</v>
      </c>
      <c r="BL288" s="19" t="s">
        <v>250</v>
      </c>
      <c r="BM288" s="193" t="s">
        <v>526</v>
      </c>
    </row>
    <row r="289" spans="1:65" s="13" customFormat="1" ht="22.5">
      <c r="B289" s="195"/>
      <c r="C289" s="196"/>
      <c r="D289" s="197" t="s">
        <v>252</v>
      </c>
      <c r="E289" s="198" t="s">
        <v>18</v>
      </c>
      <c r="F289" s="199" t="s">
        <v>527</v>
      </c>
      <c r="G289" s="196"/>
      <c r="H289" s="200">
        <v>21.079000000000001</v>
      </c>
      <c r="I289" s="201"/>
      <c r="J289" s="196"/>
      <c r="K289" s="196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252</v>
      </c>
      <c r="AU289" s="206" t="s">
        <v>79</v>
      </c>
      <c r="AV289" s="13" t="s">
        <v>79</v>
      </c>
      <c r="AW289" s="13" t="s">
        <v>32</v>
      </c>
      <c r="AX289" s="13" t="s">
        <v>70</v>
      </c>
      <c r="AY289" s="206" t="s">
        <v>244</v>
      </c>
    </row>
    <row r="290" spans="1:65" s="15" customFormat="1">
      <c r="B290" s="229"/>
      <c r="C290" s="230"/>
      <c r="D290" s="197" t="s">
        <v>252</v>
      </c>
      <c r="E290" s="231" t="s">
        <v>18</v>
      </c>
      <c r="F290" s="232" t="s">
        <v>374</v>
      </c>
      <c r="G290" s="230"/>
      <c r="H290" s="231" t="s">
        <v>18</v>
      </c>
      <c r="I290" s="233"/>
      <c r="J290" s="230"/>
      <c r="K290" s="230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252</v>
      </c>
      <c r="AU290" s="238" t="s">
        <v>79</v>
      </c>
      <c r="AV290" s="15" t="s">
        <v>77</v>
      </c>
      <c r="AW290" s="15" t="s">
        <v>32</v>
      </c>
      <c r="AX290" s="15" t="s">
        <v>70</v>
      </c>
      <c r="AY290" s="238" t="s">
        <v>244</v>
      </c>
    </row>
    <row r="291" spans="1:65" s="13" customFormat="1">
      <c r="B291" s="195"/>
      <c r="C291" s="196"/>
      <c r="D291" s="197" t="s">
        <v>252</v>
      </c>
      <c r="E291" s="198" t="s">
        <v>18</v>
      </c>
      <c r="F291" s="199" t="s">
        <v>528</v>
      </c>
      <c r="G291" s="196"/>
      <c r="H291" s="200">
        <v>-6.3040000000000003</v>
      </c>
      <c r="I291" s="201"/>
      <c r="J291" s="196"/>
      <c r="K291" s="196"/>
      <c r="L291" s="202"/>
      <c r="M291" s="203"/>
      <c r="N291" s="204"/>
      <c r="O291" s="204"/>
      <c r="P291" s="204"/>
      <c r="Q291" s="204"/>
      <c r="R291" s="204"/>
      <c r="S291" s="204"/>
      <c r="T291" s="205"/>
      <c r="AT291" s="206" t="s">
        <v>252</v>
      </c>
      <c r="AU291" s="206" t="s">
        <v>79</v>
      </c>
      <c r="AV291" s="13" t="s">
        <v>79</v>
      </c>
      <c r="AW291" s="13" t="s">
        <v>32</v>
      </c>
      <c r="AX291" s="13" t="s">
        <v>70</v>
      </c>
      <c r="AY291" s="206" t="s">
        <v>244</v>
      </c>
    </row>
    <row r="292" spans="1:65" s="14" customFormat="1">
      <c r="B292" s="207"/>
      <c r="C292" s="208"/>
      <c r="D292" s="197" t="s">
        <v>252</v>
      </c>
      <c r="E292" s="209" t="s">
        <v>18</v>
      </c>
      <c r="F292" s="210" t="s">
        <v>254</v>
      </c>
      <c r="G292" s="208"/>
      <c r="H292" s="211">
        <v>14.775</v>
      </c>
      <c r="I292" s="212"/>
      <c r="J292" s="208"/>
      <c r="K292" s="208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252</v>
      </c>
      <c r="AU292" s="217" t="s">
        <v>79</v>
      </c>
      <c r="AV292" s="14" t="s">
        <v>250</v>
      </c>
      <c r="AW292" s="14" t="s">
        <v>32</v>
      </c>
      <c r="AX292" s="14" t="s">
        <v>77</v>
      </c>
      <c r="AY292" s="217" t="s">
        <v>244</v>
      </c>
    </row>
    <row r="293" spans="1:65" s="2" customFormat="1" ht="55.5" customHeight="1">
      <c r="A293" s="36"/>
      <c r="B293" s="37"/>
      <c r="C293" s="181" t="s">
        <v>529</v>
      </c>
      <c r="D293" s="181" t="s">
        <v>246</v>
      </c>
      <c r="E293" s="182" t="s">
        <v>530</v>
      </c>
      <c r="F293" s="183" t="s">
        <v>531</v>
      </c>
      <c r="G293" s="184" t="s">
        <v>249</v>
      </c>
      <c r="H293" s="185">
        <v>25</v>
      </c>
      <c r="I293" s="186"/>
      <c r="J293" s="187">
        <f>ROUND(I293*H293,2)</f>
        <v>0</v>
      </c>
      <c r="K293" s="188"/>
      <c r="L293" s="41"/>
      <c r="M293" s="189" t="s">
        <v>18</v>
      </c>
      <c r="N293" s="190" t="s">
        <v>41</v>
      </c>
      <c r="O293" s="66"/>
      <c r="P293" s="191">
        <f>O293*H293</f>
        <v>0</v>
      </c>
      <c r="Q293" s="191">
        <v>0</v>
      </c>
      <c r="R293" s="191">
        <f>Q293*H293</f>
        <v>0</v>
      </c>
      <c r="S293" s="191">
        <v>0.13800000000000001</v>
      </c>
      <c r="T293" s="192">
        <f>S293*H293</f>
        <v>3.45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3" t="s">
        <v>250</v>
      </c>
      <c r="AT293" s="193" t="s">
        <v>246</v>
      </c>
      <c r="AU293" s="193" t="s">
        <v>79</v>
      </c>
      <c r="AY293" s="19" t="s">
        <v>244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9" t="s">
        <v>77</v>
      </c>
      <c r="BK293" s="194">
        <f>ROUND(I293*H293,2)</f>
        <v>0</v>
      </c>
      <c r="BL293" s="19" t="s">
        <v>250</v>
      </c>
      <c r="BM293" s="193" t="s">
        <v>532</v>
      </c>
    </row>
    <row r="294" spans="1:65" s="13" customFormat="1">
      <c r="B294" s="195"/>
      <c r="C294" s="196"/>
      <c r="D294" s="197" t="s">
        <v>252</v>
      </c>
      <c r="E294" s="198" t="s">
        <v>18</v>
      </c>
      <c r="F294" s="199" t="s">
        <v>382</v>
      </c>
      <c r="G294" s="196"/>
      <c r="H294" s="200">
        <v>25</v>
      </c>
      <c r="I294" s="201"/>
      <c r="J294" s="196"/>
      <c r="K294" s="196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252</v>
      </c>
      <c r="AU294" s="206" t="s">
        <v>79</v>
      </c>
      <c r="AV294" s="13" t="s">
        <v>79</v>
      </c>
      <c r="AW294" s="13" t="s">
        <v>32</v>
      </c>
      <c r="AX294" s="13" t="s">
        <v>77</v>
      </c>
      <c r="AY294" s="206" t="s">
        <v>244</v>
      </c>
    </row>
    <row r="295" spans="1:65" s="2" customFormat="1" ht="55.5" customHeight="1">
      <c r="A295" s="36"/>
      <c r="B295" s="37"/>
      <c r="C295" s="181" t="s">
        <v>533</v>
      </c>
      <c r="D295" s="181" t="s">
        <v>246</v>
      </c>
      <c r="E295" s="182" t="s">
        <v>534</v>
      </c>
      <c r="F295" s="183" t="s">
        <v>535</v>
      </c>
      <c r="G295" s="184" t="s">
        <v>249</v>
      </c>
      <c r="H295" s="185">
        <v>1</v>
      </c>
      <c r="I295" s="186"/>
      <c r="J295" s="187">
        <f>ROUND(I295*H295,2)</f>
        <v>0</v>
      </c>
      <c r="K295" s="188"/>
      <c r="L295" s="41"/>
      <c r="M295" s="189" t="s">
        <v>18</v>
      </c>
      <c r="N295" s="190" t="s">
        <v>41</v>
      </c>
      <c r="O295" s="66"/>
      <c r="P295" s="191">
        <f>O295*H295</f>
        <v>0</v>
      </c>
      <c r="Q295" s="191">
        <v>0</v>
      </c>
      <c r="R295" s="191">
        <f>Q295*H295</f>
        <v>0</v>
      </c>
      <c r="S295" s="191">
        <v>0.27600000000000002</v>
      </c>
      <c r="T295" s="192">
        <f>S295*H295</f>
        <v>0.27600000000000002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250</v>
      </c>
      <c r="AT295" s="193" t="s">
        <v>246</v>
      </c>
      <c r="AU295" s="193" t="s">
        <v>79</v>
      </c>
      <c r="AY295" s="19" t="s">
        <v>244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77</v>
      </c>
      <c r="BK295" s="194">
        <f>ROUND(I295*H295,2)</f>
        <v>0</v>
      </c>
      <c r="BL295" s="19" t="s">
        <v>250</v>
      </c>
      <c r="BM295" s="193" t="s">
        <v>536</v>
      </c>
    </row>
    <row r="296" spans="1:65" s="13" customFormat="1">
      <c r="B296" s="195"/>
      <c r="C296" s="196"/>
      <c r="D296" s="197" t="s">
        <v>252</v>
      </c>
      <c r="E296" s="198" t="s">
        <v>18</v>
      </c>
      <c r="F296" s="199" t="s">
        <v>537</v>
      </c>
      <c r="G296" s="196"/>
      <c r="H296" s="200">
        <v>1</v>
      </c>
      <c r="I296" s="201"/>
      <c r="J296" s="196"/>
      <c r="K296" s="196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252</v>
      </c>
      <c r="AU296" s="206" t="s">
        <v>79</v>
      </c>
      <c r="AV296" s="13" t="s">
        <v>79</v>
      </c>
      <c r="AW296" s="13" t="s">
        <v>32</v>
      </c>
      <c r="AX296" s="13" t="s">
        <v>70</v>
      </c>
      <c r="AY296" s="206" t="s">
        <v>244</v>
      </c>
    </row>
    <row r="297" spans="1:65" s="14" customFormat="1">
      <c r="B297" s="207"/>
      <c r="C297" s="208"/>
      <c r="D297" s="197" t="s">
        <v>252</v>
      </c>
      <c r="E297" s="209" t="s">
        <v>18</v>
      </c>
      <c r="F297" s="210" t="s">
        <v>254</v>
      </c>
      <c r="G297" s="208"/>
      <c r="H297" s="211">
        <v>1</v>
      </c>
      <c r="I297" s="212"/>
      <c r="J297" s="208"/>
      <c r="K297" s="208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252</v>
      </c>
      <c r="AU297" s="217" t="s">
        <v>79</v>
      </c>
      <c r="AV297" s="14" t="s">
        <v>250</v>
      </c>
      <c r="AW297" s="14" t="s">
        <v>32</v>
      </c>
      <c r="AX297" s="14" t="s">
        <v>77</v>
      </c>
      <c r="AY297" s="217" t="s">
        <v>244</v>
      </c>
    </row>
    <row r="298" spans="1:65" s="2" customFormat="1" ht="24.2" customHeight="1">
      <c r="A298" s="36"/>
      <c r="B298" s="37"/>
      <c r="C298" s="181" t="s">
        <v>538</v>
      </c>
      <c r="D298" s="181" t="s">
        <v>246</v>
      </c>
      <c r="E298" s="182" t="s">
        <v>539</v>
      </c>
      <c r="F298" s="183" t="s">
        <v>540</v>
      </c>
      <c r="G298" s="184" t="s">
        <v>249</v>
      </c>
      <c r="H298" s="185">
        <v>25</v>
      </c>
      <c r="I298" s="186"/>
      <c r="J298" s="187">
        <f>ROUND(I298*H298,2)</f>
        <v>0</v>
      </c>
      <c r="K298" s="188"/>
      <c r="L298" s="41"/>
      <c r="M298" s="189" t="s">
        <v>18</v>
      </c>
      <c r="N298" s="190" t="s">
        <v>41</v>
      </c>
      <c r="O298" s="66"/>
      <c r="P298" s="191">
        <f>O298*H298</f>
        <v>0</v>
      </c>
      <c r="Q298" s="191">
        <v>0</v>
      </c>
      <c r="R298" s="191">
        <f>Q298*H298</f>
        <v>0</v>
      </c>
      <c r="S298" s="191">
        <v>1.7000000000000001E-2</v>
      </c>
      <c r="T298" s="192">
        <f>S298*H298</f>
        <v>0.42500000000000004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3" t="s">
        <v>250</v>
      </c>
      <c r="AT298" s="193" t="s">
        <v>246</v>
      </c>
      <c r="AU298" s="193" t="s">
        <v>79</v>
      </c>
      <c r="AY298" s="19" t="s">
        <v>244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77</v>
      </c>
      <c r="BK298" s="194">
        <f>ROUND(I298*H298,2)</f>
        <v>0</v>
      </c>
      <c r="BL298" s="19" t="s">
        <v>250</v>
      </c>
      <c r="BM298" s="193" t="s">
        <v>541</v>
      </c>
    </row>
    <row r="299" spans="1:65" s="2" customFormat="1" ht="37.9" customHeight="1">
      <c r="A299" s="36"/>
      <c r="B299" s="37"/>
      <c r="C299" s="181" t="s">
        <v>542</v>
      </c>
      <c r="D299" s="181" t="s">
        <v>246</v>
      </c>
      <c r="E299" s="182" t="s">
        <v>543</v>
      </c>
      <c r="F299" s="183" t="s">
        <v>544</v>
      </c>
      <c r="G299" s="184" t="s">
        <v>257</v>
      </c>
      <c r="H299" s="185">
        <v>1.968</v>
      </c>
      <c r="I299" s="186"/>
      <c r="J299" s="187">
        <f>ROUND(I299*H299,2)</f>
        <v>0</v>
      </c>
      <c r="K299" s="188"/>
      <c r="L299" s="41"/>
      <c r="M299" s="189" t="s">
        <v>18</v>
      </c>
      <c r="N299" s="190" t="s">
        <v>41</v>
      </c>
      <c r="O299" s="66"/>
      <c r="P299" s="191">
        <f>O299*H299</f>
        <v>0</v>
      </c>
      <c r="Q299" s="191">
        <v>0</v>
      </c>
      <c r="R299" s="191">
        <f>Q299*H299</f>
        <v>0</v>
      </c>
      <c r="S299" s="191">
        <v>1.8</v>
      </c>
      <c r="T299" s="192">
        <f>S299*H299</f>
        <v>3.5424000000000002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3" t="s">
        <v>250</v>
      </c>
      <c r="AT299" s="193" t="s">
        <v>246</v>
      </c>
      <c r="AU299" s="193" t="s">
        <v>79</v>
      </c>
      <c r="AY299" s="19" t="s">
        <v>244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19" t="s">
        <v>77</v>
      </c>
      <c r="BK299" s="194">
        <f>ROUND(I299*H299,2)</f>
        <v>0</v>
      </c>
      <c r="BL299" s="19" t="s">
        <v>250</v>
      </c>
      <c r="BM299" s="193" t="s">
        <v>545</v>
      </c>
    </row>
    <row r="300" spans="1:65" s="13" customFormat="1">
      <c r="B300" s="195"/>
      <c r="C300" s="196"/>
      <c r="D300" s="197" t="s">
        <v>252</v>
      </c>
      <c r="E300" s="198" t="s">
        <v>18</v>
      </c>
      <c r="F300" s="199" t="s">
        <v>546</v>
      </c>
      <c r="G300" s="196"/>
      <c r="H300" s="200">
        <v>1.968</v>
      </c>
      <c r="I300" s="201"/>
      <c r="J300" s="196"/>
      <c r="K300" s="196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252</v>
      </c>
      <c r="AU300" s="206" t="s">
        <v>79</v>
      </c>
      <c r="AV300" s="13" t="s">
        <v>79</v>
      </c>
      <c r="AW300" s="13" t="s">
        <v>32</v>
      </c>
      <c r="AX300" s="13" t="s">
        <v>70</v>
      </c>
      <c r="AY300" s="206" t="s">
        <v>244</v>
      </c>
    </row>
    <row r="301" spans="1:65" s="14" customFormat="1">
      <c r="B301" s="207"/>
      <c r="C301" s="208"/>
      <c r="D301" s="197" t="s">
        <v>252</v>
      </c>
      <c r="E301" s="209" t="s">
        <v>18</v>
      </c>
      <c r="F301" s="210" t="s">
        <v>254</v>
      </c>
      <c r="G301" s="208"/>
      <c r="H301" s="211">
        <v>1.968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252</v>
      </c>
      <c r="AU301" s="217" t="s">
        <v>79</v>
      </c>
      <c r="AV301" s="14" t="s">
        <v>250</v>
      </c>
      <c r="AW301" s="14" t="s">
        <v>32</v>
      </c>
      <c r="AX301" s="14" t="s">
        <v>77</v>
      </c>
      <c r="AY301" s="217" t="s">
        <v>244</v>
      </c>
    </row>
    <row r="302" spans="1:65" s="2" customFormat="1" ht="44.25" customHeight="1">
      <c r="A302" s="36"/>
      <c r="B302" s="37"/>
      <c r="C302" s="181" t="s">
        <v>547</v>
      </c>
      <c r="D302" s="181" t="s">
        <v>246</v>
      </c>
      <c r="E302" s="182" t="s">
        <v>548</v>
      </c>
      <c r="F302" s="183" t="s">
        <v>549</v>
      </c>
      <c r="G302" s="184" t="s">
        <v>249</v>
      </c>
      <c r="H302" s="185">
        <v>15</v>
      </c>
      <c r="I302" s="186"/>
      <c r="J302" s="187">
        <f>ROUND(I302*H302,2)</f>
        <v>0</v>
      </c>
      <c r="K302" s="188"/>
      <c r="L302" s="41"/>
      <c r="M302" s="189" t="s">
        <v>18</v>
      </c>
      <c r="N302" s="190" t="s">
        <v>41</v>
      </c>
      <c r="O302" s="66"/>
      <c r="P302" s="191">
        <f>O302*H302</f>
        <v>0</v>
      </c>
      <c r="Q302" s="191">
        <v>0</v>
      </c>
      <c r="R302" s="191">
        <f>Q302*H302</f>
        <v>0</v>
      </c>
      <c r="S302" s="191">
        <v>9.7000000000000003E-2</v>
      </c>
      <c r="T302" s="192">
        <f>S302*H302</f>
        <v>1.4550000000000001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3" t="s">
        <v>250</v>
      </c>
      <c r="AT302" s="193" t="s">
        <v>246</v>
      </c>
      <c r="AU302" s="193" t="s">
        <v>79</v>
      </c>
      <c r="AY302" s="19" t="s">
        <v>244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77</v>
      </c>
      <c r="BK302" s="194">
        <f>ROUND(I302*H302,2)</f>
        <v>0</v>
      </c>
      <c r="BL302" s="19" t="s">
        <v>250</v>
      </c>
      <c r="BM302" s="193" t="s">
        <v>550</v>
      </c>
    </row>
    <row r="303" spans="1:65" s="2" customFormat="1" ht="44.25" customHeight="1">
      <c r="A303" s="36"/>
      <c r="B303" s="37"/>
      <c r="C303" s="181" t="s">
        <v>551</v>
      </c>
      <c r="D303" s="181" t="s">
        <v>246</v>
      </c>
      <c r="E303" s="182" t="s">
        <v>552</v>
      </c>
      <c r="F303" s="183" t="s">
        <v>553</v>
      </c>
      <c r="G303" s="184" t="s">
        <v>379</v>
      </c>
      <c r="H303" s="185">
        <v>6.5</v>
      </c>
      <c r="I303" s="186"/>
      <c r="J303" s="187">
        <f>ROUND(I303*H303,2)</f>
        <v>0</v>
      </c>
      <c r="K303" s="188"/>
      <c r="L303" s="41"/>
      <c r="M303" s="189" t="s">
        <v>18</v>
      </c>
      <c r="N303" s="190" t="s">
        <v>41</v>
      </c>
      <c r="O303" s="66"/>
      <c r="P303" s="191">
        <f>O303*H303</f>
        <v>0</v>
      </c>
      <c r="Q303" s="191">
        <v>0</v>
      </c>
      <c r="R303" s="191">
        <f>Q303*H303</f>
        <v>0</v>
      </c>
      <c r="S303" s="191">
        <v>0.16200000000000001</v>
      </c>
      <c r="T303" s="192">
        <f>S303*H303</f>
        <v>1.0529999999999999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3" t="s">
        <v>250</v>
      </c>
      <c r="AT303" s="193" t="s">
        <v>246</v>
      </c>
      <c r="AU303" s="193" t="s">
        <v>79</v>
      </c>
      <c r="AY303" s="19" t="s">
        <v>244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9" t="s">
        <v>77</v>
      </c>
      <c r="BK303" s="194">
        <f>ROUND(I303*H303,2)</f>
        <v>0</v>
      </c>
      <c r="BL303" s="19" t="s">
        <v>250</v>
      </c>
      <c r="BM303" s="193" t="s">
        <v>554</v>
      </c>
    </row>
    <row r="304" spans="1:65" s="13" customFormat="1">
      <c r="B304" s="195"/>
      <c r="C304" s="196"/>
      <c r="D304" s="197" t="s">
        <v>252</v>
      </c>
      <c r="E304" s="198" t="s">
        <v>18</v>
      </c>
      <c r="F304" s="199" t="s">
        <v>555</v>
      </c>
      <c r="G304" s="196"/>
      <c r="H304" s="200">
        <v>6.5</v>
      </c>
      <c r="I304" s="201"/>
      <c r="J304" s="196"/>
      <c r="K304" s="196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252</v>
      </c>
      <c r="AU304" s="206" t="s">
        <v>79</v>
      </c>
      <c r="AV304" s="13" t="s">
        <v>79</v>
      </c>
      <c r="AW304" s="13" t="s">
        <v>32</v>
      </c>
      <c r="AX304" s="13" t="s">
        <v>70</v>
      </c>
      <c r="AY304" s="206" t="s">
        <v>244</v>
      </c>
    </row>
    <row r="305" spans="1:65" s="14" customFormat="1">
      <c r="B305" s="207"/>
      <c r="C305" s="208"/>
      <c r="D305" s="197" t="s">
        <v>252</v>
      </c>
      <c r="E305" s="209" t="s">
        <v>18</v>
      </c>
      <c r="F305" s="210" t="s">
        <v>254</v>
      </c>
      <c r="G305" s="208"/>
      <c r="H305" s="211">
        <v>6.5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252</v>
      </c>
      <c r="AU305" s="217" t="s">
        <v>79</v>
      </c>
      <c r="AV305" s="14" t="s">
        <v>250</v>
      </c>
      <c r="AW305" s="14" t="s">
        <v>32</v>
      </c>
      <c r="AX305" s="14" t="s">
        <v>77</v>
      </c>
      <c r="AY305" s="217" t="s">
        <v>244</v>
      </c>
    </row>
    <row r="306" spans="1:65" s="2" customFormat="1" ht="55.5" customHeight="1">
      <c r="A306" s="36"/>
      <c r="B306" s="37"/>
      <c r="C306" s="181" t="s">
        <v>556</v>
      </c>
      <c r="D306" s="181" t="s">
        <v>246</v>
      </c>
      <c r="E306" s="182" t="s">
        <v>557</v>
      </c>
      <c r="F306" s="183" t="s">
        <v>558</v>
      </c>
      <c r="G306" s="184" t="s">
        <v>379</v>
      </c>
      <c r="H306" s="185">
        <v>1</v>
      </c>
      <c r="I306" s="186"/>
      <c r="J306" s="187">
        <f>ROUND(I306*H306,2)</f>
        <v>0</v>
      </c>
      <c r="K306" s="188"/>
      <c r="L306" s="41"/>
      <c r="M306" s="189" t="s">
        <v>18</v>
      </c>
      <c r="N306" s="190" t="s">
        <v>41</v>
      </c>
      <c r="O306" s="66"/>
      <c r="P306" s="191">
        <f>O306*H306</f>
        <v>0</v>
      </c>
      <c r="Q306" s="191">
        <v>0</v>
      </c>
      <c r="R306" s="191">
        <f>Q306*H306</f>
        <v>0</v>
      </c>
      <c r="S306" s="191">
        <v>0.16200000000000001</v>
      </c>
      <c r="T306" s="192">
        <f>S306*H306</f>
        <v>0.16200000000000001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3" t="s">
        <v>250</v>
      </c>
      <c r="AT306" s="193" t="s">
        <v>246</v>
      </c>
      <c r="AU306" s="193" t="s">
        <v>79</v>
      </c>
      <c r="AY306" s="19" t="s">
        <v>244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77</v>
      </c>
      <c r="BK306" s="194">
        <f>ROUND(I306*H306,2)</f>
        <v>0</v>
      </c>
      <c r="BL306" s="19" t="s">
        <v>250</v>
      </c>
      <c r="BM306" s="193" t="s">
        <v>559</v>
      </c>
    </row>
    <row r="307" spans="1:65" s="13" customFormat="1">
      <c r="B307" s="195"/>
      <c r="C307" s="196"/>
      <c r="D307" s="197" t="s">
        <v>252</v>
      </c>
      <c r="E307" s="198" t="s">
        <v>18</v>
      </c>
      <c r="F307" s="199" t="s">
        <v>560</v>
      </c>
      <c r="G307" s="196"/>
      <c r="H307" s="200">
        <v>1</v>
      </c>
      <c r="I307" s="201"/>
      <c r="J307" s="196"/>
      <c r="K307" s="196"/>
      <c r="L307" s="202"/>
      <c r="M307" s="203"/>
      <c r="N307" s="204"/>
      <c r="O307" s="204"/>
      <c r="P307" s="204"/>
      <c r="Q307" s="204"/>
      <c r="R307" s="204"/>
      <c r="S307" s="204"/>
      <c r="T307" s="205"/>
      <c r="AT307" s="206" t="s">
        <v>252</v>
      </c>
      <c r="AU307" s="206" t="s">
        <v>79</v>
      </c>
      <c r="AV307" s="13" t="s">
        <v>79</v>
      </c>
      <c r="AW307" s="13" t="s">
        <v>32</v>
      </c>
      <c r="AX307" s="13" t="s">
        <v>70</v>
      </c>
      <c r="AY307" s="206" t="s">
        <v>244</v>
      </c>
    </row>
    <row r="308" spans="1:65" s="14" customFormat="1">
      <c r="B308" s="207"/>
      <c r="C308" s="208"/>
      <c r="D308" s="197" t="s">
        <v>252</v>
      </c>
      <c r="E308" s="209" t="s">
        <v>18</v>
      </c>
      <c r="F308" s="210" t="s">
        <v>254</v>
      </c>
      <c r="G308" s="208"/>
      <c r="H308" s="211">
        <v>1</v>
      </c>
      <c r="I308" s="212"/>
      <c r="J308" s="208"/>
      <c r="K308" s="208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252</v>
      </c>
      <c r="AU308" s="217" t="s">
        <v>79</v>
      </c>
      <c r="AV308" s="14" t="s">
        <v>250</v>
      </c>
      <c r="AW308" s="14" t="s">
        <v>32</v>
      </c>
      <c r="AX308" s="14" t="s">
        <v>77</v>
      </c>
      <c r="AY308" s="217" t="s">
        <v>244</v>
      </c>
    </row>
    <row r="309" spans="1:65" s="2" customFormat="1" ht="49.15" customHeight="1">
      <c r="A309" s="36"/>
      <c r="B309" s="37"/>
      <c r="C309" s="181" t="s">
        <v>561</v>
      </c>
      <c r="D309" s="181" t="s">
        <v>246</v>
      </c>
      <c r="E309" s="182" t="s">
        <v>562</v>
      </c>
      <c r="F309" s="183" t="s">
        <v>563</v>
      </c>
      <c r="G309" s="184" t="s">
        <v>379</v>
      </c>
      <c r="H309" s="185">
        <v>18.600000000000001</v>
      </c>
      <c r="I309" s="186"/>
      <c r="J309" s="187">
        <f>ROUND(I309*H309,2)</f>
        <v>0</v>
      </c>
      <c r="K309" s="188"/>
      <c r="L309" s="41"/>
      <c r="M309" s="189" t="s">
        <v>18</v>
      </c>
      <c r="N309" s="190" t="s">
        <v>41</v>
      </c>
      <c r="O309" s="66"/>
      <c r="P309" s="191">
        <f>O309*H309</f>
        <v>0</v>
      </c>
      <c r="Q309" s="191">
        <v>0</v>
      </c>
      <c r="R309" s="191">
        <f>Q309*H309</f>
        <v>0</v>
      </c>
      <c r="S309" s="191">
        <v>4.2000000000000003E-2</v>
      </c>
      <c r="T309" s="192">
        <f>S309*H309</f>
        <v>0.78120000000000012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250</v>
      </c>
      <c r="AT309" s="193" t="s">
        <v>246</v>
      </c>
      <c r="AU309" s="193" t="s">
        <v>79</v>
      </c>
      <c r="AY309" s="19" t="s">
        <v>244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77</v>
      </c>
      <c r="BK309" s="194">
        <f>ROUND(I309*H309,2)</f>
        <v>0</v>
      </c>
      <c r="BL309" s="19" t="s">
        <v>250</v>
      </c>
      <c r="BM309" s="193" t="s">
        <v>564</v>
      </c>
    </row>
    <row r="310" spans="1:65" s="13" customFormat="1">
      <c r="B310" s="195"/>
      <c r="C310" s="196"/>
      <c r="D310" s="197" t="s">
        <v>252</v>
      </c>
      <c r="E310" s="198" t="s">
        <v>18</v>
      </c>
      <c r="F310" s="199" t="s">
        <v>565</v>
      </c>
      <c r="G310" s="196"/>
      <c r="H310" s="200">
        <v>2.4</v>
      </c>
      <c r="I310" s="201"/>
      <c r="J310" s="196"/>
      <c r="K310" s="196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252</v>
      </c>
      <c r="AU310" s="206" t="s">
        <v>79</v>
      </c>
      <c r="AV310" s="13" t="s">
        <v>79</v>
      </c>
      <c r="AW310" s="13" t="s">
        <v>32</v>
      </c>
      <c r="AX310" s="13" t="s">
        <v>70</v>
      </c>
      <c r="AY310" s="206" t="s">
        <v>244</v>
      </c>
    </row>
    <row r="311" spans="1:65" s="13" customFormat="1">
      <c r="B311" s="195"/>
      <c r="C311" s="196"/>
      <c r="D311" s="197" t="s">
        <v>252</v>
      </c>
      <c r="E311" s="198" t="s">
        <v>18</v>
      </c>
      <c r="F311" s="199" t="s">
        <v>566</v>
      </c>
      <c r="G311" s="196"/>
      <c r="H311" s="200">
        <v>16.2</v>
      </c>
      <c r="I311" s="201"/>
      <c r="J311" s="196"/>
      <c r="K311" s="196"/>
      <c r="L311" s="202"/>
      <c r="M311" s="203"/>
      <c r="N311" s="204"/>
      <c r="O311" s="204"/>
      <c r="P311" s="204"/>
      <c r="Q311" s="204"/>
      <c r="R311" s="204"/>
      <c r="S311" s="204"/>
      <c r="T311" s="205"/>
      <c r="AT311" s="206" t="s">
        <v>252</v>
      </c>
      <c r="AU311" s="206" t="s">
        <v>79</v>
      </c>
      <c r="AV311" s="13" t="s">
        <v>79</v>
      </c>
      <c r="AW311" s="13" t="s">
        <v>32</v>
      </c>
      <c r="AX311" s="13" t="s">
        <v>70</v>
      </c>
      <c r="AY311" s="206" t="s">
        <v>244</v>
      </c>
    </row>
    <row r="312" spans="1:65" s="14" customFormat="1">
      <c r="B312" s="207"/>
      <c r="C312" s="208"/>
      <c r="D312" s="197" t="s">
        <v>252</v>
      </c>
      <c r="E312" s="209" t="s">
        <v>18</v>
      </c>
      <c r="F312" s="210" t="s">
        <v>254</v>
      </c>
      <c r="G312" s="208"/>
      <c r="H312" s="211">
        <v>18.599999999999998</v>
      </c>
      <c r="I312" s="212"/>
      <c r="J312" s="208"/>
      <c r="K312" s="208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252</v>
      </c>
      <c r="AU312" s="217" t="s">
        <v>79</v>
      </c>
      <c r="AV312" s="14" t="s">
        <v>250</v>
      </c>
      <c r="AW312" s="14" t="s">
        <v>32</v>
      </c>
      <c r="AX312" s="14" t="s">
        <v>77</v>
      </c>
      <c r="AY312" s="217" t="s">
        <v>244</v>
      </c>
    </row>
    <row r="313" spans="1:65" s="2" customFormat="1" ht="49.15" customHeight="1">
      <c r="A313" s="36"/>
      <c r="B313" s="37"/>
      <c r="C313" s="181" t="s">
        <v>567</v>
      </c>
      <c r="D313" s="181" t="s">
        <v>246</v>
      </c>
      <c r="E313" s="182" t="s">
        <v>568</v>
      </c>
      <c r="F313" s="183" t="s">
        <v>569</v>
      </c>
      <c r="G313" s="184" t="s">
        <v>379</v>
      </c>
      <c r="H313" s="185">
        <v>48.6</v>
      </c>
      <c r="I313" s="186"/>
      <c r="J313" s="187">
        <f>ROUND(I313*H313,2)</f>
        <v>0</v>
      </c>
      <c r="K313" s="188"/>
      <c r="L313" s="41"/>
      <c r="M313" s="189" t="s">
        <v>18</v>
      </c>
      <c r="N313" s="190" t="s">
        <v>41</v>
      </c>
      <c r="O313" s="66"/>
      <c r="P313" s="191">
        <f>O313*H313</f>
        <v>0</v>
      </c>
      <c r="Q313" s="191">
        <v>0</v>
      </c>
      <c r="R313" s="191">
        <f>Q313*H313</f>
        <v>0</v>
      </c>
      <c r="S313" s="191">
        <v>6.5000000000000002E-2</v>
      </c>
      <c r="T313" s="192">
        <f>S313*H313</f>
        <v>3.1590000000000003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3" t="s">
        <v>250</v>
      </c>
      <c r="AT313" s="193" t="s">
        <v>246</v>
      </c>
      <c r="AU313" s="193" t="s">
        <v>79</v>
      </c>
      <c r="AY313" s="19" t="s">
        <v>244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9" t="s">
        <v>77</v>
      </c>
      <c r="BK313" s="194">
        <f>ROUND(I313*H313,2)</f>
        <v>0</v>
      </c>
      <c r="BL313" s="19" t="s">
        <v>250</v>
      </c>
      <c r="BM313" s="193" t="s">
        <v>570</v>
      </c>
    </row>
    <row r="314" spans="1:65" s="13" customFormat="1">
      <c r="B314" s="195"/>
      <c r="C314" s="196"/>
      <c r="D314" s="197" t="s">
        <v>252</v>
      </c>
      <c r="E314" s="198" t="s">
        <v>18</v>
      </c>
      <c r="F314" s="199" t="s">
        <v>571</v>
      </c>
      <c r="G314" s="196"/>
      <c r="H314" s="200">
        <v>7.6</v>
      </c>
      <c r="I314" s="201"/>
      <c r="J314" s="196"/>
      <c r="K314" s="196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252</v>
      </c>
      <c r="AU314" s="206" t="s">
        <v>79</v>
      </c>
      <c r="AV314" s="13" t="s">
        <v>79</v>
      </c>
      <c r="AW314" s="13" t="s">
        <v>32</v>
      </c>
      <c r="AX314" s="13" t="s">
        <v>70</v>
      </c>
      <c r="AY314" s="206" t="s">
        <v>244</v>
      </c>
    </row>
    <row r="315" spans="1:65" s="13" customFormat="1">
      <c r="B315" s="195"/>
      <c r="C315" s="196"/>
      <c r="D315" s="197" t="s">
        <v>252</v>
      </c>
      <c r="E315" s="198" t="s">
        <v>18</v>
      </c>
      <c r="F315" s="199" t="s">
        <v>572</v>
      </c>
      <c r="G315" s="196"/>
      <c r="H315" s="200">
        <v>16.2</v>
      </c>
      <c r="I315" s="201"/>
      <c r="J315" s="196"/>
      <c r="K315" s="196"/>
      <c r="L315" s="202"/>
      <c r="M315" s="203"/>
      <c r="N315" s="204"/>
      <c r="O315" s="204"/>
      <c r="P315" s="204"/>
      <c r="Q315" s="204"/>
      <c r="R315" s="204"/>
      <c r="S315" s="204"/>
      <c r="T315" s="205"/>
      <c r="AT315" s="206" t="s">
        <v>252</v>
      </c>
      <c r="AU315" s="206" t="s">
        <v>79</v>
      </c>
      <c r="AV315" s="13" t="s">
        <v>79</v>
      </c>
      <c r="AW315" s="13" t="s">
        <v>32</v>
      </c>
      <c r="AX315" s="13" t="s">
        <v>70</v>
      </c>
      <c r="AY315" s="206" t="s">
        <v>244</v>
      </c>
    </row>
    <row r="316" spans="1:65" s="13" customFormat="1">
      <c r="B316" s="195"/>
      <c r="C316" s="196"/>
      <c r="D316" s="197" t="s">
        <v>252</v>
      </c>
      <c r="E316" s="198" t="s">
        <v>18</v>
      </c>
      <c r="F316" s="199" t="s">
        <v>573</v>
      </c>
      <c r="G316" s="196"/>
      <c r="H316" s="200">
        <v>6.8</v>
      </c>
      <c r="I316" s="201"/>
      <c r="J316" s="196"/>
      <c r="K316" s="196"/>
      <c r="L316" s="202"/>
      <c r="M316" s="203"/>
      <c r="N316" s="204"/>
      <c r="O316" s="204"/>
      <c r="P316" s="204"/>
      <c r="Q316" s="204"/>
      <c r="R316" s="204"/>
      <c r="S316" s="204"/>
      <c r="T316" s="205"/>
      <c r="AT316" s="206" t="s">
        <v>252</v>
      </c>
      <c r="AU316" s="206" t="s">
        <v>79</v>
      </c>
      <c r="AV316" s="13" t="s">
        <v>79</v>
      </c>
      <c r="AW316" s="13" t="s">
        <v>32</v>
      </c>
      <c r="AX316" s="13" t="s">
        <v>70</v>
      </c>
      <c r="AY316" s="206" t="s">
        <v>244</v>
      </c>
    </row>
    <row r="317" spans="1:65" s="13" customFormat="1">
      <c r="B317" s="195"/>
      <c r="C317" s="196"/>
      <c r="D317" s="197" t="s">
        <v>252</v>
      </c>
      <c r="E317" s="198" t="s">
        <v>18</v>
      </c>
      <c r="F317" s="199" t="s">
        <v>574</v>
      </c>
      <c r="G317" s="196"/>
      <c r="H317" s="200">
        <v>18</v>
      </c>
      <c r="I317" s="201"/>
      <c r="J317" s="196"/>
      <c r="K317" s="196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252</v>
      </c>
      <c r="AU317" s="206" t="s">
        <v>79</v>
      </c>
      <c r="AV317" s="13" t="s">
        <v>79</v>
      </c>
      <c r="AW317" s="13" t="s">
        <v>32</v>
      </c>
      <c r="AX317" s="13" t="s">
        <v>70</v>
      </c>
      <c r="AY317" s="206" t="s">
        <v>244</v>
      </c>
    </row>
    <row r="318" spans="1:65" s="14" customFormat="1">
      <c r="B318" s="207"/>
      <c r="C318" s="208"/>
      <c r="D318" s="197" t="s">
        <v>252</v>
      </c>
      <c r="E318" s="209" t="s">
        <v>18</v>
      </c>
      <c r="F318" s="210" t="s">
        <v>254</v>
      </c>
      <c r="G318" s="208"/>
      <c r="H318" s="211">
        <v>48.599999999999994</v>
      </c>
      <c r="I318" s="212"/>
      <c r="J318" s="208"/>
      <c r="K318" s="208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252</v>
      </c>
      <c r="AU318" s="217" t="s">
        <v>79</v>
      </c>
      <c r="AV318" s="14" t="s">
        <v>250</v>
      </c>
      <c r="AW318" s="14" t="s">
        <v>32</v>
      </c>
      <c r="AX318" s="14" t="s">
        <v>77</v>
      </c>
      <c r="AY318" s="217" t="s">
        <v>244</v>
      </c>
    </row>
    <row r="319" spans="1:65" s="2" customFormat="1" ht="33" customHeight="1">
      <c r="A319" s="36"/>
      <c r="B319" s="37"/>
      <c r="C319" s="181" t="s">
        <v>575</v>
      </c>
      <c r="D319" s="181" t="s">
        <v>246</v>
      </c>
      <c r="E319" s="182" t="s">
        <v>576</v>
      </c>
      <c r="F319" s="183" t="s">
        <v>577</v>
      </c>
      <c r="G319" s="184" t="s">
        <v>289</v>
      </c>
      <c r="H319" s="185">
        <v>197.5</v>
      </c>
      <c r="I319" s="186"/>
      <c r="J319" s="187">
        <f>ROUND(I319*H319,2)</f>
        <v>0</v>
      </c>
      <c r="K319" s="188"/>
      <c r="L319" s="41"/>
      <c r="M319" s="189" t="s">
        <v>18</v>
      </c>
      <c r="N319" s="190" t="s">
        <v>41</v>
      </c>
      <c r="O319" s="66"/>
      <c r="P319" s="191">
        <f>O319*H319</f>
        <v>0</v>
      </c>
      <c r="Q319" s="191">
        <v>0</v>
      </c>
      <c r="R319" s="191">
        <f>Q319*H319</f>
        <v>0</v>
      </c>
      <c r="S319" s="191">
        <v>0.01</v>
      </c>
      <c r="T319" s="192">
        <f>S319*H319</f>
        <v>1.9750000000000001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3" t="s">
        <v>250</v>
      </c>
      <c r="AT319" s="193" t="s">
        <v>246</v>
      </c>
      <c r="AU319" s="193" t="s">
        <v>79</v>
      </c>
      <c r="AY319" s="19" t="s">
        <v>244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9" t="s">
        <v>77</v>
      </c>
      <c r="BK319" s="194">
        <f>ROUND(I319*H319,2)</f>
        <v>0</v>
      </c>
      <c r="BL319" s="19" t="s">
        <v>250</v>
      </c>
      <c r="BM319" s="193" t="s">
        <v>578</v>
      </c>
    </row>
    <row r="320" spans="1:65" s="13" customFormat="1" ht="22.5">
      <c r="B320" s="195"/>
      <c r="C320" s="196"/>
      <c r="D320" s="197" t="s">
        <v>252</v>
      </c>
      <c r="E320" s="198" t="s">
        <v>18</v>
      </c>
      <c r="F320" s="199" t="s">
        <v>316</v>
      </c>
      <c r="G320" s="196"/>
      <c r="H320" s="200">
        <v>197.5</v>
      </c>
      <c r="I320" s="201"/>
      <c r="J320" s="196"/>
      <c r="K320" s="196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252</v>
      </c>
      <c r="AU320" s="206" t="s">
        <v>79</v>
      </c>
      <c r="AV320" s="13" t="s">
        <v>79</v>
      </c>
      <c r="AW320" s="13" t="s">
        <v>32</v>
      </c>
      <c r="AX320" s="13" t="s">
        <v>70</v>
      </c>
      <c r="AY320" s="206" t="s">
        <v>244</v>
      </c>
    </row>
    <row r="321" spans="1:65" s="14" customFormat="1">
      <c r="B321" s="207"/>
      <c r="C321" s="208"/>
      <c r="D321" s="197" t="s">
        <v>252</v>
      </c>
      <c r="E321" s="209" t="s">
        <v>18</v>
      </c>
      <c r="F321" s="210" t="s">
        <v>254</v>
      </c>
      <c r="G321" s="208"/>
      <c r="H321" s="211">
        <v>197.5</v>
      </c>
      <c r="I321" s="212"/>
      <c r="J321" s="208"/>
      <c r="K321" s="208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252</v>
      </c>
      <c r="AU321" s="217" t="s">
        <v>79</v>
      </c>
      <c r="AV321" s="14" t="s">
        <v>250</v>
      </c>
      <c r="AW321" s="14" t="s">
        <v>32</v>
      </c>
      <c r="AX321" s="14" t="s">
        <v>77</v>
      </c>
      <c r="AY321" s="217" t="s">
        <v>244</v>
      </c>
    </row>
    <row r="322" spans="1:65" s="2" customFormat="1" ht="37.9" customHeight="1">
      <c r="A322" s="36"/>
      <c r="B322" s="37"/>
      <c r="C322" s="181" t="s">
        <v>579</v>
      </c>
      <c r="D322" s="181" t="s">
        <v>246</v>
      </c>
      <c r="E322" s="182" t="s">
        <v>580</v>
      </c>
      <c r="F322" s="183" t="s">
        <v>581</v>
      </c>
      <c r="G322" s="184" t="s">
        <v>289</v>
      </c>
      <c r="H322" s="185">
        <v>1732.0450000000001</v>
      </c>
      <c r="I322" s="186"/>
      <c r="J322" s="187">
        <f>ROUND(I322*H322,2)</f>
        <v>0</v>
      </c>
      <c r="K322" s="188"/>
      <c r="L322" s="41"/>
      <c r="M322" s="189" t="s">
        <v>18</v>
      </c>
      <c r="N322" s="190" t="s">
        <v>41</v>
      </c>
      <c r="O322" s="66"/>
      <c r="P322" s="191">
        <f>O322*H322</f>
        <v>0</v>
      </c>
      <c r="Q322" s="191">
        <v>0</v>
      </c>
      <c r="R322" s="191">
        <f>Q322*H322</f>
        <v>0</v>
      </c>
      <c r="S322" s="191">
        <v>0.01</v>
      </c>
      <c r="T322" s="192">
        <f>S322*H322</f>
        <v>17.320450000000001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3" t="s">
        <v>250</v>
      </c>
      <c r="AT322" s="193" t="s">
        <v>246</v>
      </c>
      <c r="AU322" s="193" t="s">
        <v>79</v>
      </c>
      <c r="AY322" s="19" t="s">
        <v>244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77</v>
      </c>
      <c r="BK322" s="194">
        <f>ROUND(I322*H322,2)</f>
        <v>0</v>
      </c>
      <c r="BL322" s="19" t="s">
        <v>250</v>
      </c>
      <c r="BM322" s="193" t="s">
        <v>582</v>
      </c>
    </row>
    <row r="323" spans="1:65" s="13" customFormat="1" ht="33.75">
      <c r="B323" s="195"/>
      <c r="C323" s="196"/>
      <c r="D323" s="197" t="s">
        <v>252</v>
      </c>
      <c r="E323" s="198" t="s">
        <v>18</v>
      </c>
      <c r="F323" s="199" t="s">
        <v>320</v>
      </c>
      <c r="G323" s="196"/>
      <c r="H323" s="200">
        <v>1732.0450000000001</v>
      </c>
      <c r="I323" s="201"/>
      <c r="J323" s="196"/>
      <c r="K323" s="196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252</v>
      </c>
      <c r="AU323" s="206" t="s">
        <v>79</v>
      </c>
      <c r="AV323" s="13" t="s">
        <v>79</v>
      </c>
      <c r="AW323" s="13" t="s">
        <v>32</v>
      </c>
      <c r="AX323" s="13" t="s">
        <v>70</v>
      </c>
      <c r="AY323" s="206" t="s">
        <v>244</v>
      </c>
    </row>
    <row r="324" spans="1:65" s="14" customFormat="1">
      <c r="B324" s="207"/>
      <c r="C324" s="208"/>
      <c r="D324" s="197" t="s">
        <v>252</v>
      </c>
      <c r="E324" s="209" t="s">
        <v>18</v>
      </c>
      <c r="F324" s="210" t="s">
        <v>254</v>
      </c>
      <c r="G324" s="208"/>
      <c r="H324" s="211">
        <v>1732.0450000000001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252</v>
      </c>
      <c r="AU324" s="217" t="s">
        <v>79</v>
      </c>
      <c r="AV324" s="14" t="s">
        <v>250</v>
      </c>
      <c r="AW324" s="14" t="s">
        <v>32</v>
      </c>
      <c r="AX324" s="14" t="s">
        <v>77</v>
      </c>
      <c r="AY324" s="217" t="s">
        <v>244</v>
      </c>
    </row>
    <row r="325" spans="1:65" s="12" customFormat="1" ht="22.9" customHeight="1">
      <c r="B325" s="165"/>
      <c r="C325" s="166"/>
      <c r="D325" s="167" t="s">
        <v>69</v>
      </c>
      <c r="E325" s="179" t="s">
        <v>583</v>
      </c>
      <c r="F325" s="179" t="s">
        <v>584</v>
      </c>
      <c r="G325" s="166"/>
      <c r="H325" s="166"/>
      <c r="I325" s="169"/>
      <c r="J325" s="180">
        <f>BK325</f>
        <v>0</v>
      </c>
      <c r="K325" s="166"/>
      <c r="L325" s="171"/>
      <c r="M325" s="172"/>
      <c r="N325" s="173"/>
      <c r="O325" s="173"/>
      <c r="P325" s="174">
        <f>SUM(P326:P330)</f>
        <v>0</v>
      </c>
      <c r="Q325" s="173"/>
      <c r="R325" s="174">
        <f>SUM(R326:R330)</f>
        <v>0</v>
      </c>
      <c r="S325" s="173"/>
      <c r="T325" s="175">
        <f>SUM(T326:T330)</f>
        <v>0</v>
      </c>
      <c r="AR325" s="176" t="s">
        <v>77</v>
      </c>
      <c r="AT325" s="177" t="s">
        <v>69</v>
      </c>
      <c r="AU325" s="177" t="s">
        <v>77</v>
      </c>
      <c r="AY325" s="176" t="s">
        <v>244</v>
      </c>
      <c r="BK325" s="178">
        <f>SUM(BK326:BK330)</f>
        <v>0</v>
      </c>
    </row>
    <row r="326" spans="1:65" s="2" customFormat="1" ht="44.25" customHeight="1">
      <c r="A326" s="36"/>
      <c r="B326" s="37"/>
      <c r="C326" s="181" t="s">
        <v>585</v>
      </c>
      <c r="D326" s="181" t="s">
        <v>246</v>
      </c>
      <c r="E326" s="182" t="s">
        <v>586</v>
      </c>
      <c r="F326" s="183" t="s">
        <v>587</v>
      </c>
      <c r="G326" s="184" t="s">
        <v>262</v>
      </c>
      <c r="H326" s="185">
        <v>157.459</v>
      </c>
      <c r="I326" s="186"/>
      <c r="J326" s="187">
        <f>ROUND(I326*H326,2)</f>
        <v>0</v>
      </c>
      <c r="K326" s="188"/>
      <c r="L326" s="41"/>
      <c r="M326" s="189" t="s">
        <v>18</v>
      </c>
      <c r="N326" s="190" t="s">
        <v>41</v>
      </c>
      <c r="O326" s="66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3" t="s">
        <v>250</v>
      </c>
      <c r="AT326" s="193" t="s">
        <v>246</v>
      </c>
      <c r="AU326" s="193" t="s">
        <v>79</v>
      </c>
      <c r="AY326" s="19" t="s">
        <v>244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77</v>
      </c>
      <c r="BK326" s="194">
        <f>ROUND(I326*H326,2)</f>
        <v>0</v>
      </c>
      <c r="BL326" s="19" t="s">
        <v>250</v>
      </c>
      <c r="BM326" s="193" t="s">
        <v>588</v>
      </c>
    </row>
    <row r="327" spans="1:65" s="2" customFormat="1" ht="37.9" customHeight="1">
      <c r="A327" s="36"/>
      <c r="B327" s="37"/>
      <c r="C327" s="181" t="s">
        <v>589</v>
      </c>
      <c r="D327" s="181" t="s">
        <v>246</v>
      </c>
      <c r="E327" s="182" t="s">
        <v>590</v>
      </c>
      <c r="F327" s="183" t="s">
        <v>591</v>
      </c>
      <c r="G327" s="184" t="s">
        <v>262</v>
      </c>
      <c r="H327" s="185">
        <v>157.459</v>
      </c>
      <c r="I327" s="186"/>
      <c r="J327" s="187">
        <f>ROUND(I327*H327,2)</f>
        <v>0</v>
      </c>
      <c r="K327" s="188"/>
      <c r="L327" s="41"/>
      <c r="M327" s="189" t="s">
        <v>18</v>
      </c>
      <c r="N327" s="190" t="s">
        <v>41</v>
      </c>
      <c r="O327" s="6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3" t="s">
        <v>250</v>
      </c>
      <c r="AT327" s="193" t="s">
        <v>246</v>
      </c>
      <c r="AU327" s="193" t="s">
        <v>79</v>
      </c>
      <c r="AY327" s="19" t="s">
        <v>244</v>
      </c>
      <c r="BE327" s="194">
        <f>IF(N327="základní",J327,0)</f>
        <v>0</v>
      </c>
      <c r="BF327" s="194">
        <f>IF(N327="snížená",J327,0)</f>
        <v>0</v>
      </c>
      <c r="BG327" s="194">
        <f>IF(N327="zákl. přenesená",J327,0)</f>
        <v>0</v>
      </c>
      <c r="BH327" s="194">
        <f>IF(N327="sníž. přenesená",J327,0)</f>
        <v>0</v>
      </c>
      <c r="BI327" s="194">
        <f>IF(N327="nulová",J327,0)</f>
        <v>0</v>
      </c>
      <c r="BJ327" s="19" t="s">
        <v>77</v>
      </c>
      <c r="BK327" s="194">
        <f>ROUND(I327*H327,2)</f>
        <v>0</v>
      </c>
      <c r="BL327" s="19" t="s">
        <v>250</v>
      </c>
      <c r="BM327" s="193" t="s">
        <v>592</v>
      </c>
    </row>
    <row r="328" spans="1:65" s="2" customFormat="1" ht="44.25" customHeight="1">
      <c r="A328" s="36"/>
      <c r="B328" s="37"/>
      <c r="C328" s="181" t="s">
        <v>593</v>
      </c>
      <c r="D328" s="181" t="s">
        <v>246</v>
      </c>
      <c r="E328" s="182" t="s">
        <v>594</v>
      </c>
      <c r="F328" s="183" t="s">
        <v>595</v>
      </c>
      <c r="G328" s="184" t="s">
        <v>262</v>
      </c>
      <c r="H328" s="185">
        <v>1417.1310000000001</v>
      </c>
      <c r="I328" s="186"/>
      <c r="J328" s="187">
        <f>ROUND(I328*H328,2)</f>
        <v>0</v>
      </c>
      <c r="K328" s="188"/>
      <c r="L328" s="41"/>
      <c r="M328" s="189" t="s">
        <v>18</v>
      </c>
      <c r="N328" s="190" t="s">
        <v>41</v>
      </c>
      <c r="O328" s="66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3" t="s">
        <v>250</v>
      </c>
      <c r="AT328" s="193" t="s">
        <v>246</v>
      </c>
      <c r="AU328" s="193" t="s">
        <v>79</v>
      </c>
      <c r="AY328" s="19" t="s">
        <v>244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77</v>
      </c>
      <c r="BK328" s="194">
        <f>ROUND(I328*H328,2)</f>
        <v>0</v>
      </c>
      <c r="BL328" s="19" t="s">
        <v>250</v>
      </c>
      <c r="BM328" s="193" t="s">
        <v>596</v>
      </c>
    </row>
    <row r="329" spans="1:65" s="13" customFormat="1">
      <c r="B329" s="195"/>
      <c r="C329" s="196"/>
      <c r="D329" s="197" t="s">
        <v>252</v>
      </c>
      <c r="E329" s="198" t="s">
        <v>18</v>
      </c>
      <c r="F329" s="199" t="s">
        <v>597</v>
      </c>
      <c r="G329" s="196"/>
      <c r="H329" s="200">
        <v>1417.1310000000001</v>
      </c>
      <c r="I329" s="201"/>
      <c r="J329" s="196"/>
      <c r="K329" s="196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252</v>
      </c>
      <c r="AU329" s="206" t="s">
        <v>79</v>
      </c>
      <c r="AV329" s="13" t="s">
        <v>79</v>
      </c>
      <c r="AW329" s="13" t="s">
        <v>32</v>
      </c>
      <c r="AX329" s="13" t="s">
        <v>77</v>
      </c>
      <c r="AY329" s="206" t="s">
        <v>244</v>
      </c>
    </row>
    <row r="330" spans="1:65" s="2" customFormat="1" ht="44.25" customHeight="1">
      <c r="A330" s="36"/>
      <c r="B330" s="37"/>
      <c r="C330" s="181" t="s">
        <v>598</v>
      </c>
      <c r="D330" s="181" t="s">
        <v>246</v>
      </c>
      <c r="E330" s="182" t="s">
        <v>599</v>
      </c>
      <c r="F330" s="183" t="s">
        <v>600</v>
      </c>
      <c r="G330" s="184" t="s">
        <v>262</v>
      </c>
      <c r="H330" s="185">
        <v>157.459</v>
      </c>
      <c r="I330" s="186"/>
      <c r="J330" s="187">
        <f>ROUND(I330*H330,2)</f>
        <v>0</v>
      </c>
      <c r="K330" s="188"/>
      <c r="L330" s="41"/>
      <c r="M330" s="189" t="s">
        <v>18</v>
      </c>
      <c r="N330" s="190" t="s">
        <v>41</v>
      </c>
      <c r="O330" s="6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3" t="s">
        <v>250</v>
      </c>
      <c r="AT330" s="193" t="s">
        <v>246</v>
      </c>
      <c r="AU330" s="193" t="s">
        <v>79</v>
      </c>
      <c r="AY330" s="19" t="s">
        <v>244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9" t="s">
        <v>77</v>
      </c>
      <c r="BK330" s="194">
        <f>ROUND(I330*H330,2)</f>
        <v>0</v>
      </c>
      <c r="BL330" s="19" t="s">
        <v>250</v>
      </c>
      <c r="BM330" s="193" t="s">
        <v>601</v>
      </c>
    </row>
    <row r="331" spans="1:65" s="12" customFormat="1" ht="22.9" customHeight="1">
      <c r="B331" s="165"/>
      <c r="C331" s="166"/>
      <c r="D331" s="167" t="s">
        <v>69</v>
      </c>
      <c r="E331" s="179" t="s">
        <v>602</v>
      </c>
      <c r="F331" s="179" t="s">
        <v>603</v>
      </c>
      <c r="G331" s="166"/>
      <c r="H331" s="166"/>
      <c r="I331" s="169"/>
      <c r="J331" s="180">
        <f>BK331</f>
        <v>0</v>
      </c>
      <c r="K331" s="166"/>
      <c r="L331" s="171"/>
      <c r="M331" s="172"/>
      <c r="N331" s="173"/>
      <c r="O331" s="173"/>
      <c r="P331" s="174">
        <f>P332</f>
        <v>0</v>
      </c>
      <c r="Q331" s="173"/>
      <c r="R331" s="174">
        <f>R332</f>
        <v>0</v>
      </c>
      <c r="S331" s="173"/>
      <c r="T331" s="175">
        <f>T332</f>
        <v>0</v>
      </c>
      <c r="AR331" s="176" t="s">
        <v>77</v>
      </c>
      <c r="AT331" s="177" t="s">
        <v>69</v>
      </c>
      <c r="AU331" s="177" t="s">
        <v>77</v>
      </c>
      <c r="AY331" s="176" t="s">
        <v>244</v>
      </c>
      <c r="BK331" s="178">
        <f>BK332</f>
        <v>0</v>
      </c>
    </row>
    <row r="332" spans="1:65" s="2" customFormat="1" ht="55.5" customHeight="1">
      <c r="A332" s="36"/>
      <c r="B332" s="37"/>
      <c r="C332" s="181" t="s">
        <v>604</v>
      </c>
      <c r="D332" s="181" t="s">
        <v>246</v>
      </c>
      <c r="E332" s="182" t="s">
        <v>605</v>
      </c>
      <c r="F332" s="183" t="s">
        <v>606</v>
      </c>
      <c r="G332" s="184" t="s">
        <v>262</v>
      </c>
      <c r="H332" s="185">
        <v>104.84099999999999</v>
      </c>
      <c r="I332" s="186"/>
      <c r="J332" s="187">
        <f>ROUND(I332*H332,2)</f>
        <v>0</v>
      </c>
      <c r="K332" s="188"/>
      <c r="L332" s="41"/>
      <c r="M332" s="189" t="s">
        <v>18</v>
      </c>
      <c r="N332" s="190" t="s">
        <v>41</v>
      </c>
      <c r="O332" s="6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3" t="s">
        <v>250</v>
      </c>
      <c r="AT332" s="193" t="s">
        <v>246</v>
      </c>
      <c r="AU332" s="193" t="s">
        <v>79</v>
      </c>
      <c r="AY332" s="19" t="s">
        <v>244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9" t="s">
        <v>77</v>
      </c>
      <c r="BK332" s="194">
        <f>ROUND(I332*H332,2)</f>
        <v>0</v>
      </c>
      <c r="BL332" s="19" t="s">
        <v>250</v>
      </c>
      <c r="BM332" s="193" t="s">
        <v>607</v>
      </c>
    </row>
    <row r="333" spans="1:65" s="12" customFormat="1" ht="25.9" customHeight="1">
      <c r="B333" s="165"/>
      <c r="C333" s="166"/>
      <c r="D333" s="167" t="s">
        <v>69</v>
      </c>
      <c r="E333" s="168" t="s">
        <v>608</v>
      </c>
      <c r="F333" s="168" t="s">
        <v>609</v>
      </c>
      <c r="G333" s="166"/>
      <c r="H333" s="166"/>
      <c r="I333" s="169"/>
      <c r="J333" s="170">
        <f>BK333</f>
        <v>0</v>
      </c>
      <c r="K333" s="166"/>
      <c r="L333" s="171"/>
      <c r="M333" s="172"/>
      <c r="N333" s="173"/>
      <c r="O333" s="173"/>
      <c r="P333" s="174">
        <f>P334+P353+P358+P371+P390+P431+P468+P473+P519+P527+P562+P589+P599+P631</f>
        <v>0</v>
      </c>
      <c r="Q333" s="173"/>
      <c r="R333" s="174">
        <f>R334+R353+R358+R371+R390+R431+R468+R473+R519+R527+R562+R589+R599+R631</f>
        <v>21.577219899999999</v>
      </c>
      <c r="S333" s="173"/>
      <c r="T333" s="175">
        <f>T334+T353+T358+T371+T390+T431+T468+T473+T519+T527+T562+T589+T599+T631</f>
        <v>31.062917410000001</v>
      </c>
      <c r="AR333" s="176" t="s">
        <v>79</v>
      </c>
      <c r="AT333" s="177" t="s">
        <v>69</v>
      </c>
      <c r="AU333" s="177" t="s">
        <v>70</v>
      </c>
      <c r="AY333" s="176" t="s">
        <v>244</v>
      </c>
      <c r="BK333" s="178">
        <f>BK334+BK353+BK358+BK371+BK390+BK431+BK468+BK473+BK519+BK527+BK562+BK589+BK599+BK631</f>
        <v>0</v>
      </c>
    </row>
    <row r="334" spans="1:65" s="12" customFormat="1" ht="22.9" customHeight="1">
      <c r="B334" s="165"/>
      <c r="C334" s="166"/>
      <c r="D334" s="167" t="s">
        <v>69</v>
      </c>
      <c r="E334" s="179" t="s">
        <v>610</v>
      </c>
      <c r="F334" s="179" t="s">
        <v>611</v>
      </c>
      <c r="G334" s="166"/>
      <c r="H334" s="166"/>
      <c r="I334" s="169"/>
      <c r="J334" s="180">
        <f>BK334</f>
        <v>0</v>
      </c>
      <c r="K334" s="166"/>
      <c r="L334" s="171"/>
      <c r="M334" s="172"/>
      <c r="N334" s="173"/>
      <c r="O334" s="173"/>
      <c r="P334" s="174">
        <f>SUM(P335:P352)</f>
        <v>0</v>
      </c>
      <c r="Q334" s="173"/>
      <c r="R334" s="174">
        <f>SUM(R335:R352)</f>
        <v>1.3869999999999999E-2</v>
      </c>
      <c r="S334" s="173"/>
      <c r="T334" s="175">
        <f>SUM(T335:T352)</f>
        <v>0.27446000000000004</v>
      </c>
      <c r="AR334" s="176" t="s">
        <v>79</v>
      </c>
      <c r="AT334" s="177" t="s">
        <v>69</v>
      </c>
      <c r="AU334" s="177" t="s">
        <v>77</v>
      </c>
      <c r="AY334" s="176" t="s">
        <v>244</v>
      </c>
      <c r="BK334" s="178">
        <f>SUM(BK335:BK352)</f>
        <v>0</v>
      </c>
    </row>
    <row r="335" spans="1:65" s="2" customFormat="1" ht="24.2" customHeight="1">
      <c r="A335" s="36"/>
      <c r="B335" s="37"/>
      <c r="C335" s="181" t="s">
        <v>612</v>
      </c>
      <c r="D335" s="181" t="s">
        <v>246</v>
      </c>
      <c r="E335" s="182" t="s">
        <v>613</v>
      </c>
      <c r="F335" s="183" t="s">
        <v>614</v>
      </c>
      <c r="G335" s="184" t="s">
        <v>249</v>
      </c>
      <c r="H335" s="185">
        <v>3</v>
      </c>
      <c r="I335" s="186"/>
      <c r="J335" s="187">
        <f>ROUND(I335*H335,2)</f>
        <v>0</v>
      </c>
      <c r="K335" s="188"/>
      <c r="L335" s="41"/>
      <c r="M335" s="189" t="s">
        <v>18</v>
      </c>
      <c r="N335" s="190" t="s">
        <v>41</v>
      </c>
      <c r="O335" s="66"/>
      <c r="P335" s="191">
        <f>O335*H335</f>
        <v>0</v>
      </c>
      <c r="Q335" s="191">
        <v>0</v>
      </c>
      <c r="R335" s="191">
        <f>Q335*H335</f>
        <v>0</v>
      </c>
      <c r="S335" s="191">
        <v>2.9610000000000001E-2</v>
      </c>
      <c r="T335" s="192">
        <f>S335*H335</f>
        <v>8.8830000000000006E-2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3" t="s">
        <v>167</v>
      </c>
      <c r="AT335" s="193" t="s">
        <v>246</v>
      </c>
      <c r="AU335" s="193" t="s">
        <v>79</v>
      </c>
      <c r="AY335" s="19" t="s">
        <v>244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9" t="s">
        <v>77</v>
      </c>
      <c r="BK335" s="194">
        <f>ROUND(I335*H335,2)</f>
        <v>0</v>
      </c>
      <c r="BL335" s="19" t="s">
        <v>167</v>
      </c>
      <c r="BM335" s="193" t="s">
        <v>615</v>
      </c>
    </row>
    <row r="336" spans="1:65" s="13" customFormat="1">
      <c r="B336" s="195"/>
      <c r="C336" s="196"/>
      <c r="D336" s="197" t="s">
        <v>252</v>
      </c>
      <c r="E336" s="198" t="s">
        <v>18</v>
      </c>
      <c r="F336" s="199" t="s">
        <v>616</v>
      </c>
      <c r="G336" s="196"/>
      <c r="H336" s="200">
        <v>3</v>
      </c>
      <c r="I336" s="201"/>
      <c r="J336" s="196"/>
      <c r="K336" s="196"/>
      <c r="L336" s="202"/>
      <c r="M336" s="203"/>
      <c r="N336" s="204"/>
      <c r="O336" s="204"/>
      <c r="P336" s="204"/>
      <c r="Q336" s="204"/>
      <c r="R336" s="204"/>
      <c r="S336" s="204"/>
      <c r="T336" s="205"/>
      <c r="AT336" s="206" t="s">
        <v>252</v>
      </c>
      <c r="AU336" s="206" t="s">
        <v>79</v>
      </c>
      <c r="AV336" s="13" t="s">
        <v>79</v>
      </c>
      <c r="AW336" s="13" t="s">
        <v>32</v>
      </c>
      <c r="AX336" s="13" t="s">
        <v>70</v>
      </c>
      <c r="AY336" s="206" t="s">
        <v>244</v>
      </c>
    </row>
    <row r="337" spans="1:65" s="14" customFormat="1">
      <c r="B337" s="207"/>
      <c r="C337" s="208"/>
      <c r="D337" s="197" t="s">
        <v>252</v>
      </c>
      <c r="E337" s="209" t="s">
        <v>18</v>
      </c>
      <c r="F337" s="210" t="s">
        <v>254</v>
      </c>
      <c r="G337" s="208"/>
      <c r="H337" s="211">
        <v>3</v>
      </c>
      <c r="I337" s="212"/>
      <c r="J337" s="208"/>
      <c r="K337" s="208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252</v>
      </c>
      <c r="AU337" s="217" t="s">
        <v>79</v>
      </c>
      <c r="AV337" s="14" t="s">
        <v>250</v>
      </c>
      <c r="AW337" s="14" t="s">
        <v>32</v>
      </c>
      <c r="AX337" s="14" t="s">
        <v>77</v>
      </c>
      <c r="AY337" s="217" t="s">
        <v>244</v>
      </c>
    </row>
    <row r="338" spans="1:65" s="2" customFormat="1" ht="24.2" customHeight="1">
      <c r="A338" s="36"/>
      <c r="B338" s="37"/>
      <c r="C338" s="181" t="s">
        <v>617</v>
      </c>
      <c r="D338" s="181" t="s">
        <v>246</v>
      </c>
      <c r="E338" s="182" t="s">
        <v>618</v>
      </c>
      <c r="F338" s="183" t="s">
        <v>619</v>
      </c>
      <c r="G338" s="184" t="s">
        <v>249</v>
      </c>
      <c r="H338" s="185">
        <v>1</v>
      </c>
      <c r="I338" s="186"/>
      <c r="J338" s="187">
        <f>ROUND(I338*H338,2)</f>
        <v>0</v>
      </c>
      <c r="K338" s="188"/>
      <c r="L338" s="41"/>
      <c r="M338" s="189" t="s">
        <v>18</v>
      </c>
      <c r="N338" s="190" t="s">
        <v>41</v>
      </c>
      <c r="O338" s="66"/>
      <c r="P338" s="191">
        <f>O338*H338</f>
        <v>0</v>
      </c>
      <c r="Q338" s="191">
        <v>0</v>
      </c>
      <c r="R338" s="191">
        <f>Q338*H338</f>
        <v>0</v>
      </c>
      <c r="S338" s="191">
        <v>2.027E-2</v>
      </c>
      <c r="T338" s="192">
        <f>S338*H338</f>
        <v>2.027E-2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3" t="s">
        <v>167</v>
      </c>
      <c r="AT338" s="193" t="s">
        <v>246</v>
      </c>
      <c r="AU338" s="193" t="s">
        <v>79</v>
      </c>
      <c r="AY338" s="19" t="s">
        <v>244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77</v>
      </c>
      <c r="BK338" s="194">
        <f>ROUND(I338*H338,2)</f>
        <v>0</v>
      </c>
      <c r="BL338" s="19" t="s">
        <v>167</v>
      </c>
      <c r="BM338" s="193" t="s">
        <v>620</v>
      </c>
    </row>
    <row r="339" spans="1:65" s="2" customFormat="1" ht="21.75" customHeight="1">
      <c r="A339" s="36"/>
      <c r="B339" s="37"/>
      <c r="C339" s="181" t="s">
        <v>621</v>
      </c>
      <c r="D339" s="181" t="s">
        <v>246</v>
      </c>
      <c r="E339" s="182" t="s">
        <v>622</v>
      </c>
      <c r="F339" s="183" t="s">
        <v>623</v>
      </c>
      <c r="G339" s="184" t="s">
        <v>249</v>
      </c>
      <c r="H339" s="185">
        <v>6</v>
      </c>
      <c r="I339" s="186"/>
      <c r="J339" s="187">
        <f>ROUND(I339*H339,2)</f>
        <v>0</v>
      </c>
      <c r="K339" s="188"/>
      <c r="L339" s="41"/>
      <c r="M339" s="189" t="s">
        <v>18</v>
      </c>
      <c r="N339" s="190" t="s">
        <v>41</v>
      </c>
      <c r="O339" s="66"/>
      <c r="P339" s="191">
        <f>O339*H339</f>
        <v>0</v>
      </c>
      <c r="Q339" s="191">
        <v>0</v>
      </c>
      <c r="R339" s="191">
        <f>Q339*H339</f>
        <v>0</v>
      </c>
      <c r="S339" s="191">
        <v>2.7560000000000001E-2</v>
      </c>
      <c r="T339" s="192">
        <f>S339*H339</f>
        <v>0.16536000000000001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3" t="s">
        <v>167</v>
      </c>
      <c r="AT339" s="193" t="s">
        <v>246</v>
      </c>
      <c r="AU339" s="193" t="s">
        <v>79</v>
      </c>
      <c r="AY339" s="19" t="s">
        <v>244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9" t="s">
        <v>77</v>
      </c>
      <c r="BK339" s="194">
        <f>ROUND(I339*H339,2)</f>
        <v>0</v>
      </c>
      <c r="BL339" s="19" t="s">
        <v>167</v>
      </c>
      <c r="BM339" s="193" t="s">
        <v>624</v>
      </c>
    </row>
    <row r="340" spans="1:65" s="2" customFormat="1" ht="16.5" customHeight="1">
      <c r="A340" s="36"/>
      <c r="B340" s="37"/>
      <c r="C340" s="181" t="s">
        <v>625</v>
      </c>
      <c r="D340" s="181" t="s">
        <v>246</v>
      </c>
      <c r="E340" s="182" t="s">
        <v>626</v>
      </c>
      <c r="F340" s="183" t="s">
        <v>627</v>
      </c>
      <c r="G340" s="184" t="s">
        <v>249</v>
      </c>
      <c r="H340" s="185">
        <v>7</v>
      </c>
      <c r="I340" s="186"/>
      <c r="J340" s="187">
        <f>ROUND(I340*H340,2)</f>
        <v>0</v>
      </c>
      <c r="K340" s="188"/>
      <c r="L340" s="41"/>
      <c r="M340" s="189" t="s">
        <v>18</v>
      </c>
      <c r="N340" s="190" t="s">
        <v>41</v>
      </c>
      <c r="O340" s="66"/>
      <c r="P340" s="191">
        <f>O340*H340</f>
        <v>0</v>
      </c>
      <c r="Q340" s="191">
        <v>1.48E-3</v>
      </c>
      <c r="R340" s="191">
        <f>Q340*H340</f>
        <v>1.0359999999999999E-2</v>
      </c>
      <c r="S340" s="191">
        <v>0</v>
      </c>
      <c r="T340" s="19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3" t="s">
        <v>167</v>
      </c>
      <c r="AT340" s="193" t="s">
        <v>246</v>
      </c>
      <c r="AU340" s="193" t="s">
        <v>79</v>
      </c>
      <c r="AY340" s="19" t="s">
        <v>244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77</v>
      </c>
      <c r="BK340" s="194">
        <f>ROUND(I340*H340,2)</f>
        <v>0</v>
      </c>
      <c r="BL340" s="19" t="s">
        <v>167</v>
      </c>
      <c r="BM340" s="193" t="s">
        <v>628</v>
      </c>
    </row>
    <row r="341" spans="1:65" s="15" customFormat="1">
      <c r="B341" s="229"/>
      <c r="C341" s="230"/>
      <c r="D341" s="197" t="s">
        <v>252</v>
      </c>
      <c r="E341" s="231" t="s">
        <v>18</v>
      </c>
      <c r="F341" s="232" t="s">
        <v>629</v>
      </c>
      <c r="G341" s="230"/>
      <c r="H341" s="231" t="s">
        <v>18</v>
      </c>
      <c r="I341" s="233"/>
      <c r="J341" s="230"/>
      <c r="K341" s="230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252</v>
      </c>
      <c r="AU341" s="238" t="s">
        <v>79</v>
      </c>
      <c r="AV341" s="15" t="s">
        <v>77</v>
      </c>
      <c r="AW341" s="15" t="s">
        <v>32</v>
      </c>
      <c r="AX341" s="15" t="s">
        <v>70</v>
      </c>
      <c r="AY341" s="238" t="s">
        <v>244</v>
      </c>
    </row>
    <row r="342" spans="1:65" s="13" customFormat="1">
      <c r="B342" s="195"/>
      <c r="C342" s="196"/>
      <c r="D342" s="197" t="s">
        <v>252</v>
      </c>
      <c r="E342" s="198" t="s">
        <v>18</v>
      </c>
      <c r="F342" s="199" t="s">
        <v>630</v>
      </c>
      <c r="G342" s="196"/>
      <c r="H342" s="200">
        <v>3</v>
      </c>
      <c r="I342" s="201"/>
      <c r="J342" s="196"/>
      <c r="K342" s="196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252</v>
      </c>
      <c r="AU342" s="206" t="s">
        <v>79</v>
      </c>
      <c r="AV342" s="13" t="s">
        <v>79</v>
      </c>
      <c r="AW342" s="13" t="s">
        <v>32</v>
      </c>
      <c r="AX342" s="13" t="s">
        <v>70</v>
      </c>
      <c r="AY342" s="206" t="s">
        <v>244</v>
      </c>
    </row>
    <row r="343" spans="1:65" s="13" customFormat="1">
      <c r="B343" s="195"/>
      <c r="C343" s="196"/>
      <c r="D343" s="197" t="s">
        <v>252</v>
      </c>
      <c r="E343" s="198" t="s">
        <v>18</v>
      </c>
      <c r="F343" s="199" t="s">
        <v>631</v>
      </c>
      <c r="G343" s="196"/>
      <c r="H343" s="200">
        <v>1</v>
      </c>
      <c r="I343" s="201"/>
      <c r="J343" s="196"/>
      <c r="K343" s="196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252</v>
      </c>
      <c r="AU343" s="206" t="s">
        <v>79</v>
      </c>
      <c r="AV343" s="13" t="s">
        <v>79</v>
      </c>
      <c r="AW343" s="13" t="s">
        <v>32</v>
      </c>
      <c r="AX343" s="13" t="s">
        <v>70</v>
      </c>
      <c r="AY343" s="206" t="s">
        <v>244</v>
      </c>
    </row>
    <row r="344" spans="1:65" s="13" customFormat="1">
      <c r="B344" s="195"/>
      <c r="C344" s="196"/>
      <c r="D344" s="197" t="s">
        <v>252</v>
      </c>
      <c r="E344" s="198" t="s">
        <v>18</v>
      </c>
      <c r="F344" s="199" t="s">
        <v>632</v>
      </c>
      <c r="G344" s="196"/>
      <c r="H344" s="200">
        <v>1</v>
      </c>
      <c r="I344" s="201"/>
      <c r="J344" s="196"/>
      <c r="K344" s="196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252</v>
      </c>
      <c r="AU344" s="206" t="s">
        <v>79</v>
      </c>
      <c r="AV344" s="13" t="s">
        <v>79</v>
      </c>
      <c r="AW344" s="13" t="s">
        <v>32</v>
      </c>
      <c r="AX344" s="13" t="s">
        <v>70</v>
      </c>
      <c r="AY344" s="206" t="s">
        <v>244</v>
      </c>
    </row>
    <row r="345" spans="1:65" s="13" customFormat="1">
      <c r="B345" s="195"/>
      <c r="C345" s="196"/>
      <c r="D345" s="197" t="s">
        <v>252</v>
      </c>
      <c r="E345" s="198" t="s">
        <v>18</v>
      </c>
      <c r="F345" s="199" t="s">
        <v>633</v>
      </c>
      <c r="G345" s="196"/>
      <c r="H345" s="200">
        <v>1</v>
      </c>
      <c r="I345" s="201"/>
      <c r="J345" s="196"/>
      <c r="K345" s="196"/>
      <c r="L345" s="202"/>
      <c r="M345" s="203"/>
      <c r="N345" s="204"/>
      <c r="O345" s="204"/>
      <c r="P345" s="204"/>
      <c r="Q345" s="204"/>
      <c r="R345" s="204"/>
      <c r="S345" s="204"/>
      <c r="T345" s="205"/>
      <c r="AT345" s="206" t="s">
        <v>252</v>
      </c>
      <c r="AU345" s="206" t="s">
        <v>79</v>
      </c>
      <c r="AV345" s="13" t="s">
        <v>79</v>
      </c>
      <c r="AW345" s="13" t="s">
        <v>32</v>
      </c>
      <c r="AX345" s="13" t="s">
        <v>70</v>
      </c>
      <c r="AY345" s="206" t="s">
        <v>244</v>
      </c>
    </row>
    <row r="346" spans="1:65" s="13" customFormat="1">
      <c r="B346" s="195"/>
      <c r="C346" s="196"/>
      <c r="D346" s="197" t="s">
        <v>252</v>
      </c>
      <c r="E346" s="198" t="s">
        <v>18</v>
      </c>
      <c r="F346" s="199" t="s">
        <v>634</v>
      </c>
      <c r="G346" s="196"/>
      <c r="H346" s="200">
        <v>1</v>
      </c>
      <c r="I346" s="201"/>
      <c r="J346" s="196"/>
      <c r="K346" s="196"/>
      <c r="L346" s="202"/>
      <c r="M346" s="203"/>
      <c r="N346" s="204"/>
      <c r="O346" s="204"/>
      <c r="P346" s="204"/>
      <c r="Q346" s="204"/>
      <c r="R346" s="204"/>
      <c r="S346" s="204"/>
      <c r="T346" s="205"/>
      <c r="AT346" s="206" t="s">
        <v>252</v>
      </c>
      <c r="AU346" s="206" t="s">
        <v>79</v>
      </c>
      <c r="AV346" s="13" t="s">
        <v>79</v>
      </c>
      <c r="AW346" s="13" t="s">
        <v>32</v>
      </c>
      <c r="AX346" s="13" t="s">
        <v>70</v>
      </c>
      <c r="AY346" s="206" t="s">
        <v>244</v>
      </c>
    </row>
    <row r="347" spans="1:65" s="14" customFormat="1">
      <c r="B347" s="207"/>
      <c r="C347" s="208"/>
      <c r="D347" s="197" t="s">
        <v>252</v>
      </c>
      <c r="E347" s="209" t="s">
        <v>18</v>
      </c>
      <c r="F347" s="210" t="s">
        <v>254</v>
      </c>
      <c r="G347" s="208"/>
      <c r="H347" s="211">
        <v>7</v>
      </c>
      <c r="I347" s="212"/>
      <c r="J347" s="208"/>
      <c r="K347" s="208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252</v>
      </c>
      <c r="AU347" s="217" t="s">
        <v>79</v>
      </c>
      <c r="AV347" s="14" t="s">
        <v>250</v>
      </c>
      <c r="AW347" s="14" t="s">
        <v>32</v>
      </c>
      <c r="AX347" s="14" t="s">
        <v>77</v>
      </c>
      <c r="AY347" s="217" t="s">
        <v>244</v>
      </c>
    </row>
    <row r="348" spans="1:65" s="2" customFormat="1" ht="24.2" customHeight="1">
      <c r="A348" s="36"/>
      <c r="B348" s="37"/>
      <c r="C348" s="181" t="s">
        <v>635</v>
      </c>
      <c r="D348" s="181" t="s">
        <v>246</v>
      </c>
      <c r="E348" s="182" t="s">
        <v>636</v>
      </c>
      <c r="F348" s="183" t="s">
        <v>637</v>
      </c>
      <c r="G348" s="184" t="s">
        <v>249</v>
      </c>
      <c r="H348" s="185">
        <v>3</v>
      </c>
      <c r="I348" s="186"/>
      <c r="J348" s="187">
        <f>ROUND(I348*H348,2)</f>
        <v>0</v>
      </c>
      <c r="K348" s="188"/>
      <c r="L348" s="41"/>
      <c r="M348" s="189" t="s">
        <v>18</v>
      </c>
      <c r="N348" s="190" t="s">
        <v>41</v>
      </c>
      <c r="O348" s="66"/>
      <c r="P348" s="191">
        <f>O348*H348</f>
        <v>0</v>
      </c>
      <c r="Q348" s="191">
        <v>5.6999999999999998E-4</v>
      </c>
      <c r="R348" s="191">
        <f>Q348*H348</f>
        <v>1.7099999999999999E-3</v>
      </c>
      <c r="S348" s="191">
        <v>0</v>
      </c>
      <c r="T348" s="192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3" t="s">
        <v>167</v>
      </c>
      <c r="AT348" s="193" t="s">
        <v>246</v>
      </c>
      <c r="AU348" s="193" t="s">
        <v>79</v>
      </c>
      <c r="AY348" s="19" t="s">
        <v>244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9" t="s">
        <v>77</v>
      </c>
      <c r="BK348" s="194">
        <f>ROUND(I348*H348,2)</f>
        <v>0</v>
      </c>
      <c r="BL348" s="19" t="s">
        <v>167</v>
      </c>
      <c r="BM348" s="193" t="s">
        <v>638</v>
      </c>
    </row>
    <row r="349" spans="1:65" s="13" customFormat="1">
      <c r="B349" s="195"/>
      <c r="C349" s="196"/>
      <c r="D349" s="197" t="s">
        <v>252</v>
      </c>
      <c r="E349" s="198" t="s">
        <v>18</v>
      </c>
      <c r="F349" s="199" t="s">
        <v>639</v>
      </c>
      <c r="G349" s="196"/>
      <c r="H349" s="200">
        <v>3</v>
      </c>
      <c r="I349" s="201"/>
      <c r="J349" s="196"/>
      <c r="K349" s="196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252</v>
      </c>
      <c r="AU349" s="206" t="s">
        <v>79</v>
      </c>
      <c r="AV349" s="13" t="s">
        <v>79</v>
      </c>
      <c r="AW349" s="13" t="s">
        <v>32</v>
      </c>
      <c r="AX349" s="13" t="s">
        <v>70</v>
      </c>
      <c r="AY349" s="206" t="s">
        <v>244</v>
      </c>
    </row>
    <row r="350" spans="1:65" s="14" customFormat="1">
      <c r="B350" s="207"/>
      <c r="C350" s="208"/>
      <c r="D350" s="197" t="s">
        <v>252</v>
      </c>
      <c r="E350" s="209" t="s">
        <v>18</v>
      </c>
      <c r="F350" s="210" t="s">
        <v>254</v>
      </c>
      <c r="G350" s="208"/>
      <c r="H350" s="211">
        <v>3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252</v>
      </c>
      <c r="AU350" s="217" t="s">
        <v>79</v>
      </c>
      <c r="AV350" s="14" t="s">
        <v>250</v>
      </c>
      <c r="AW350" s="14" t="s">
        <v>32</v>
      </c>
      <c r="AX350" s="14" t="s">
        <v>77</v>
      </c>
      <c r="AY350" s="217" t="s">
        <v>244</v>
      </c>
    </row>
    <row r="351" spans="1:65" s="2" customFormat="1" ht="24.2" customHeight="1">
      <c r="A351" s="36"/>
      <c r="B351" s="37"/>
      <c r="C351" s="218" t="s">
        <v>640</v>
      </c>
      <c r="D351" s="218" t="s">
        <v>264</v>
      </c>
      <c r="E351" s="219" t="s">
        <v>641</v>
      </c>
      <c r="F351" s="220" t="s">
        <v>642</v>
      </c>
      <c r="G351" s="221" t="s">
        <v>249</v>
      </c>
      <c r="H351" s="222">
        <v>3</v>
      </c>
      <c r="I351" s="223"/>
      <c r="J351" s="224">
        <f>ROUND(I351*H351,2)</f>
        <v>0</v>
      </c>
      <c r="K351" s="225"/>
      <c r="L351" s="226"/>
      <c r="M351" s="227" t="s">
        <v>18</v>
      </c>
      <c r="N351" s="228" t="s">
        <v>41</v>
      </c>
      <c r="O351" s="66"/>
      <c r="P351" s="191">
        <f>O351*H351</f>
        <v>0</v>
      </c>
      <c r="Q351" s="191">
        <v>5.9999999999999995E-4</v>
      </c>
      <c r="R351" s="191">
        <f>Q351*H351</f>
        <v>1.8E-3</v>
      </c>
      <c r="S351" s="191">
        <v>0</v>
      </c>
      <c r="T351" s="192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3" t="s">
        <v>415</v>
      </c>
      <c r="AT351" s="193" t="s">
        <v>264</v>
      </c>
      <c r="AU351" s="193" t="s">
        <v>79</v>
      </c>
      <c r="AY351" s="19" t="s">
        <v>244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9" t="s">
        <v>77</v>
      </c>
      <c r="BK351" s="194">
        <f>ROUND(I351*H351,2)</f>
        <v>0</v>
      </c>
      <c r="BL351" s="19" t="s">
        <v>167</v>
      </c>
      <c r="BM351" s="193" t="s">
        <v>643</v>
      </c>
    </row>
    <row r="352" spans="1:65" s="2" customFormat="1" ht="19.5">
      <c r="A352" s="36"/>
      <c r="B352" s="37"/>
      <c r="C352" s="38"/>
      <c r="D352" s="197" t="s">
        <v>444</v>
      </c>
      <c r="E352" s="38"/>
      <c r="F352" s="239" t="s">
        <v>463</v>
      </c>
      <c r="G352" s="38"/>
      <c r="H352" s="38"/>
      <c r="I352" s="240"/>
      <c r="J352" s="38"/>
      <c r="K352" s="38"/>
      <c r="L352" s="41"/>
      <c r="M352" s="241"/>
      <c r="N352" s="24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444</v>
      </c>
      <c r="AU352" s="19" t="s">
        <v>79</v>
      </c>
    </row>
    <row r="353" spans="1:65" s="12" customFormat="1" ht="22.9" customHeight="1">
      <c r="B353" s="165"/>
      <c r="C353" s="166"/>
      <c r="D353" s="167" t="s">
        <v>69</v>
      </c>
      <c r="E353" s="179" t="s">
        <v>644</v>
      </c>
      <c r="F353" s="179" t="s">
        <v>645</v>
      </c>
      <c r="G353" s="166"/>
      <c r="H353" s="166"/>
      <c r="I353" s="169"/>
      <c r="J353" s="180">
        <f>BK353</f>
        <v>0</v>
      </c>
      <c r="K353" s="166"/>
      <c r="L353" s="171"/>
      <c r="M353" s="172"/>
      <c r="N353" s="173"/>
      <c r="O353" s="173"/>
      <c r="P353" s="174">
        <f>SUM(P354:P357)</f>
        <v>0</v>
      </c>
      <c r="Q353" s="173"/>
      <c r="R353" s="174">
        <f>SUM(R354:R357)</f>
        <v>0</v>
      </c>
      <c r="S353" s="173"/>
      <c r="T353" s="175">
        <f>SUM(T354:T357)</f>
        <v>0.11076</v>
      </c>
      <c r="AR353" s="176" t="s">
        <v>79</v>
      </c>
      <c r="AT353" s="177" t="s">
        <v>69</v>
      </c>
      <c r="AU353" s="177" t="s">
        <v>77</v>
      </c>
      <c r="AY353" s="176" t="s">
        <v>244</v>
      </c>
      <c r="BK353" s="178">
        <f>SUM(BK354:BK357)</f>
        <v>0</v>
      </c>
    </row>
    <row r="354" spans="1:65" s="2" customFormat="1" ht="16.5" customHeight="1">
      <c r="A354" s="36"/>
      <c r="B354" s="37"/>
      <c r="C354" s="181" t="s">
        <v>646</v>
      </c>
      <c r="D354" s="181" t="s">
        <v>246</v>
      </c>
      <c r="E354" s="182" t="s">
        <v>647</v>
      </c>
      <c r="F354" s="183" t="s">
        <v>648</v>
      </c>
      <c r="G354" s="184" t="s">
        <v>379</v>
      </c>
      <c r="H354" s="185">
        <v>52</v>
      </c>
      <c r="I354" s="186"/>
      <c r="J354" s="187">
        <f>ROUND(I354*H354,2)</f>
        <v>0</v>
      </c>
      <c r="K354" s="188"/>
      <c r="L354" s="41"/>
      <c r="M354" s="189" t="s">
        <v>18</v>
      </c>
      <c r="N354" s="190" t="s">
        <v>41</v>
      </c>
      <c r="O354" s="66"/>
      <c r="P354" s="191">
        <f>O354*H354</f>
        <v>0</v>
      </c>
      <c r="Q354" s="191">
        <v>0</v>
      </c>
      <c r="R354" s="191">
        <f>Q354*H354</f>
        <v>0</v>
      </c>
      <c r="S354" s="191">
        <v>2.1299999999999999E-3</v>
      </c>
      <c r="T354" s="192">
        <f>S354*H354</f>
        <v>0.11076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3" t="s">
        <v>167</v>
      </c>
      <c r="AT354" s="193" t="s">
        <v>246</v>
      </c>
      <c r="AU354" s="193" t="s">
        <v>79</v>
      </c>
      <c r="AY354" s="19" t="s">
        <v>244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77</v>
      </c>
      <c r="BK354" s="194">
        <f>ROUND(I354*H354,2)</f>
        <v>0</v>
      </c>
      <c r="BL354" s="19" t="s">
        <v>167</v>
      </c>
      <c r="BM354" s="193" t="s">
        <v>649</v>
      </c>
    </row>
    <row r="355" spans="1:65" s="13" customFormat="1">
      <c r="B355" s="195"/>
      <c r="C355" s="196"/>
      <c r="D355" s="197" t="s">
        <v>252</v>
      </c>
      <c r="E355" s="198" t="s">
        <v>18</v>
      </c>
      <c r="F355" s="199" t="s">
        <v>650</v>
      </c>
      <c r="G355" s="196"/>
      <c r="H355" s="200">
        <v>28</v>
      </c>
      <c r="I355" s="201"/>
      <c r="J355" s="196"/>
      <c r="K355" s="196"/>
      <c r="L355" s="202"/>
      <c r="M355" s="203"/>
      <c r="N355" s="204"/>
      <c r="O355" s="204"/>
      <c r="P355" s="204"/>
      <c r="Q355" s="204"/>
      <c r="R355" s="204"/>
      <c r="S355" s="204"/>
      <c r="T355" s="205"/>
      <c r="AT355" s="206" t="s">
        <v>252</v>
      </c>
      <c r="AU355" s="206" t="s">
        <v>79</v>
      </c>
      <c r="AV355" s="13" t="s">
        <v>79</v>
      </c>
      <c r="AW355" s="13" t="s">
        <v>32</v>
      </c>
      <c r="AX355" s="13" t="s">
        <v>70</v>
      </c>
      <c r="AY355" s="206" t="s">
        <v>244</v>
      </c>
    </row>
    <row r="356" spans="1:65" s="13" customFormat="1">
      <c r="B356" s="195"/>
      <c r="C356" s="196"/>
      <c r="D356" s="197" t="s">
        <v>252</v>
      </c>
      <c r="E356" s="198" t="s">
        <v>18</v>
      </c>
      <c r="F356" s="199" t="s">
        <v>651</v>
      </c>
      <c r="G356" s="196"/>
      <c r="H356" s="200">
        <v>24</v>
      </c>
      <c r="I356" s="201"/>
      <c r="J356" s="196"/>
      <c r="K356" s="196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252</v>
      </c>
      <c r="AU356" s="206" t="s">
        <v>79</v>
      </c>
      <c r="AV356" s="13" t="s">
        <v>79</v>
      </c>
      <c r="AW356" s="13" t="s">
        <v>32</v>
      </c>
      <c r="AX356" s="13" t="s">
        <v>70</v>
      </c>
      <c r="AY356" s="206" t="s">
        <v>244</v>
      </c>
    </row>
    <row r="357" spans="1:65" s="14" customFormat="1">
      <c r="B357" s="207"/>
      <c r="C357" s="208"/>
      <c r="D357" s="197" t="s">
        <v>252</v>
      </c>
      <c r="E357" s="209" t="s">
        <v>18</v>
      </c>
      <c r="F357" s="210" t="s">
        <v>254</v>
      </c>
      <c r="G357" s="208"/>
      <c r="H357" s="211">
        <v>52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252</v>
      </c>
      <c r="AU357" s="217" t="s">
        <v>79</v>
      </c>
      <c r="AV357" s="14" t="s">
        <v>250</v>
      </c>
      <c r="AW357" s="14" t="s">
        <v>32</v>
      </c>
      <c r="AX357" s="14" t="s">
        <v>77</v>
      </c>
      <c r="AY357" s="217" t="s">
        <v>244</v>
      </c>
    </row>
    <row r="358" spans="1:65" s="12" customFormat="1" ht="22.9" customHeight="1">
      <c r="B358" s="165"/>
      <c r="C358" s="166"/>
      <c r="D358" s="167" t="s">
        <v>69</v>
      </c>
      <c r="E358" s="179" t="s">
        <v>652</v>
      </c>
      <c r="F358" s="179" t="s">
        <v>653</v>
      </c>
      <c r="G358" s="166"/>
      <c r="H358" s="166"/>
      <c r="I358" s="169"/>
      <c r="J358" s="180">
        <f>BK358</f>
        <v>0</v>
      </c>
      <c r="K358" s="166"/>
      <c r="L358" s="171"/>
      <c r="M358" s="172"/>
      <c r="N358" s="173"/>
      <c r="O358" s="173"/>
      <c r="P358" s="174">
        <f>SUM(P359:P370)</f>
        <v>0</v>
      </c>
      <c r="Q358" s="173"/>
      <c r="R358" s="174">
        <f>SUM(R359:R370)</f>
        <v>5.9730000000000019E-2</v>
      </c>
      <c r="S358" s="173"/>
      <c r="T358" s="175">
        <f>SUM(T359:T370)</f>
        <v>0.11061</v>
      </c>
      <c r="AR358" s="176" t="s">
        <v>79</v>
      </c>
      <c r="AT358" s="177" t="s">
        <v>69</v>
      </c>
      <c r="AU358" s="177" t="s">
        <v>77</v>
      </c>
      <c r="AY358" s="176" t="s">
        <v>244</v>
      </c>
      <c r="BK358" s="178">
        <f>SUM(BK359:BK370)</f>
        <v>0</v>
      </c>
    </row>
    <row r="359" spans="1:65" s="2" customFormat="1" ht="24.2" customHeight="1">
      <c r="A359" s="36"/>
      <c r="B359" s="37"/>
      <c r="C359" s="181" t="s">
        <v>654</v>
      </c>
      <c r="D359" s="181" t="s">
        <v>246</v>
      </c>
      <c r="E359" s="182" t="s">
        <v>655</v>
      </c>
      <c r="F359" s="183" t="s">
        <v>656</v>
      </c>
      <c r="G359" s="184" t="s">
        <v>657</v>
      </c>
      <c r="H359" s="185">
        <v>1</v>
      </c>
      <c r="I359" s="186"/>
      <c r="J359" s="187">
        <f t="shared" ref="J359:J370" si="10">ROUND(I359*H359,2)</f>
        <v>0</v>
      </c>
      <c r="K359" s="188"/>
      <c r="L359" s="41"/>
      <c r="M359" s="189" t="s">
        <v>18</v>
      </c>
      <c r="N359" s="190" t="s">
        <v>41</v>
      </c>
      <c r="O359" s="66"/>
      <c r="P359" s="191">
        <f t="shared" ref="P359:P370" si="11">O359*H359</f>
        <v>0</v>
      </c>
      <c r="Q359" s="191">
        <v>0</v>
      </c>
      <c r="R359" s="191">
        <f t="shared" ref="R359:R370" si="12">Q359*H359</f>
        <v>0</v>
      </c>
      <c r="S359" s="191">
        <v>1.933E-2</v>
      </c>
      <c r="T359" s="192">
        <f t="shared" ref="T359:T370" si="13">S359*H359</f>
        <v>1.933E-2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3" t="s">
        <v>167</v>
      </c>
      <c r="AT359" s="193" t="s">
        <v>246</v>
      </c>
      <c r="AU359" s="193" t="s">
        <v>79</v>
      </c>
      <c r="AY359" s="19" t="s">
        <v>244</v>
      </c>
      <c r="BE359" s="194">
        <f t="shared" ref="BE359:BE370" si="14">IF(N359="základní",J359,0)</f>
        <v>0</v>
      </c>
      <c r="BF359" s="194">
        <f t="shared" ref="BF359:BF370" si="15">IF(N359="snížená",J359,0)</f>
        <v>0</v>
      </c>
      <c r="BG359" s="194">
        <f t="shared" ref="BG359:BG370" si="16">IF(N359="zákl. přenesená",J359,0)</f>
        <v>0</v>
      </c>
      <c r="BH359" s="194">
        <f t="shared" ref="BH359:BH370" si="17">IF(N359="sníž. přenesená",J359,0)</f>
        <v>0</v>
      </c>
      <c r="BI359" s="194">
        <f t="shared" ref="BI359:BI370" si="18">IF(N359="nulová",J359,0)</f>
        <v>0</v>
      </c>
      <c r="BJ359" s="19" t="s">
        <v>77</v>
      </c>
      <c r="BK359" s="194">
        <f t="shared" ref="BK359:BK370" si="19">ROUND(I359*H359,2)</f>
        <v>0</v>
      </c>
      <c r="BL359" s="19" t="s">
        <v>167</v>
      </c>
      <c r="BM359" s="193" t="s">
        <v>658</v>
      </c>
    </row>
    <row r="360" spans="1:65" s="2" customFormat="1" ht="21.75" customHeight="1">
      <c r="A360" s="36"/>
      <c r="B360" s="37"/>
      <c r="C360" s="181" t="s">
        <v>659</v>
      </c>
      <c r="D360" s="181" t="s">
        <v>246</v>
      </c>
      <c r="E360" s="182" t="s">
        <v>660</v>
      </c>
      <c r="F360" s="183" t="s">
        <v>661</v>
      </c>
      <c r="G360" s="184" t="s">
        <v>657</v>
      </c>
      <c r="H360" s="185">
        <v>3</v>
      </c>
      <c r="I360" s="186"/>
      <c r="J360" s="187">
        <f t="shared" si="10"/>
        <v>0</v>
      </c>
      <c r="K360" s="188"/>
      <c r="L360" s="41"/>
      <c r="M360" s="189" t="s">
        <v>18</v>
      </c>
      <c r="N360" s="190" t="s">
        <v>41</v>
      </c>
      <c r="O360" s="66"/>
      <c r="P360" s="191">
        <f t="shared" si="11"/>
        <v>0</v>
      </c>
      <c r="Q360" s="191">
        <v>0</v>
      </c>
      <c r="R360" s="191">
        <f t="shared" si="12"/>
        <v>0</v>
      </c>
      <c r="S360" s="191">
        <v>1.9460000000000002E-2</v>
      </c>
      <c r="T360" s="192">
        <f t="shared" si="13"/>
        <v>5.8380000000000001E-2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3" t="s">
        <v>167</v>
      </c>
      <c r="AT360" s="193" t="s">
        <v>246</v>
      </c>
      <c r="AU360" s="193" t="s">
        <v>79</v>
      </c>
      <c r="AY360" s="19" t="s">
        <v>244</v>
      </c>
      <c r="BE360" s="194">
        <f t="shared" si="14"/>
        <v>0</v>
      </c>
      <c r="BF360" s="194">
        <f t="shared" si="15"/>
        <v>0</v>
      </c>
      <c r="BG360" s="194">
        <f t="shared" si="16"/>
        <v>0</v>
      </c>
      <c r="BH360" s="194">
        <f t="shared" si="17"/>
        <v>0</v>
      </c>
      <c r="BI360" s="194">
        <f t="shared" si="18"/>
        <v>0</v>
      </c>
      <c r="BJ360" s="19" t="s">
        <v>77</v>
      </c>
      <c r="BK360" s="194">
        <f t="shared" si="19"/>
        <v>0</v>
      </c>
      <c r="BL360" s="19" t="s">
        <v>167</v>
      </c>
      <c r="BM360" s="193" t="s">
        <v>662</v>
      </c>
    </row>
    <row r="361" spans="1:65" s="2" customFormat="1" ht="16.5" customHeight="1">
      <c r="A361" s="36"/>
      <c r="B361" s="37"/>
      <c r="C361" s="181" t="s">
        <v>663</v>
      </c>
      <c r="D361" s="181" t="s">
        <v>246</v>
      </c>
      <c r="E361" s="182" t="s">
        <v>664</v>
      </c>
      <c r="F361" s="183" t="s">
        <v>665</v>
      </c>
      <c r="G361" s="184" t="s">
        <v>657</v>
      </c>
      <c r="H361" s="185">
        <v>1</v>
      </c>
      <c r="I361" s="186"/>
      <c r="J361" s="187">
        <f t="shared" si="10"/>
        <v>0</v>
      </c>
      <c r="K361" s="188"/>
      <c r="L361" s="41"/>
      <c r="M361" s="189" t="s">
        <v>18</v>
      </c>
      <c r="N361" s="190" t="s">
        <v>41</v>
      </c>
      <c r="O361" s="66"/>
      <c r="P361" s="191">
        <f t="shared" si="11"/>
        <v>0</v>
      </c>
      <c r="Q361" s="191">
        <v>1.73E-3</v>
      </c>
      <c r="R361" s="191">
        <f t="shared" si="12"/>
        <v>1.73E-3</v>
      </c>
      <c r="S361" s="191">
        <v>0</v>
      </c>
      <c r="T361" s="192">
        <f t="shared" si="1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3" t="s">
        <v>167</v>
      </c>
      <c r="AT361" s="193" t="s">
        <v>246</v>
      </c>
      <c r="AU361" s="193" t="s">
        <v>79</v>
      </c>
      <c r="AY361" s="19" t="s">
        <v>244</v>
      </c>
      <c r="BE361" s="194">
        <f t="shared" si="14"/>
        <v>0</v>
      </c>
      <c r="BF361" s="194">
        <f t="shared" si="15"/>
        <v>0</v>
      </c>
      <c r="BG361" s="194">
        <f t="shared" si="16"/>
        <v>0</v>
      </c>
      <c r="BH361" s="194">
        <f t="shared" si="17"/>
        <v>0</v>
      </c>
      <c r="BI361" s="194">
        <f t="shared" si="18"/>
        <v>0</v>
      </c>
      <c r="BJ361" s="19" t="s">
        <v>77</v>
      </c>
      <c r="BK361" s="194">
        <f t="shared" si="19"/>
        <v>0</v>
      </c>
      <c r="BL361" s="19" t="s">
        <v>167</v>
      </c>
      <c r="BM361" s="193" t="s">
        <v>666</v>
      </c>
    </row>
    <row r="362" spans="1:65" s="2" customFormat="1" ht="16.5" customHeight="1">
      <c r="A362" s="36"/>
      <c r="B362" s="37"/>
      <c r="C362" s="181" t="s">
        <v>667</v>
      </c>
      <c r="D362" s="181" t="s">
        <v>246</v>
      </c>
      <c r="E362" s="182" t="s">
        <v>668</v>
      </c>
      <c r="F362" s="183" t="s">
        <v>669</v>
      </c>
      <c r="G362" s="184" t="s">
        <v>657</v>
      </c>
      <c r="H362" s="185">
        <v>1</v>
      </c>
      <c r="I362" s="186"/>
      <c r="J362" s="187">
        <f t="shared" si="10"/>
        <v>0</v>
      </c>
      <c r="K362" s="188"/>
      <c r="L362" s="41"/>
      <c r="M362" s="189" t="s">
        <v>18</v>
      </c>
      <c r="N362" s="190" t="s">
        <v>41</v>
      </c>
      <c r="O362" s="66"/>
      <c r="P362" s="191">
        <f t="shared" si="11"/>
        <v>0</v>
      </c>
      <c r="Q362" s="191">
        <v>0</v>
      </c>
      <c r="R362" s="191">
        <f t="shared" si="12"/>
        <v>0</v>
      </c>
      <c r="S362" s="191">
        <v>3.2899999999999999E-2</v>
      </c>
      <c r="T362" s="192">
        <f t="shared" si="13"/>
        <v>3.2899999999999999E-2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3" t="s">
        <v>167</v>
      </c>
      <c r="AT362" s="193" t="s">
        <v>246</v>
      </c>
      <c r="AU362" s="193" t="s">
        <v>79</v>
      </c>
      <c r="AY362" s="19" t="s">
        <v>244</v>
      </c>
      <c r="BE362" s="194">
        <f t="shared" si="14"/>
        <v>0</v>
      </c>
      <c r="BF362" s="194">
        <f t="shared" si="15"/>
        <v>0</v>
      </c>
      <c r="BG362" s="194">
        <f t="shared" si="16"/>
        <v>0</v>
      </c>
      <c r="BH362" s="194">
        <f t="shared" si="17"/>
        <v>0</v>
      </c>
      <c r="BI362" s="194">
        <f t="shared" si="18"/>
        <v>0</v>
      </c>
      <c r="BJ362" s="19" t="s">
        <v>77</v>
      </c>
      <c r="BK362" s="194">
        <f t="shared" si="19"/>
        <v>0</v>
      </c>
      <c r="BL362" s="19" t="s">
        <v>167</v>
      </c>
      <c r="BM362" s="193" t="s">
        <v>670</v>
      </c>
    </row>
    <row r="363" spans="1:65" s="2" customFormat="1" ht="24.2" customHeight="1">
      <c r="A363" s="36"/>
      <c r="B363" s="37"/>
      <c r="C363" s="181" t="s">
        <v>671</v>
      </c>
      <c r="D363" s="181" t="s">
        <v>246</v>
      </c>
      <c r="E363" s="182" t="s">
        <v>672</v>
      </c>
      <c r="F363" s="183" t="s">
        <v>673</v>
      </c>
      <c r="G363" s="184" t="s">
        <v>657</v>
      </c>
      <c r="H363" s="185">
        <v>1</v>
      </c>
      <c r="I363" s="186"/>
      <c r="J363" s="187">
        <f t="shared" si="10"/>
        <v>0</v>
      </c>
      <c r="K363" s="188"/>
      <c r="L363" s="41"/>
      <c r="M363" s="189" t="s">
        <v>18</v>
      </c>
      <c r="N363" s="190" t="s">
        <v>41</v>
      </c>
      <c r="O363" s="66"/>
      <c r="P363" s="191">
        <f t="shared" si="11"/>
        <v>0</v>
      </c>
      <c r="Q363" s="191">
        <v>0.04</v>
      </c>
      <c r="R363" s="191">
        <f t="shared" si="12"/>
        <v>0.04</v>
      </c>
      <c r="S363" s="191">
        <v>0</v>
      </c>
      <c r="T363" s="192">
        <f t="shared" si="1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3" t="s">
        <v>167</v>
      </c>
      <c r="AT363" s="193" t="s">
        <v>246</v>
      </c>
      <c r="AU363" s="193" t="s">
        <v>79</v>
      </c>
      <c r="AY363" s="19" t="s">
        <v>244</v>
      </c>
      <c r="BE363" s="194">
        <f t="shared" si="14"/>
        <v>0</v>
      </c>
      <c r="BF363" s="194">
        <f t="shared" si="15"/>
        <v>0</v>
      </c>
      <c r="BG363" s="194">
        <f t="shared" si="16"/>
        <v>0</v>
      </c>
      <c r="BH363" s="194">
        <f t="shared" si="17"/>
        <v>0</v>
      </c>
      <c r="BI363" s="194">
        <f t="shared" si="18"/>
        <v>0</v>
      </c>
      <c r="BJ363" s="19" t="s">
        <v>77</v>
      </c>
      <c r="BK363" s="194">
        <f t="shared" si="19"/>
        <v>0</v>
      </c>
      <c r="BL363" s="19" t="s">
        <v>167</v>
      </c>
      <c r="BM363" s="193" t="s">
        <v>674</v>
      </c>
    </row>
    <row r="364" spans="1:65" s="2" customFormat="1" ht="24.2" customHeight="1">
      <c r="A364" s="36"/>
      <c r="B364" s="37"/>
      <c r="C364" s="181" t="s">
        <v>675</v>
      </c>
      <c r="D364" s="181" t="s">
        <v>246</v>
      </c>
      <c r="E364" s="182" t="s">
        <v>676</v>
      </c>
      <c r="F364" s="183" t="s">
        <v>677</v>
      </c>
      <c r="G364" s="184" t="s">
        <v>657</v>
      </c>
      <c r="H364" s="185">
        <v>1</v>
      </c>
      <c r="I364" s="186"/>
      <c r="J364" s="187">
        <f t="shared" si="10"/>
        <v>0</v>
      </c>
      <c r="K364" s="188"/>
      <c r="L364" s="41"/>
      <c r="M364" s="189" t="s">
        <v>18</v>
      </c>
      <c r="N364" s="190" t="s">
        <v>41</v>
      </c>
      <c r="O364" s="66"/>
      <c r="P364" s="191">
        <f t="shared" si="11"/>
        <v>0</v>
      </c>
      <c r="Q364" s="191">
        <v>3.0000000000000001E-3</v>
      </c>
      <c r="R364" s="191">
        <f t="shared" si="12"/>
        <v>3.0000000000000001E-3</v>
      </c>
      <c r="S364" s="191">
        <v>0</v>
      </c>
      <c r="T364" s="192">
        <f t="shared" si="1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3" t="s">
        <v>167</v>
      </c>
      <c r="AT364" s="193" t="s">
        <v>246</v>
      </c>
      <c r="AU364" s="193" t="s">
        <v>79</v>
      </c>
      <c r="AY364" s="19" t="s">
        <v>244</v>
      </c>
      <c r="BE364" s="194">
        <f t="shared" si="14"/>
        <v>0</v>
      </c>
      <c r="BF364" s="194">
        <f t="shared" si="15"/>
        <v>0</v>
      </c>
      <c r="BG364" s="194">
        <f t="shared" si="16"/>
        <v>0</v>
      </c>
      <c r="BH364" s="194">
        <f t="shared" si="17"/>
        <v>0</v>
      </c>
      <c r="BI364" s="194">
        <f t="shared" si="18"/>
        <v>0</v>
      </c>
      <c r="BJ364" s="19" t="s">
        <v>77</v>
      </c>
      <c r="BK364" s="194">
        <f t="shared" si="19"/>
        <v>0</v>
      </c>
      <c r="BL364" s="19" t="s">
        <v>167</v>
      </c>
      <c r="BM364" s="193" t="s">
        <v>678</v>
      </c>
    </row>
    <row r="365" spans="1:65" s="2" customFormat="1" ht="24.2" customHeight="1">
      <c r="A365" s="36"/>
      <c r="B365" s="37"/>
      <c r="C365" s="181" t="s">
        <v>679</v>
      </c>
      <c r="D365" s="181" t="s">
        <v>246</v>
      </c>
      <c r="E365" s="182" t="s">
        <v>680</v>
      </c>
      <c r="F365" s="183" t="s">
        <v>681</v>
      </c>
      <c r="G365" s="184" t="s">
        <v>657</v>
      </c>
      <c r="H365" s="185">
        <v>1</v>
      </c>
      <c r="I365" s="186"/>
      <c r="J365" s="187">
        <f t="shared" si="10"/>
        <v>0</v>
      </c>
      <c r="K365" s="188"/>
      <c r="L365" s="41"/>
      <c r="M365" s="189" t="s">
        <v>18</v>
      </c>
      <c r="N365" s="190" t="s">
        <v>41</v>
      </c>
      <c r="O365" s="66"/>
      <c r="P365" s="191">
        <f t="shared" si="11"/>
        <v>0</v>
      </c>
      <c r="Q365" s="191">
        <v>3.0000000000000001E-3</v>
      </c>
      <c r="R365" s="191">
        <f t="shared" si="12"/>
        <v>3.0000000000000001E-3</v>
      </c>
      <c r="S365" s="191">
        <v>0</v>
      </c>
      <c r="T365" s="192">
        <f t="shared" si="1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3" t="s">
        <v>167</v>
      </c>
      <c r="AT365" s="193" t="s">
        <v>246</v>
      </c>
      <c r="AU365" s="193" t="s">
        <v>79</v>
      </c>
      <c r="AY365" s="19" t="s">
        <v>244</v>
      </c>
      <c r="BE365" s="194">
        <f t="shared" si="14"/>
        <v>0</v>
      </c>
      <c r="BF365" s="194">
        <f t="shared" si="15"/>
        <v>0</v>
      </c>
      <c r="BG365" s="194">
        <f t="shared" si="16"/>
        <v>0</v>
      </c>
      <c r="BH365" s="194">
        <f t="shared" si="17"/>
        <v>0</v>
      </c>
      <c r="BI365" s="194">
        <f t="shared" si="18"/>
        <v>0</v>
      </c>
      <c r="BJ365" s="19" t="s">
        <v>77</v>
      </c>
      <c r="BK365" s="194">
        <f t="shared" si="19"/>
        <v>0</v>
      </c>
      <c r="BL365" s="19" t="s">
        <v>167</v>
      </c>
      <c r="BM365" s="193" t="s">
        <v>682</v>
      </c>
    </row>
    <row r="366" spans="1:65" s="2" customFormat="1" ht="24.2" customHeight="1">
      <c r="A366" s="36"/>
      <c r="B366" s="37"/>
      <c r="C366" s="181" t="s">
        <v>683</v>
      </c>
      <c r="D366" s="181" t="s">
        <v>246</v>
      </c>
      <c r="E366" s="182" t="s">
        <v>684</v>
      </c>
      <c r="F366" s="183" t="s">
        <v>685</v>
      </c>
      <c r="G366" s="184" t="s">
        <v>657</v>
      </c>
      <c r="H366" s="185">
        <v>1</v>
      </c>
      <c r="I366" s="186"/>
      <c r="J366" s="187">
        <f t="shared" si="10"/>
        <v>0</v>
      </c>
      <c r="K366" s="188"/>
      <c r="L366" s="41"/>
      <c r="M366" s="189" t="s">
        <v>18</v>
      </c>
      <c r="N366" s="190" t="s">
        <v>41</v>
      </c>
      <c r="O366" s="66"/>
      <c r="P366" s="191">
        <f t="shared" si="11"/>
        <v>0</v>
      </c>
      <c r="Q366" s="191">
        <v>3.0000000000000001E-3</v>
      </c>
      <c r="R366" s="191">
        <f t="shared" si="12"/>
        <v>3.0000000000000001E-3</v>
      </c>
      <c r="S366" s="191">
        <v>0</v>
      </c>
      <c r="T366" s="192">
        <f t="shared" si="1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3" t="s">
        <v>167</v>
      </c>
      <c r="AT366" s="193" t="s">
        <v>246</v>
      </c>
      <c r="AU366" s="193" t="s">
        <v>79</v>
      </c>
      <c r="AY366" s="19" t="s">
        <v>244</v>
      </c>
      <c r="BE366" s="194">
        <f t="shared" si="14"/>
        <v>0</v>
      </c>
      <c r="BF366" s="194">
        <f t="shared" si="15"/>
        <v>0</v>
      </c>
      <c r="BG366" s="194">
        <f t="shared" si="16"/>
        <v>0</v>
      </c>
      <c r="BH366" s="194">
        <f t="shared" si="17"/>
        <v>0</v>
      </c>
      <c r="BI366" s="194">
        <f t="shared" si="18"/>
        <v>0</v>
      </c>
      <c r="BJ366" s="19" t="s">
        <v>77</v>
      </c>
      <c r="BK366" s="194">
        <f t="shared" si="19"/>
        <v>0</v>
      </c>
      <c r="BL366" s="19" t="s">
        <v>167</v>
      </c>
      <c r="BM366" s="193" t="s">
        <v>686</v>
      </c>
    </row>
    <row r="367" spans="1:65" s="2" customFormat="1" ht="24.2" customHeight="1">
      <c r="A367" s="36"/>
      <c r="B367" s="37"/>
      <c r="C367" s="181" t="s">
        <v>687</v>
      </c>
      <c r="D367" s="181" t="s">
        <v>246</v>
      </c>
      <c r="E367" s="182" t="s">
        <v>688</v>
      </c>
      <c r="F367" s="183" t="s">
        <v>689</v>
      </c>
      <c r="G367" s="184" t="s">
        <v>657</v>
      </c>
      <c r="H367" s="185">
        <v>1</v>
      </c>
      <c r="I367" s="186"/>
      <c r="J367" s="187">
        <f t="shared" si="10"/>
        <v>0</v>
      </c>
      <c r="K367" s="188"/>
      <c r="L367" s="41"/>
      <c r="M367" s="189" t="s">
        <v>18</v>
      </c>
      <c r="N367" s="190" t="s">
        <v>41</v>
      </c>
      <c r="O367" s="66"/>
      <c r="P367" s="191">
        <f t="shared" si="11"/>
        <v>0</v>
      </c>
      <c r="Q367" s="191">
        <v>3.0000000000000001E-3</v>
      </c>
      <c r="R367" s="191">
        <f t="shared" si="12"/>
        <v>3.0000000000000001E-3</v>
      </c>
      <c r="S367" s="191">
        <v>0</v>
      </c>
      <c r="T367" s="192">
        <f t="shared" si="1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3" t="s">
        <v>167</v>
      </c>
      <c r="AT367" s="193" t="s">
        <v>246</v>
      </c>
      <c r="AU367" s="193" t="s">
        <v>79</v>
      </c>
      <c r="AY367" s="19" t="s">
        <v>244</v>
      </c>
      <c r="BE367" s="194">
        <f t="shared" si="14"/>
        <v>0</v>
      </c>
      <c r="BF367" s="194">
        <f t="shared" si="15"/>
        <v>0</v>
      </c>
      <c r="BG367" s="194">
        <f t="shared" si="16"/>
        <v>0</v>
      </c>
      <c r="BH367" s="194">
        <f t="shared" si="17"/>
        <v>0</v>
      </c>
      <c r="BI367" s="194">
        <f t="shared" si="18"/>
        <v>0</v>
      </c>
      <c r="BJ367" s="19" t="s">
        <v>77</v>
      </c>
      <c r="BK367" s="194">
        <f t="shared" si="19"/>
        <v>0</v>
      </c>
      <c r="BL367" s="19" t="s">
        <v>167</v>
      </c>
      <c r="BM367" s="193" t="s">
        <v>690</v>
      </c>
    </row>
    <row r="368" spans="1:65" s="2" customFormat="1" ht="24.2" customHeight="1">
      <c r="A368" s="36"/>
      <c r="B368" s="37"/>
      <c r="C368" s="181" t="s">
        <v>691</v>
      </c>
      <c r="D368" s="181" t="s">
        <v>246</v>
      </c>
      <c r="E368" s="182" t="s">
        <v>692</v>
      </c>
      <c r="F368" s="183" t="s">
        <v>693</v>
      </c>
      <c r="G368" s="184" t="s">
        <v>657</v>
      </c>
      <c r="H368" s="185">
        <v>1</v>
      </c>
      <c r="I368" s="186"/>
      <c r="J368" s="187">
        <f t="shared" si="10"/>
        <v>0</v>
      </c>
      <c r="K368" s="188"/>
      <c r="L368" s="41"/>
      <c r="M368" s="189" t="s">
        <v>18</v>
      </c>
      <c r="N368" s="190" t="s">
        <v>41</v>
      </c>
      <c r="O368" s="66"/>
      <c r="P368" s="191">
        <f t="shared" si="11"/>
        <v>0</v>
      </c>
      <c r="Q368" s="191">
        <v>3.0000000000000001E-3</v>
      </c>
      <c r="R368" s="191">
        <f t="shared" si="12"/>
        <v>3.0000000000000001E-3</v>
      </c>
      <c r="S368" s="191">
        <v>0</v>
      </c>
      <c r="T368" s="192">
        <f t="shared" si="1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3" t="s">
        <v>167</v>
      </c>
      <c r="AT368" s="193" t="s">
        <v>246</v>
      </c>
      <c r="AU368" s="193" t="s">
        <v>79</v>
      </c>
      <c r="AY368" s="19" t="s">
        <v>244</v>
      </c>
      <c r="BE368" s="194">
        <f t="shared" si="14"/>
        <v>0</v>
      </c>
      <c r="BF368" s="194">
        <f t="shared" si="15"/>
        <v>0</v>
      </c>
      <c r="BG368" s="194">
        <f t="shared" si="16"/>
        <v>0</v>
      </c>
      <c r="BH368" s="194">
        <f t="shared" si="17"/>
        <v>0</v>
      </c>
      <c r="BI368" s="194">
        <f t="shared" si="18"/>
        <v>0</v>
      </c>
      <c r="BJ368" s="19" t="s">
        <v>77</v>
      </c>
      <c r="BK368" s="194">
        <f t="shared" si="19"/>
        <v>0</v>
      </c>
      <c r="BL368" s="19" t="s">
        <v>167</v>
      </c>
      <c r="BM368" s="193" t="s">
        <v>694</v>
      </c>
    </row>
    <row r="369" spans="1:65" s="2" customFormat="1" ht="24.2" customHeight="1">
      <c r="A369" s="36"/>
      <c r="B369" s="37"/>
      <c r="C369" s="181" t="s">
        <v>695</v>
      </c>
      <c r="D369" s="181" t="s">
        <v>246</v>
      </c>
      <c r="E369" s="182" t="s">
        <v>696</v>
      </c>
      <c r="F369" s="183" t="s">
        <v>697</v>
      </c>
      <c r="G369" s="184" t="s">
        <v>657</v>
      </c>
      <c r="H369" s="185">
        <v>1</v>
      </c>
      <c r="I369" s="186"/>
      <c r="J369" s="187">
        <f t="shared" si="10"/>
        <v>0</v>
      </c>
      <c r="K369" s="188"/>
      <c r="L369" s="41"/>
      <c r="M369" s="189" t="s">
        <v>18</v>
      </c>
      <c r="N369" s="190" t="s">
        <v>41</v>
      </c>
      <c r="O369" s="66"/>
      <c r="P369" s="191">
        <f t="shared" si="11"/>
        <v>0</v>
      </c>
      <c r="Q369" s="191">
        <v>3.0000000000000001E-3</v>
      </c>
      <c r="R369" s="191">
        <f t="shared" si="12"/>
        <v>3.0000000000000001E-3</v>
      </c>
      <c r="S369" s="191">
        <v>0</v>
      </c>
      <c r="T369" s="192">
        <f t="shared" si="1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3" t="s">
        <v>167</v>
      </c>
      <c r="AT369" s="193" t="s">
        <v>246</v>
      </c>
      <c r="AU369" s="193" t="s">
        <v>79</v>
      </c>
      <c r="AY369" s="19" t="s">
        <v>244</v>
      </c>
      <c r="BE369" s="194">
        <f t="shared" si="14"/>
        <v>0</v>
      </c>
      <c r="BF369" s="194">
        <f t="shared" si="15"/>
        <v>0</v>
      </c>
      <c r="BG369" s="194">
        <f t="shared" si="16"/>
        <v>0</v>
      </c>
      <c r="BH369" s="194">
        <f t="shared" si="17"/>
        <v>0</v>
      </c>
      <c r="BI369" s="194">
        <f t="shared" si="18"/>
        <v>0</v>
      </c>
      <c r="BJ369" s="19" t="s">
        <v>77</v>
      </c>
      <c r="BK369" s="194">
        <f t="shared" si="19"/>
        <v>0</v>
      </c>
      <c r="BL369" s="19" t="s">
        <v>167</v>
      </c>
      <c r="BM369" s="193" t="s">
        <v>698</v>
      </c>
    </row>
    <row r="370" spans="1:65" s="2" customFormat="1" ht="49.15" customHeight="1">
      <c r="A370" s="36"/>
      <c r="B370" s="37"/>
      <c r="C370" s="181" t="s">
        <v>699</v>
      </c>
      <c r="D370" s="181" t="s">
        <v>246</v>
      </c>
      <c r="E370" s="182" t="s">
        <v>700</v>
      </c>
      <c r="F370" s="183" t="s">
        <v>701</v>
      </c>
      <c r="G370" s="184" t="s">
        <v>262</v>
      </c>
      <c r="H370" s="185">
        <v>0.06</v>
      </c>
      <c r="I370" s="186"/>
      <c r="J370" s="187">
        <f t="shared" si="10"/>
        <v>0</v>
      </c>
      <c r="K370" s="188"/>
      <c r="L370" s="41"/>
      <c r="M370" s="189" t="s">
        <v>18</v>
      </c>
      <c r="N370" s="190" t="s">
        <v>41</v>
      </c>
      <c r="O370" s="66"/>
      <c r="P370" s="191">
        <f t="shared" si="11"/>
        <v>0</v>
      </c>
      <c r="Q370" s="191">
        <v>0</v>
      </c>
      <c r="R370" s="191">
        <f t="shared" si="12"/>
        <v>0</v>
      </c>
      <c r="S370" s="191">
        <v>0</v>
      </c>
      <c r="T370" s="192">
        <f t="shared" si="1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3" t="s">
        <v>167</v>
      </c>
      <c r="AT370" s="193" t="s">
        <v>246</v>
      </c>
      <c r="AU370" s="193" t="s">
        <v>79</v>
      </c>
      <c r="AY370" s="19" t="s">
        <v>244</v>
      </c>
      <c r="BE370" s="194">
        <f t="shared" si="14"/>
        <v>0</v>
      </c>
      <c r="BF370" s="194">
        <f t="shared" si="15"/>
        <v>0</v>
      </c>
      <c r="BG370" s="194">
        <f t="shared" si="16"/>
        <v>0</v>
      </c>
      <c r="BH370" s="194">
        <f t="shared" si="17"/>
        <v>0</v>
      </c>
      <c r="BI370" s="194">
        <f t="shared" si="18"/>
        <v>0</v>
      </c>
      <c r="BJ370" s="19" t="s">
        <v>77</v>
      </c>
      <c r="BK370" s="194">
        <f t="shared" si="19"/>
        <v>0</v>
      </c>
      <c r="BL370" s="19" t="s">
        <v>167</v>
      </c>
      <c r="BM370" s="193" t="s">
        <v>702</v>
      </c>
    </row>
    <row r="371" spans="1:65" s="12" customFormat="1" ht="22.9" customHeight="1">
      <c r="B371" s="165"/>
      <c r="C371" s="166"/>
      <c r="D371" s="167" t="s">
        <v>69</v>
      </c>
      <c r="E371" s="179" t="s">
        <v>703</v>
      </c>
      <c r="F371" s="179" t="s">
        <v>704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SUM(P372:P389)</f>
        <v>0</v>
      </c>
      <c r="Q371" s="173"/>
      <c r="R371" s="174">
        <f>SUM(R372:R389)</f>
        <v>0.7436914200000001</v>
      </c>
      <c r="S371" s="173"/>
      <c r="T371" s="175">
        <f>SUM(T372:T389)</f>
        <v>0</v>
      </c>
      <c r="AR371" s="176" t="s">
        <v>79</v>
      </c>
      <c r="AT371" s="177" t="s">
        <v>69</v>
      </c>
      <c r="AU371" s="177" t="s">
        <v>77</v>
      </c>
      <c r="AY371" s="176" t="s">
        <v>244</v>
      </c>
      <c r="BK371" s="178">
        <f>SUM(BK372:BK389)</f>
        <v>0</v>
      </c>
    </row>
    <row r="372" spans="1:65" s="2" customFormat="1" ht="37.9" customHeight="1">
      <c r="A372" s="36"/>
      <c r="B372" s="37"/>
      <c r="C372" s="181" t="s">
        <v>705</v>
      </c>
      <c r="D372" s="181" t="s">
        <v>246</v>
      </c>
      <c r="E372" s="182" t="s">
        <v>706</v>
      </c>
      <c r="F372" s="183" t="s">
        <v>707</v>
      </c>
      <c r="G372" s="184" t="s">
        <v>505</v>
      </c>
      <c r="H372" s="185">
        <v>1</v>
      </c>
      <c r="I372" s="186"/>
      <c r="J372" s="187">
        <f>ROUND(I372*H372,2)</f>
        <v>0</v>
      </c>
      <c r="K372" s="188"/>
      <c r="L372" s="41"/>
      <c r="M372" s="189" t="s">
        <v>18</v>
      </c>
      <c r="N372" s="190" t="s">
        <v>41</v>
      </c>
      <c r="O372" s="66"/>
      <c r="P372" s="191">
        <f>O372*H372</f>
        <v>0</v>
      </c>
      <c r="Q372" s="191">
        <v>5.0000000000000001E-3</v>
      </c>
      <c r="R372" s="191">
        <f>Q372*H372</f>
        <v>5.0000000000000001E-3</v>
      </c>
      <c r="S372" s="191">
        <v>0</v>
      </c>
      <c r="T372" s="192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3" t="s">
        <v>167</v>
      </c>
      <c r="AT372" s="193" t="s">
        <v>246</v>
      </c>
      <c r="AU372" s="193" t="s">
        <v>79</v>
      </c>
      <c r="AY372" s="19" t="s">
        <v>244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9" t="s">
        <v>77</v>
      </c>
      <c r="BK372" s="194">
        <f>ROUND(I372*H372,2)</f>
        <v>0</v>
      </c>
      <c r="BL372" s="19" t="s">
        <v>167</v>
      </c>
      <c r="BM372" s="193" t="s">
        <v>708</v>
      </c>
    </row>
    <row r="373" spans="1:65" s="2" customFormat="1" ht="44.25" customHeight="1">
      <c r="A373" s="36"/>
      <c r="B373" s="37"/>
      <c r="C373" s="181" t="s">
        <v>709</v>
      </c>
      <c r="D373" s="181" t="s">
        <v>246</v>
      </c>
      <c r="E373" s="182" t="s">
        <v>710</v>
      </c>
      <c r="F373" s="183" t="s">
        <v>711</v>
      </c>
      <c r="G373" s="184" t="s">
        <v>289</v>
      </c>
      <c r="H373" s="185">
        <v>16.545000000000002</v>
      </c>
      <c r="I373" s="186"/>
      <c r="J373" s="187">
        <f>ROUND(I373*H373,2)</f>
        <v>0</v>
      </c>
      <c r="K373" s="188"/>
      <c r="L373" s="41"/>
      <c r="M373" s="189" t="s">
        <v>18</v>
      </c>
      <c r="N373" s="190" t="s">
        <v>41</v>
      </c>
      <c r="O373" s="66"/>
      <c r="P373" s="191">
        <f>O373*H373</f>
        <v>0</v>
      </c>
      <c r="Q373" s="191">
        <v>1.1310000000000001E-2</v>
      </c>
      <c r="R373" s="191">
        <f>Q373*H373</f>
        <v>0.18712395000000004</v>
      </c>
      <c r="S373" s="191">
        <v>0</v>
      </c>
      <c r="T373" s="192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3" t="s">
        <v>167</v>
      </c>
      <c r="AT373" s="193" t="s">
        <v>246</v>
      </c>
      <c r="AU373" s="193" t="s">
        <v>79</v>
      </c>
      <c r="AY373" s="19" t="s">
        <v>244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19" t="s">
        <v>77</v>
      </c>
      <c r="BK373" s="194">
        <f>ROUND(I373*H373,2)</f>
        <v>0</v>
      </c>
      <c r="BL373" s="19" t="s">
        <v>167</v>
      </c>
      <c r="BM373" s="193" t="s">
        <v>712</v>
      </c>
    </row>
    <row r="374" spans="1:65" s="2" customFormat="1" ht="19.5">
      <c r="A374" s="36"/>
      <c r="B374" s="37"/>
      <c r="C374" s="38"/>
      <c r="D374" s="197" t="s">
        <v>444</v>
      </c>
      <c r="E374" s="38"/>
      <c r="F374" s="239" t="s">
        <v>713</v>
      </c>
      <c r="G374" s="38"/>
      <c r="H374" s="38"/>
      <c r="I374" s="240"/>
      <c r="J374" s="38"/>
      <c r="K374" s="38"/>
      <c r="L374" s="41"/>
      <c r="M374" s="241"/>
      <c r="N374" s="24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444</v>
      </c>
      <c r="AU374" s="19" t="s">
        <v>79</v>
      </c>
    </row>
    <row r="375" spans="1:65" s="13" customFormat="1">
      <c r="B375" s="195"/>
      <c r="C375" s="196"/>
      <c r="D375" s="197" t="s">
        <v>252</v>
      </c>
      <c r="E375" s="198" t="s">
        <v>18</v>
      </c>
      <c r="F375" s="199" t="s">
        <v>714</v>
      </c>
      <c r="G375" s="196"/>
      <c r="H375" s="200">
        <v>21.024999999999999</v>
      </c>
      <c r="I375" s="201"/>
      <c r="J375" s="196"/>
      <c r="K375" s="196"/>
      <c r="L375" s="202"/>
      <c r="M375" s="203"/>
      <c r="N375" s="204"/>
      <c r="O375" s="204"/>
      <c r="P375" s="204"/>
      <c r="Q375" s="204"/>
      <c r="R375" s="204"/>
      <c r="S375" s="204"/>
      <c r="T375" s="205"/>
      <c r="AT375" s="206" t="s">
        <v>252</v>
      </c>
      <c r="AU375" s="206" t="s">
        <v>79</v>
      </c>
      <c r="AV375" s="13" t="s">
        <v>79</v>
      </c>
      <c r="AW375" s="13" t="s">
        <v>32</v>
      </c>
      <c r="AX375" s="13" t="s">
        <v>70</v>
      </c>
      <c r="AY375" s="206" t="s">
        <v>244</v>
      </c>
    </row>
    <row r="376" spans="1:65" s="13" customFormat="1">
      <c r="B376" s="195"/>
      <c r="C376" s="196"/>
      <c r="D376" s="197" t="s">
        <v>252</v>
      </c>
      <c r="E376" s="198" t="s">
        <v>18</v>
      </c>
      <c r="F376" s="199" t="s">
        <v>715</v>
      </c>
      <c r="G376" s="196"/>
      <c r="H376" s="200">
        <v>-4.4800000000000004</v>
      </c>
      <c r="I376" s="201"/>
      <c r="J376" s="196"/>
      <c r="K376" s="196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252</v>
      </c>
      <c r="AU376" s="206" t="s">
        <v>79</v>
      </c>
      <c r="AV376" s="13" t="s">
        <v>79</v>
      </c>
      <c r="AW376" s="13" t="s">
        <v>32</v>
      </c>
      <c r="AX376" s="13" t="s">
        <v>70</v>
      </c>
      <c r="AY376" s="206" t="s">
        <v>244</v>
      </c>
    </row>
    <row r="377" spans="1:65" s="14" customFormat="1">
      <c r="B377" s="207"/>
      <c r="C377" s="208"/>
      <c r="D377" s="197" t="s">
        <v>252</v>
      </c>
      <c r="E377" s="209" t="s">
        <v>18</v>
      </c>
      <c r="F377" s="210" t="s">
        <v>254</v>
      </c>
      <c r="G377" s="208"/>
      <c r="H377" s="211">
        <v>16.544999999999998</v>
      </c>
      <c r="I377" s="212"/>
      <c r="J377" s="208"/>
      <c r="K377" s="208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252</v>
      </c>
      <c r="AU377" s="217" t="s">
        <v>79</v>
      </c>
      <c r="AV377" s="14" t="s">
        <v>250</v>
      </c>
      <c r="AW377" s="14" t="s">
        <v>32</v>
      </c>
      <c r="AX377" s="14" t="s">
        <v>77</v>
      </c>
      <c r="AY377" s="217" t="s">
        <v>244</v>
      </c>
    </row>
    <row r="378" spans="1:65" s="2" customFormat="1" ht="44.25" customHeight="1">
      <c r="A378" s="36"/>
      <c r="B378" s="37"/>
      <c r="C378" s="181" t="s">
        <v>716</v>
      </c>
      <c r="D378" s="181" t="s">
        <v>246</v>
      </c>
      <c r="E378" s="182" t="s">
        <v>717</v>
      </c>
      <c r="F378" s="183" t="s">
        <v>718</v>
      </c>
      <c r="G378" s="184" t="s">
        <v>289</v>
      </c>
      <c r="H378" s="185">
        <v>16.545000000000002</v>
      </c>
      <c r="I378" s="186"/>
      <c r="J378" s="187">
        <f>ROUND(I378*H378,2)</f>
        <v>0</v>
      </c>
      <c r="K378" s="188"/>
      <c r="L378" s="41"/>
      <c r="M378" s="189" t="s">
        <v>18</v>
      </c>
      <c r="N378" s="190" t="s">
        <v>41</v>
      </c>
      <c r="O378" s="66"/>
      <c r="P378" s="191">
        <f>O378*H378</f>
        <v>0</v>
      </c>
      <c r="Q378" s="191">
        <v>1.388E-2</v>
      </c>
      <c r="R378" s="191">
        <f>Q378*H378</f>
        <v>0.22964460000000003</v>
      </c>
      <c r="S378" s="191">
        <v>0</v>
      </c>
      <c r="T378" s="192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3" t="s">
        <v>167</v>
      </c>
      <c r="AT378" s="193" t="s">
        <v>246</v>
      </c>
      <c r="AU378" s="193" t="s">
        <v>79</v>
      </c>
      <c r="AY378" s="19" t="s">
        <v>244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9" t="s">
        <v>77</v>
      </c>
      <c r="BK378" s="194">
        <f>ROUND(I378*H378,2)</f>
        <v>0</v>
      </c>
      <c r="BL378" s="19" t="s">
        <v>167</v>
      </c>
      <c r="BM378" s="193" t="s">
        <v>719</v>
      </c>
    </row>
    <row r="379" spans="1:65" s="2" customFormat="1" ht="19.5">
      <c r="A379" s="36"/>
      <c r="B379" s="37"/>
      <c r="C379" s="38"/>
      <c r="D379" s="197" t="s">
        <v>444</v>
      </c>
      <c r="E379" s="38"/>
      <c r="F379" s="239" t="s">
        <v>713</v>
      </c>
      <c r="G379" s="38"/>
      <c r="H379" s="38"/>
      <c r="I379" s="240"/>
      <c r="J379" s="38"/>
      <c r="K379" s="38"/>
      <c r="L379" s="41"/>
      <c r="M379" s="241"/>
      <c r="N379" s="242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444</v>
      </c>
      <c r="AU379" s="19" t="s">
        <v>79</v>
      </c>
    </row>
    <row r="380" spans="1:65" s="2" customFormat="1" ht="33" customHeight="1">
      <c r="A380" s="36"/>
      <c r="B380" s="37"/>
      <c r="C380" s="181" t="s">
        <v>720</v>
      </c>
      <c r="D380" s="181" t="s">
        <v>246</v>
      </c>
      <c r="E380" s="182" t="s">
        <v>721</v>
      </c>
      <c r="F380" s="183" t="s">
        <v>722</v>
      </c>
      <c r="G380" s="184" t="s">
        <v>379</v>
      </c>
      <c r="H380" s="185">
        <v>32.435000000000002</v>
      </c>
      <c r="I380" s="186"/>
      <c r="J380" s="187">
        <f>ROUND(I380*H380,2)</f>
        <v>0</v>
      </c>
      <c r="K380" s="188"/>
      <c r="L380" s="41"/>
      <c r="M380" s="189" t="s">
        <v>18</v>
      </c>
      <c r="N380" s="190" t="s">
        <v>41</v>
      </c>
      <c r="O380" s="66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3" t="s">
        <v>167</v>
      </c>
      <c r="AT380" s="193" t="s">
        <v>246</v>
      </c>
      <c r="AU380" s="193" t="s">
        <v>79</v>
      </c>
      <c r="AY380" s="19" t="s">
        <v>244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9" t="s">
        <v>77</v>
      </c>
      <c r="BK380" s="194">
        <f>ROUND(I380*H380,2)</f>
        <v>0</v>
      </c>
      <c r="BL380" s="19" t="s">
        <v>167</v>
      </c>
      <c r="BM380" s="193" t="s">
        <v>723</v>
      </c>
    </row>
    <row r="381" spans="1:65" s="13" customFormat="1">
      <c r="B381" s="195"/>
      <c r="C381" s="196"/>
      <c r="D381" s="197" t="s">
        <v>252</v>
      </c>
      <c r="E381" s="198" t="s">
        <v>18</v>
      </c>
      <c r="F381" s="199" t="s">
        <v>724</v>
      </c>
      <c r="G381" s="196"/>
      <c r="H381" s="200">
        <v>16</v>
      </c>
      <c r="I381" s="201"/>
      <c r="J381" s="196"/>
      <c r="K381" s="196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252</v>
      </c>
      <c r="AU381" s="206" t="s">
        <v>79</v>
      </c>
      <c r="AV381" s="13" t="s">
        <v>79</v>
      </c>
      <c r="AW381" s="13" t="s">
        <v>32</v>
      </c>
      <c r="AX381" s="13" t="s">
        <v>70</v>
      </c>
      <c r="AY381" s="206" t="s">
        <v>244</v>
      </c>
    </row>
    <row r="382" spans="1:65" s="13" customFormat="1">
      <c r="B382" s="195"/>
      <c r="C382" s="196"/>
      <c r="D382" s="197" t="s">
        <v>252</v>
      </c>
      <c r="E382" s="198" t="s">
        <v>18</v>
      </c>
      <c r="F382" s="199" t="s">
        <v>725</v>
      </c>
      <c r="G382" s="196"/>
      <c r="H382" s="200">
        <v>5.8949999999999996</v>
      </c>
      <c r="I382" s="201"/>
      <c r="J382" s="196"/>
      <c r="K382" s="196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252</v>
      </c>
      <c r="AU382" s="206" t="s">
        <v>79</v>
      </c>
      <c r="AV382" s="13" t="s">
        <v>79</v>
      </c>
      <c r="AW382" s="13" t="s">
        <v>32</v>
      </c>
      <c r="AX382" s="13" t="s">
        <v>70</v>
      </c>
      <c r="AY382" s="206" t="s">
        <v>244</v>
      </c>
    </row>
    <row r="383" spans="1:65" s="13" customFormat="1">
      <c r="B383" s="195"/>
      <c r="C383" s="196"/>
      <c r="D383" s="197" t="s">
        <v>252</v>
      </c>
      <c r="E383" s="198" t="s">
        <v>18</v>
      </c>
      <c r="F383" s="199" t="s">
        <v>726</v>
      </c>
      <c r="G383" s="196"/>
      <c r="H383" s="200">
        <v>10.54</v>
      </c>
      <c r="I383" s="201"/>
      <c r="J383" s="196"/>
      <c r="K383" s="196"/>
      <c r="L383" s="202"/>
      <c r="M383" s="203"/>
      <c r="N383" s="204"/>
      <c r="O383" s="204"/>
      <c r="P383" s="204"/>
      <c r="Q383" s="204"/>
      <c r="R383" s="204"/>
      <c r="S383" s="204"/>
      <c r="T383" s="205"/>
      <c r="AT383" s="206" t="s">
        <v>252</v>
      </c>
      <c r="AU383" s="206" t="s">
        <v>79</v>
      </c>
      <c r="AV383" s="13" t="s">
        <v>79</v>
      </c>
      <c r="AW383" s="13" t="s">
        <v>32</v>
      </c>
      <c r="AX383" s="13" t="s">
        <v>70</v>
      </c>
      <c r="AY383" s="206" t="s">
        <v>244</v>
      </c>
    </row>
    <row r="384" spans="1:65" s="14" customFormat="1">
      <c r="B384" s="207"/>
      <c r="C384" s="208"/>
      <c r="D384" s="197" t="s">
        <v>252</v>
      </c>
      <c r="E384" s="209" t="s">
        <v>18</v>
      </c>
      <c r="F384" s="210" t="s">
        <v>254</v>
      </c>
      <c r="G384" s="208"/>
      <c r="H384" s="211">
        <v>32.435000000000002</v>
      </c>
      <c r="I384" s="212"/>
      <c r="J384" s="208"/>
      <c r="K384" s="208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252</v>
      </c>
      <c r="AU384" s="217" t="s">
        <v>79</v>
      </c>
      <c r="AV384" s="14" t="s">
        <v>250</v>
      </c>
      <c r="AW384" s="14" t="s">
        <v>32</v>
      </c>
      <c r="AX384" s="14" t="s">
        <v>77</v>
      </c>
      <c r="AY384" s="217" t="s">
        <v>244</v>
      </c>
    </row>
    <row r="385" spans="1:65" s="2" customFormat="1" ht="24.2" customHeight="1">
      <c r="A385" s="36"/>
      <c r="B385" s="37"/>
      <c r="C385" s="218" t="s">
        <v>727</v>
      </c>
      <c r="D385" s="218" t="s">
        <v>264</v>
      </c>
      <c r="E385" s="219" t="s">
        <v>728</v>
      </c>
      <c r="F385" s="220" t="s">
        <v>729</v>
      </c>
      <c r="G385" s="221" t="s">
        <v>257</v>
      </c>
      <c r="H385" s="222">
        <v>0.72699999999999998</v>
      </c>
      <c r="I385" s="223"/>
      <c r="J385" s="224">
        <f>ROUND(I385*H385,2)</f>
        <v>0</v>
      </c>
      <c r="K385" s="225"/>
      <c r="L385" s="226"/>
      <c r="M385" s="227" t="s">
        <v>18</v>
      </c>
      <c r="N385" s="228" t="s">
        <v>41</v>
      </c>
      <c r="O385" s="66"/>
      <c r="P385" s="191">
        <f>O385*H385</f>
        <v>0</v>
      </c>
      <c r="Q385" s="191">
        <v>0.44</v>
      </c>
      <c r="R385" s="191">
        <f>Q385*H385</f>
        <v>0.31988</v>
      </c>
      <c r="S385" s="191">
        <v>0</v>
      </c>
      <c r="T385" s="192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3" t="s">
        <v>415</v>
      </c>
      <c r="AT385" s="193" t="s">
        <v>264</v>
      </c>
      <c r="AU385" s="193" t="s">
        <v>79</v>
      </c>
      <c r="AY385" s="19" t="s">
        <v>244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19" t="s">
        <v>77</v>
      </c>
      <c r="BK385" s="194">
        <f>ROUND(I385*H385,2)</f>
        <v>0</v>
      </c>
      <c r="BL385" s="19" t="s">
        <v>167</v>
      </c>
      <c r="BM385" s="193" t="s">
        <v>730</v>
      </c>
    </row>
    <row r="386" spans="1:65" s="13" customFormat="1">
      <c r="B386" s="195"/>
      <c r="C386" s="196"/>
      <c r="D386" s="197" t="s">
        <v>252</v>
      </c>
      <c r="E386" s="198" t="s">
        <v>18</v>
      </c>
      <c r="F386" s="199" t="s">
        <v>731</v>
      </c>
      <c r="G386" s="196"/>
      <c r="H386" s="200">
        <v>0.72699999999999998</v>
      </c>
      <c r="I386" s="201"/>
      <c r="J386" s="196"/>
      <c r="K386" s="196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252</v>
      </c>
      <c r="AU386" s="206" t="s">
        <v>79</v>
      </c>
      <c r="AV386" s="13" t="s">
        <v>79</v>
      </c>
      <c r="AW386" s="13" t="s">
        <v>32</v>
      </c>
      <c r="AX386" s="13" t="s">
        <v>70</v>
      </c>
      <c r="AY386" s="206" t="s">
        <v>244</v>
      </c>
    </row>
    <row r="387" spans="1:65" s="14" customFormat="1">
      <c r="B387" s="207"/>
      <c r="C387" s="208"/>
      <c r="D387" s="197" t="s">
        <v>252</v>
      </c>
      <c r="E387" s="209" t="s">
        <v>18</v>
      </c>
      <c r="F387" s="210" t="s">
        <v>254</v>
      </c>
      <c r="G387" s="208"/>
      <c r="H387" s="211">
        <v>0.72699999999999998</v>
      </c>
      <c r="I387" s="212"/>
      <c r="J387" s="208"/>
      <c r="K387" s="208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252</v>
      </c>
      <c r="AU387" s="217" t="s">
        <v>79</v>
      </c>
      <c r="AV387" s="14" t="s">
        <v>250</v>
      </c>
      <c r="AW387" s="14" t="s">
        <v>32</v>
      </c>
      <c r="AX387" s="14" t="s">
        <v>77</v>
      </c>
      <c r="AY387" s="217" t="s">
        <v>244</v>
      </c>
    </row>
    <row r="388" spans="1:65" s="2" customFormat="1" ht="24.2" customHeight="1">
      <c r="A388" s="36"/>
      <c r="B388" s="37"/>
      <c r="C388" s="181" t="s">
        <v>732</v>
      </c>
      <c r="D388" s="181" t="s">
        <v>246</v>
      </c>
      <c r="E388" s="182" t="s">
        <v>733</v>
      </c>
      <c r="F388" s="183" t="s">
        <v>734</v>
      </c>
      <c r="G388" s="184" t="s">
        <v>257</v>
      </c>
      <c r="H388" s="185">
        <v>0.72699999999999998</v>
      </c>
      <c r="I388" s="186"/>
      <c r="J388" s="187">
        <f>ROUND(I388*H388,2)</f>
        <v>0</v>
      </c>
      <c r="K388" s="188"/>
      <c r="L388" s="41"/>
      <c r="M388" s="189" t="s">
        <v>18</v>
      </c>
      <c r="N388" s="190" t="s">
        <v>41</v>
      </c>
      <c r="O388" s="66"/>
      <c r="P388" s="191">
        <f>O388*H388</f>
        <v>0</v>
      </c>
      <c r="Q388" s="191">
        <v>2.81E-3</v>
      </c>
      <c r="R388" s="191">
        <f>Q388*H388</f>
        <v>2.04287E-3</v>
      </c>
      <c r="S388" s="191">
        <v>0</v>
      </c>
      <c r="T388" s="192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3" t="s">
        <v>167</v>
      </c>
      <c r="AT388" s="193" t="s">
        <v>246</v>
      </c>
      <c r="AU388" s="193" t="s">
        <v>79</v>
      </c>
      <c r="AY388" s="19" t="s">
        <v>244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9" t="s">
        <v>77</v>
      </c>
      <c r="BK388" s="194">
        <f>ROUND(I388*H388,2)</f>
        <v>0</v>
      </c>
      <c r="BL388" s="19" t="s">
        <v>167</v>
      </c>
      <c r="BM388" s="193" t="s">
        <v>735</v>
      </c>
    </row>
    <row r="389" spans="1:65" s="2" customFormat="1" ht="49.15" customHeight="1">
      <c r="A389" s="36"/>
      <c r="B389" s="37"/>
      <c r="C389" s="181" t="s">
        <v>736</v>
      </c>
      <c r="D389" s="181" t="s">
        <v>246</v>
      </c>
      <c r="E389" s="182" t="s">
        <v>737</v>
      </c>
      <c r="F389" s="183" t="s">
        <v>738</v>
      </c>
      <c r="G389" s="184" t="s">
        <v>262</v>
      </c>
      <c r="H389" s="185">
        <v>0.74399999999999999</v>
      </c>
      <c r="I389" s="186"/>
      <c r="J389" s="187">
        <f>ROUND(I389*H389,2)</f>
        <v>0</v>
      </c>
      <c r="K389" s="188"/>
      <c r="L389" s="41"/>
      <c r="M389" s="189" t="s">
        <v>18</v>
      </c>
      <c r="N389" s="190" t="s">
        <v>41</v>
      </c>
      <c r="O389" s="66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3" t="s">
        <v>167</v>
      </c>
      <c r="AT389" s="193" t="s">
        <v>246</v>
      </c>
      <c r="AU389" s="193" t="s">
        <v>79</v>
      </c>
      <c r="AY389" s="19" t="s">
        <v>244</v>
      </c>
      <c r="BE389" s="194">
        <f>IF(N389="základní",J389,0)</f>
        <v>0</v>
      </c>
      <c r="BF389" s="194">
        <f>IF(N389="snížená",J389,0)</f>
        <v>0</v>
      </c>
      <c r="BG389" s="194">
        <f>IF(N389="zákl. přenesená",J389,0)</f>
        <v>0</v>
      </c>
      <c r="BH389" s="194">
        <f>IF(N389="sníž. přenesená",J389,0)</f>
        <v>0</v>
      </c>
      <c r="BI389" s="194">
        <f>IF(N389="nulová",J389,0)</f>
        <v>0</v>
      </c>
      <c r="BJ389" s="19" t="s">
        <v>77</v>
      </c>
      <c r="BK389" s="194">
        <f>ROUND(I389*H389,2)</f>
        <v>0</v>
      </c>
      <c r="BL389" s="19" t="s">
        <v>167</v>
      </c>
      <c r="BM389" s="193" t="s">
        <v>739</v>
      </c>
    </row>
    <row r="390" spans="1:65" s="12" customFormat="1" ht="22.9" customHeight="1">
      <c r="B390" s="165"/>
      <c r="C390" s="166"/>
      <c r="D390" s="167" t="s">
        <v>69</v>
      </c>
      <c r="E390" s="179" t="s">
        <v>740</v>
      </c>
      <c r="F390" s="179" t="s">
        <v>741</v>
      </c>
      <c r="G390" s="166"/>
      <c r="H390" s="166"/>
      <c r="I390" s="169"/>
      <c r="J390" s="180">
        <f>BK390</f>
        <v>0</v>
      </c>
      <c r="K390" s="166"/>
      <c r="L390" s="171"/>
      <c r="M390" s="172"/>
      <c r="N390" s="173"/>
      <c r="O390" s="173"/>
      <c r="P390" s="174">
        <f>SUM(P391:P430)</f>
        <v>0</v>
      </c>
      <c r="Q390" s="173"/>
      <c r="R390" s="174">
        <f>SUM(R391:R430)</f>
        <v>2.6399042000000001</v>
      </c>
      <c r="S390" s="173"/>
      <c r="T390" s="175">
        <f>SUM(T391:T430)</f>
        <v>0</v>
      </c>
      <c r="AR390" s="176" t="s">
        <v>79</v>
      </c>
      <c r="AT390" s="177" t="s">
        <v>69</v>
      </c>
      <c r="AU390" s="177" t="s">
        <v>77</v>
      </c>
      <c r="AY390" s="176" t="s">
        <v>244</v>
      </c>
      <c r="BK390" s="178">
        <f>SUM(BK391:BK430)</f>
        <v>0</v>
      </c>
    </row>
    <row r="391" spans="1:65" s="2" customFormat="1" ht="55.5" customHeight="1">
      <c r="A391" s="36"/>
      <c r="B391" s="37"/>
      <c r="C391" s="181" t="s">
        <v>742</v>
      </c>
      <c r="D391" s="181" t="s">
        <v>246</v>
      </c>
      <c r="E391" s="182" t="s">
        <v>743</v>
      </c>
      <c r="F391" s="183" t="s">
        <v>744</v>
      </c>
      <c r="G391" s="184" t="s">
        <v>289</v>
      </c>
      <c r="H391" s="185">
        <v>4.67</v>
      </c>
      <c r="I391" s="186"/>
      <c r="J391" s="187">
        <f>ROUND(I391*H391,2)</f>
        <v>0</v>
      </c>
      <c r="K391" s="188"/>
      <c r="L391" s="41"/>
      <c r="M391" s="189" t="s">
        <v>18</v>
      </c>
      <c r="N391" s="190" t="s">
        <v>41</v>
      </c>
      <c r="O391" s="66"/>
      <c r="P391" s="191">
        <f>O391*H391</f>
        <v>0</v>
      </c>
      <c r="Q391" s="191">
        <v>4.428E-2</v>
      </c>
      <c r="R391" s="191">
        <f>Q391*H391</f>
        <v>0.20678759999999999</v>
      </c>
      <c r="S391" s="191">
        <v>0</v>
      </c>
      <c r="T391" s="192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3" t="s">
        <v>167</v>
      </c>
      <c r="AT391" s="193" t="s">
        <v>246</v>
      </c>
      <c r="AU391" s="193" t="s">
        <v>79</v>
      </c>
      <c r="AY391" s="19" t="s">
        <v>244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19" t="s">
        <v>77</v>
      </c>
      <c r="BK391" s="194">
        <f>ROUND(I391*H391,2)</f>
        <v>0</v>
      </c>
      <c r="BL391" s="19" t="s">
        <v>167</v>
      </c>
      <c r="BM391" s="193" t="s">
        <v>745</v>
      </c>
    </row>
    <row r="392" spans="1:65" s="15" customFormat="1">
      <c r="B392" s="229"/>
      <c r="C392" s="230"/>
      <c r="D392" s="197" t="s">
        <v>252</v>
      </c>
      <c r="E392" s="231" t="s">
        <v>18</v>
      </c>
      <c r="F392" s="232" t="s">
        <v>746</v>
      </c>
      <c r="G392" s="230"/>
      <c r="H392" s="231" t="s">
        <v>18</v>
      </c>
      <c r="I392" s="233"/>
      <c r="J392" s="230"/>
      <c r="K392" s="230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252</v>
      </c>
      <c r="AU392" s="238" t="s">
        <v>79</v>
      </c>
      <c r="AV392" s="15" t="s">
        <v>77</v>
      </c>
      <c r="AW392" s="15" t="s">
        <v>32</v>
      </c>
      <c r="AX392" s="15" t="s">
        <v>70</v>
      </c>
      <c r="AY392" s="238" t="s">
        <v>244</v>
      </c>
    </row>
    <row r="393" spans="1:65" s="13" customFormat="1">
      <c r="B393" s="195"/>
      <c r="C393" s="196"/>
      <c r="D393" s="197" t="s">
        <v>252</v>
      </c>
      <c r="E393" s="198" t="s">
        <v>18</v>
      </c>
      <c r="F393" s="199" t="s">
        <v>747</v>
      </c>
      <c r="G393" s="196"/>
      <c r="H393" s="200">
        <v>6.27</v>
      </c>
      <c r="I393" s="201"/>
      <c r="J393" s="196"/>
      <c r="K393" s="196"/>
      <c r="L393" s="202"/>
      <c r="M393" s="203"/>
      <c r="N393" s="204"/>
      <c r="O393" s="204"/>
      <c r="P393" s="204"/>
      <c r="Q393" s="204"/>
      <c r="R393" s="204"/>
      <c r="S393" s="204"/>
      <c r="T393" s="205"/>
      <c r="AT393" s="206" t="s">
        <v>252</v>
      </c>
      <c r="AU393" s="206" t="s">
        <v>79</v>
      </c>
      <c r="AV393" s="13" t="s">
        <v>79</v>
      </c>
      <c r="AW393" s="13" t="s">
        <v>32</v>
      </c>
      <c r="AX393" s="13" t="s">
        <v>70</v>
      </c>
      <c r="AY393" s="206" t="s">
        <v>244</v>
      </c>
    </row>
    <row r="394" spans="1:65" s="13" customFormat="1">
      <c r="B394" s="195"/>
      <c r="C394" s="196"/>
      <c r="D394" s="197" t="s">
        <v>252</v>
      </c>
      <c r="E394" s="198" t="s">
        <v>18</v>
      </c>
      <c r="F394" s="199" t="s">
        <v>748</v>
      </c>
      <c r="G394" s="196"/>
      <c r="H394" s="200">
        <v>-1.6</v>
      </c>
      <c r="I394" s="201"/>
      <c r="J394" s="196"/>
      <c r="K394" s="196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252</v>
      </c>
      <c r="AU394" s="206" t="s">
        <v>79</v>
      </c>
      <c r="AV394" s="13" t="s">
        <v>79</v>
      </c>
      <c r="AW394" s="13" t="s">
        <v>32</v>
      </c>
      <c r="AX394" s="13" t="s">
        <v>70</v>
      </c>
      <c r="AY394" s="206" t="s">
        <v>244</v>
      </c>
    </row>
    <row r="395" spans="1:65" s="14" customFormat="1">
      <c r="B395" s="207"/>
      <c r="C395" s="208"/>
      <c r="D395" s="197" t="s">
        <v>252</v>
      </c>
      <c r="E395" s="209" t="s">
        <v>18</v>
      </c>
      <c r="F395" s="210" t="s">
        <v>254</v>
      </c>
      <c r="G395" s="208"/>
      <c r="H395" s="211">
        <v>4.67</v>
      </c>
      <c r="I395" s="212"/>
      <c r="J395" s="208"/>
      <c r="K395" s="208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252</v>
      </c>
      <c r="AU395" s="217" t="s">
        <v>79</v>
      </c>
      <c r="AV395" s="14" t="s">
        <v>250</v>
      </c>
      <c r="AW395" s="14" t="s">
        <v>32</v>
      </c>
      <c r="AX395" s="14" t="s">
        <v>77</v>
      </c>
      <c r="AY395" s="217" t="s">
        <v>244</v>
      </c>
    </row>
    <row r="396" spans="1:65" s="2" customFormat="1" ht="55.5" customHeight="1">
      <c r="A396" s="36"/>
      <c r="B396" s="37"/>
      <c r="C396" s="181" t="s">
        <v>749</v>
      </c>
      <c r="D396" s="181" t="s">
        <v>246</v>
      </c>
      <c r="E396" s="182" t="s">
        <v>750</v>
      </c>
      <c r="F396" s="183" t="s">
        <v>751</v>
      </c>
      <c r="G396" s="184" t="s">
        <v>289</v>
      </c>
      <c r="H396" s="185">
        <v>3.52</v>
      </c>
      <c r="I396" s="186"/>
      <c r="J396" s="187">
        <f>ROUND(I396*H396,2)</f>
        <v>0</v>
      </c>
      <c r="K396" s="188"/>
      <c r="L396" s="41"/>
      <c r="M396" s="189" t="s">
        <v>18</v>
      </c>
      <c r="N396" s="190" t="s">
        <v>41</v>
      </c>
      <c r="O396" s="66"/>
      <c r="P396" s="191">
        <f>O396*H396</f>
        <v>0</v>
      </c>
      <c r="Q396" s="191">
        <v>0.27200000000000002</v>
      </c>
      <c r="R396" s="191">
        <f>Q396*H396</f>
        <v>0.95744000000000007</v>
      </c>
      <c r="S396" s="191">
        <v>0</v>
      </c>
      <c r="T396" s="192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3" t="s">
        <v>167</v>
      </c>
      <c r="AT396" s="193" t="s">
        <v>246</v>
      </c>
      <c r="AU396" s="193" t="s">
        <v>79</v>
      </c>
      <c r="AY396" s="19" t="s">
        <v>244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9" t="s">
        <v>77</v>
      </c>
      <c r="BK396" s="194">
        <f>ROUND(I396*H396,2)</f>
        <v>0</v>
      </c>
      <c r="BL396" s="19" t="s">
        <v>167</v>
      </c>
      <c r="BM396" s="193" t="s">
        <v>752</v>
      </c>
    </row>
    <row r="397" spans="1:65" s="13" customFormat="1">
      <c r="B397" s="195"/>
      <c r="C397" s="196"/>
      <c r="D397" s="197" t="s">
        <v>252</v>
      </c>
      <c r="E397" s="198" t="s">
        <v>18</v>
      </c>
      <c r="F397" s="199" t="s">
        <v>753</v>
      </c>
      <c r="G397" s="196"/>
      <c r="H397" s="200">
        <v>3.52</v>
      </c>
      <c r="I397" s="201"/>
      <c r="J397" s="196"/>
      <c r="K397" s="196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252</v>
      </c>
      <c r="AU397" s="206" t="s">
        <v>79</v>
      </c>
      <c r="AV397" s="13" t="s">
        <v>79</v>
      </c>
      <c r="AW397" s="13" t="s">
        <v>32</v>
      </c>
      <c r="AX397" s="13" t="s">
        <v>70</v>
      </c>
      <c r="AY397" s="206" t="s">
        <v>244</v>
      </c>
    </row>
    <row r="398" spans="1:65" s="14" customFormat="1">
      <c r="B398" s="207"/>
      <c r="C398" s="208"/>
      <c r="D398" s="197" t="s">
        <v>252</v>
      </c>
      <c r="E398" s="209" t="s">
        <v>18</v>
      </c>
      <c r="F398" s="210" t="s">
        <v>254</v>
      </c>
      <c r="G398" s="208"/>
      <c r="H398" s="211">
        <v>3.52</v>
      </c>
      <c r="I398" s="212"/>
      <c r="J398" s="208"/>
      <c r="K398" s="208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252</v>
      </c>
      <c r="AU398" s="217" t="s">
        <v>79</v>
      </c>
      <c r="AV398" s="14" t="s">
        <v>250</v>
      </c>
      <c r="AW398" s="14" t="s">
        <v>32</v>
      </c>
      <c r="AX398" s="14" t="s">
        <v>77</v>
      </c>
      <c r="AY398" s="217" t="s">
        <v>244</v>
      </c>
    </row>
    <row r="399" spans="1:65" s="2" customFormat="1" ht="49.15" customHeight="1">
      <c r="A399" s="36"/>
      <c r="B399" s="37"/>
      <c r="C399" s="181" t="s">
        <v>754</v>
      </c>
      <c r="D399" s="181" t="s">
        <v>246</v>
      </c>
      <c r="E399" s="182" t="s">
        <v>755</v>
      </c>
      <c r="F399" s="183" t="s">
        <v>756</v>
      </c>
      <c r="G399" s="184" t="s">
        <v>289</v>
      </c>
      <c r="H399" s="185">
        <v>65.599999999999994</v>
      </c>
      <c r="I399" s="186"/>
      <c r="J399" s="187">
        <f>ROUND(I399*H399,2)</f>
        <v>0</v>
      </c>
      <c r="K399" s="188"/>
      <c r="L399" s="41"/>
      <c r="M399" s="189" t="s">
        <v>18</v>
      </c>
      <c r="N399" s="190" t="s">
        <v>41</v>
      </c>
      <c r="O399" s="66"/>
      <c r="P399" s="191">
        <f>O399*H399</f>
        <v>0</v>
      </c>
      <c r="Q399" s="191">
        <v>1.5769999999999999E-2</v>
      </c>
      <c r="R399" s="191">
        <f>Q399*H399</f>
        <v>1.0345119999999999</v>
      </c>
      <c r="S399" s="191">
        <v>0</v>
      </c>
      <c r="T399" s="192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3" t="s">
        <v>167</v>
      </c>
      <c r="AT399" s="193" t="s">
        <v>246</v>
      </c>
      <c r="AU399" s="193" t="s">
        <v>79</v>
      </c>
      <c r="AY399" s="19" t="s">
        <v>244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9" t="s">
        <v>77</v>
      </c>
      <c r="BK399" s="194">
        <f>ROUND(I399*H399,2)</f>
        <v>0</v>
      </c>
      <c r="BL399" s="19" t="s">
        <v>167</v>
      </c>
      <c r="BM399" s="193" t="s">
        <v>757</v>
      </c>
    </row>
    <row r="400" spans="1:65" s="13" customFormat="1">
      <c r="B400" s="195"/>
      <c r="C400" s="196"/>
      <c r="D400" s="197" t="s">
        <v>252</v>
      </c>
      <c r="E400" s="198" t="s">
        <v>18</v>
      </c>
      <c r="F400" s="199" t="s">
        <v>758</v>
      </c>
      <c r="G400" s="196"/>
      <c r="H400" s="200">
        <v>20.9</v>
      </c>
      <c r="I400" s="201"/>
      <c r="J400" s="196"/>
      <c r="K400" s="196"/>
      <c r="L400" s="202"/>
      <c r="M400" s="203"/>
      <c r="N400" s="204"/>
      <c r="O400" s="204"/>
      <c r="P400" s="204"/>
      <c r="Q400" s="204"/>
      <c r="R400" s="204"/>
      <c r="S400" s="204"/>
      <c r="T400" s="205"/>
      <c r="AT400" s="206" t="s">
        <v>252</v>
      </c>
      <c r="AU400" s="206" t="s">
        <v>79</v>
      </c>
      <c r="AV400" s="13" t="s">
        <v>79</v>
      </c>
      <c r="AW400" s="13" t="s">
        <v>32</v>
      </c>
      <c r="AX400" s="13" t="s">
        <v>70</v>
      </c>
      <c r="AY400" s="206" t="s">
        <v>244</v>
      </c>
    </row>
    <row r="401" spans="1:65" s="13" customFormat="1">
      <c r="B401" s="195"/>
      <c r="C401" s="196"/>
      <c r="D401" s="197" t="s">
        <v>252</v>
      </c>
      <c r="E401" s="198" t="s">
        <v>18</v>
      </c>
      <c r="F401" s="199" t="s">
        <v>759</v>
      </c>
      <c r="G401" s="196"/>
      <c r="H401" s="200">
        <v>44.7</v>
      </c>
      <c r="I401" s="201"/>
      <c r="J401" s="196"/>
      <c r="K401" s="196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252</v>
      </c>
      <c r="AU401" s="206" t="s">
        <v>79</v>
      </c>
      <c r="AV401" s="13" t="s">
        <v>79</v>
      </c>
      <c r="AW401" s="13" t="s">
        <v>32</v>
      </c>
      <c r="AX401" s="13" t="s">
        <v>70</v>
      </c>
      <c r="AY401" s="206" t="s">
        <v>244</v>
      </c>
    </row>
    <row r="402" spans="1:65" s="14" customFormat="1">
      <c r="B402" s="207"/>
      <c r="C402" s="208"/>
      <c r="D402" s="197" t="s">
        <v>252</v>
      </c>
      <c r="E402" s="209" t="s">
        <v>18</v>
      </c>
      <c r="F402" s="210" t="s">
        <v>254</v>
      </c>
      <c r="G402" s="208"/>
      <c r="H402" s="211">
        <v>65.599999999999994</v>
      </c>
      <c r="I402" s="212"/>
      <c r="J402" s="208"/>
      <c r="K402" s="208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252</v>
      </c>
      <c r="AU402" s="217" t="s">
        <v>79</v>
      </c>
      <c r="AV402" s="14" t="s">
        <v>250</v>
      </c>
      <c r="AW402" s="14" t="s">
        <v>32</v>
      </c>
      <c r="AX402" s="14" t="s">
        <v>77</v>
      </c>
      <c r="AY402" s="217" t="s">
        <v>244</v>
      </c>
    </row>
    <row r="403" spans="1:65" s="2" customFormat="1" ht="49.15" customHeight="1">
      <c r="A403" s="36"/>
      <c r="B403" s="37"/>
      <c r="C403" s="181" t="s">
        <v>760</v>
      </c>
      <c r="D403" s="181" t="s">
        <v>246</v>
      </c>
      <c r="E403" s="182" t="s">
        <v>761</v>
      </c>
      <c r="F403" s="183" t="s">
        <v>762</v>
      </c>
      <c r="G403" s="184" t="s">
        <v>289</v>
      </c>
      <c r="H403" s="185">
        <v>5.62</v>
      </c>
      <c r="I403" s="186"/>
      <c r="J403" s="187">
        <f>ROUND(I403*H403,2)</f>
        <v>0</v>
      </c>
      <c r="K403" s="188"/>
      <c r="L403" s="41"/>
      <c r="M403" s="189" t="s">
        <v>18</v>
      </c>
      <c r="N403" s="190" t="s">
        <v>41</v>
      </c>
      <c r="O403" s="66"/>
      <c r="P403" s="191">
        <f>O403*H403</f>
        <v>0</v>
      </c>
      <c r="Q403" s="191">
        <v>1.6080000000000001E-2</v>
      </c>
      <c r="R403" s="191">
        <f>Q403*H403</f>
        <v>9.0369600000000008E-2</v>
      </c>
      <c r="S403" s="191">
        <v>0</v>
      </c>
      <c r="T403" s="192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3" t="s">
        <v>167</v>
      </c>
      <c r="AT403" s="193" t="s">
        <v>246</v>
      </c>
      <c r="AU403" s="193" t="s">
        <v>79</v>
      </c>
      <c r="AY403" s="19" t="s">
        <v>244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9" t="s">
        <v>77</v>
      </c>
      <c r="BK403" s="194">
        <f>ROUND(I403*H403,2)</f>
        <v>0</v>
      </c>
      <c r="BL403" s="19" t="s">
        <v>167</v>
      </c>
      <c r="BM403" s="193" t="s">
        <v>763</v>
      </c>
    </row>
    <row r="404" spans="1:65" s="13" customFormat="1">
      <c r="B404" s="195"/>
      <c r="C404" s="196"/>
      <c r="D404" s="197" t="s">
        <v>252</v>
      </c>
      <c r="E404" s="198" t="s">
        <v>18</v>
      </c>
      <c r="F404" s="199" t="s">
        <v>764</v>
      </c>
      <c r="G404" s="196"/>
      <c r="H404" s="200">
        <v>5.62</v>
      </c>
      <c r="I404" s="201"/>
      <c r="J404" s="196"/>
      <c r="K404" s="196"/>
      <c r="L404" s="202"/>
      <c r="M404" s="203"/>
      <c r="N404" s="204"/>
      <c r="O404" s="204"/>
      <c r="P404" s="204"/>
      <c r="Q404" s="204"/>
      <c r="R404" s="204"/>
      <c r="S404" s="204"/>
      <c r="T404" s="205"/>
      <c r="AT404" s="206" t="s">
        <v>252</v>
      </c>
      <c r="AU404" s="206" t="s">
        <v>79</v>
      </c>
      <c r="AV404" s="13" t="s">
        <v>79</v>
      </c>
      <c r="AW404" s="13" t="s">
        <v>32</v>
      </c>
      <c r="AX404" s="13" t="s">
        <v>70</v>
      </c>
      <c r="AY404" s="206" t="s">
        <v>244</v>
      </c>
    </row>
    <row r="405" spans="1:65" s="14" customFormat="1">
      <c r="B405" s="207"/>
      <c r="C405" s="208"/>
      <c r="D405" s="197" t="s">
        <v>252</v>
      </c>
      <c r="E405" s="209" t="s">
        <v>18</v>
      </c>
      <c r="F405" s="210" t="s">
        <v>254</v>
      </c>
      <c r="G405" s="208"/>
      <c r="H405" s="211">
        <v>5.62</v>
      </c>
      <c r="I405" s="212"/>
      <c r="J405" s="208"/>
      <c r="K405" s="208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252</v>
      </c>
      <c r="AU405" s="217" t="s">
        <v>79</v>
      </c>
      <c r="AV405" s="14" t="s">
        <v>250</v>
      </c>
      <c r="AW405" s="14" t="s">
        <v>32</v>
      </c>
      <c r="AX405" s="14" t="s">
        <v>77</v>
      </c>
      <c r="AY405" s="217" t="s">
        <v>244</v>
      </c>
    </row>
    <row r="406" spans="1:65" s="2" customFormat="1" ht="37.9" customHeight="1">
      <c r="A406" s="36"/>
      <c r="B406" s="37"/>
      <c r="C406" s="181" t="s">
        <v>765</v>
      </c>
      <c r="D406" s="181" t="s">
        <v>246</v>
      </c>
      <c r="E406" s="182" t="s">
        <v>766</v>
      </c>
      <c r="F406" s="183" t="s">
        <v>767</v>
      </c>
      <c r="G406" s="184" t="s">
        <v>289</v>
      </c>
      <c r="H406" s="185">
        <v>61.08</v>
      </c>
      <c r="I406" s="186"/>
      <c r="J406" s="187">
        <f>ROUND(I406*H406,2)</f>
        <v>0</v>
      </c>
      <c r="K406" s="188"/>
      <c r="L406" s="41"/>
      <c r="M406" s="189" t="s">
        <v>18</v>
      </c>
      <c r="N406" s="190" t="s">
        <v>41</v>
      </c>
      <c r="O406" s="66"/>
      <c r="P406" s="191">
        <f>O406*H406</f>
        <v>0</v>
      </c>
      <c r="Q406" s="191">
        <v>1E-4</v>
      </c>
      <c r="R406" s="191">
        <f>Q406*H406</f>
        <v>6.1079999999999997E-3</v>
      </c>
      <c r="S406" s="191">
        <v>0</v>
      </c>
      <c r="T406" s="192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3" t="s">
        <v>167</v>
      </c>
      <c r="AT406" s="193" t="s">
        <v>246</v>
      </c>
      <c r="AU406" s="193" t="s">
        <v>79</v>
      </c>
      <c r="AY406" s="19" t="s">
        <v>244</v>
      </c>
      <c r="BE406" s="194">
        <f>IF(N406="základní",J406,0)</f>
        <v>0</v>
      </c>
      <c r="BF406" s="194">
        <f>IF(N406="snížená",J406,0)</f>
        <v>0</v>
      </c>
      <c r="BG406" s="194">
        <f>IF(N406="zákl. přenesená",J406,0)</f>
        <v>0</v>
      </c>
      <c r="BH406" s="194">
        <f>IF(N406="sníž. přenesená",J406,0)</f>
        <v>0</v>
      </c>
      <c r="BI406" s="194">
        <f>IF(N406="nulová",J406,0)</f>
        <v>0</v>
      </c>
      <c r="BJ406" s="19" t="s">
        <v>77</v>
      </c>
      <c r="BK406" s="194">
        <f>ROUND(I406*H406,2)</f>
        <v>0</v>
      </c>
      <c r="BL406" s="19" t="s">
        <v>167</v>
      </c>
      <c r="BM406" s="193" t="s">
        <v>768</v>
      </c>
    </row>
    <row r="407" spans="1:65" s="13" customFormat="1">
      <c r="B407" s="195"/>
      <c r="C407" s="196"/>
      <c r="D407" s="197" t="s">
        <v>252</v>
      </c>
      <c r="E407" s="198" t="s">
        <v>18</v>
      </c>
      <c r="F407" s="199" t="s">
        <v>769</v>
      </c>
      <c r="G407" s="196"/>
      <c r="H407" s="200">
        <v>61.08</v>
      </c>
      <c r="I407" s="201"/>
      <c r="J407" s="196"/>
      <c r="K407" s="196"/>
      <c r="L407" s="202"/>
      <c r="M407" s="203"/>
      <c r="N407" s="204"/>
      <c r="O407" s="204"/>
      <c r="P407" s="204"/>
      <c r="Q407" s="204"/>
      <c r="R407" s="204"/>
      <c r="S407" s="204"/>
      <c r="T407" s="205"/>
      <c r="AT407" s="206" t="s">
        <v>252</v>
      </c>
      <c r="AU407" s="206" t="s">
        <v>79</v>
      </c>
      <c r="AV407" s="13" t="s">
        <v>79</v>
      </c>
      <c r="AW407" s="13" t="s">
        <v>32</v>
      </c>
      <c r="AX407" s="13" t="s">
        <v>70</v>
      </c>
      <c r="AY407" s="206" t="s">
        <v>244</v>
      </c>
    </row>
    <row r="408" spans="1:65" s="14" customFormat="1">
      <c r="B408" s="207"/>
      <c r="C408" s="208"/>
      <c r="D408" s="197" t="s">
        <v>252</v>
      </c>
      <c r="E408" s="209" t="s">
        <v>18</v>
      </c>
      <c r="F408" s="210" t="s">
        <v>254</v>
      </c>
      <c r="G408" s="208"/>
      <c r="H408" s="211">
        <v>61.08</v>
      </c>
      <c r="I408" s="212"/>
      <c r="J408" s="208"/>
      <c r="K408" s="208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252</v>
      </c>
      <c r="AU408" s="217" t="s">
        <v>79</v>
      </c>
      <c r="AV408" s="14" t="s">
        <v>250</v>
      </c>
      <c r="AW408" s="14" t="s">
        <v>32</v>
      </c>
      <c r="AX408" s="14" t="s">
        <v>77</v>
      </c>
      <c r="AY408" s="217" t="s">
        <v>244</v>
      </c>
    </row>
    <row r="409" spans="1:65" s="2" customFormat="1" ht="55.5" customHeight="1">
      <c r="A409" s="36"/>
      <c r="B409" s="37"/>
      <c r="C409" s="181" t="s">
        <v>770</v>
      </c>
      <c r="D409" s="181" t="s">
        <v>246</v>
      </c>
      <c r="E409" s="182" t="s">
        <v>771</v>
      </c>
      <c r="F409" s="183" t="s">
        <v>772</v>
      </c>
      <c r="G409" s="184" t="s">
        <v>249</v>
      </c>
      <c r="H409" s="185">
        <v>1</v>
      </c>
      <c r="I409" s="186"/>
      <c r="J409" s="187">
        <f>ROUND(I409*H409,2)</f>
        <v>0</v>
      </c>
      <c r="K409" s="188"/>
      <c r="L409" s="41"/>
      <c r="M409" s="189" t="s">
        <v>18</v>
      </c>
      <c r="N409" s="190" t="s">
        <v>41</v>
      </c>
      <c r="O409" s="66"/>
      <c r="P409" s="191">
        <f>O409*H409</f>
        <v>0</v>
      </c>
      <c r="Q409" s="191">
        <v>1.0499999999999999E-3</v>
      </c>
      <c r="R409" s="191">
        <f>Q409*H409</f>
        <v>1.0499999999999999E-3</v>
      </c>
      <c r="S409" s="191">
        <v>0</v>
      </c>
      <c r="T409" s="19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3" t="s">
        <v>167</v>
      </c>
      <c r="AT409" s="193" t="s">
        <v>246</v>
      </c>
      <c r="AU409" s="193" t="s">
        <v>79</v>
      </c>
      <c r="AY409" s="19" t="s">
        <v>244</v>
      </c>
      <c r="BE409" s="194">
        <f>IF(N409="základní",J409,0)</f>
        <v>0</v>
      </c>
      <c r="BF409" s="194">
        <f>IF(N409="snížená",J409,0)</f>
        <v>0</v>
      </c>
      <c r="BG409" s="194">
        <f>IF(N409="zákl. přenesená",J409,0)</f>
        <v>0</v>
      </c>
      <c r="BH409" s="194">
        <f>IF(N409="sníž. přenesená",J409,0)</f>
        <v>0</v>
      </c>
      <c r="BI409" s="194">
        <f>IF(N409="nulová",J409,0)</f>
        <v>0</v>
      </c>
      <c r="BJ409" s="19" t="s">
        <v>77</v>
      </c>
      <c r="BK409" s="194">
        <f>ROUND(I409*H409,2)</f>
        <v>0</v>
      </c>
      <c r="BL409" s="19" t="s">
        <v>167</v>
      </c>
      <c r="BM409" s="193" t="s">
        <v>773</v>
      </c>
    </row>
    <row r="410" spans="1:65" s="13" customFormat="1">
      <c r="B410" s="195"/>
      <c r="C410" s="196"/>
      <c r="D410" s="197" t="s">
        <v>252</v>
      </c>
      <c r="E410" s="198" t="s">
        <v>18</v>
      </c>
      <c r="F410" s="199" t="s">
        <v>774</v>
      </c>
      <c r="G410" s="196"/>
      <c r="H410" s="200">
        <v>1</v>
      </c>
      <c r="I410" s="201"/>
      <c r="J410" s="196"/>
      <c r="K410" s="196"/>
      <c r="L410" s="202"/>
      <c r="M410" s="203"/>
      <c r="N410" s="204"/>
      <c r="O410" s="204"/>
      <c r="P410" s="204"/>
      <c r="Q410" s="204"/>
      <c r="R410" s="204"/>
      <c r="S410" s="204"/>
      <c r="T410" s="205"/>
      <c r="AT410" s="206" t="s">
        <v>252</v>
      </c>
      <c r="AU410" s="206" t="s">
        <v>79</v>
      </c>
      <c r="AV410" s="13" t="s">
        <v>79</v>
      </c>
      <c r="AW410" s="13" t="s">
        <v>32</v>
      </c>
      <c r="AX410" s="13" t="s">
        <v>70</v>
      </c>
      <c r="AY410" s="206" t="s">
        <v>244</v>
      </c>
    </row>
    <row r="411" spans="1:65" s="14" customFormat="1">
      <c r="B411" s="207"/>
      <c r="C411" s="208"/>
      <c r="D411" s="197" t="s">
        <v>252</v>
      </c>
      <c r="E411" s="209" t="s">
        <v>18</v>
      </c>
      <c r="F411" s="210" t="s">
        <v>254</v>
      </c>
      <c r="G411" s="208"/>
      <c r="H411" s="211">
        <v>1</v>
      </c>
      <c r="I411" s="212"/>
      <c r="J411" s="208"/>
      <c r="K411" s="208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252</v>
      </c>
      <c r="AU411" s="217" t="s">
        <v>79</v>
      </c>
      <c r="AV411" s="14" t="s">
        <v>250</v>
      </c>
      <c r="AW411" s="14" t="s">
        <v>32</v>
      </c>
      <c r="AX411" s="14" t="s">
        <v>77</v>
      </c>
      <c r="AY411" s="217" t="s">
        <v>244</v>
      </c>
    </row>
    <row r="412" spans="1:65" s="2" customFormat="1" ht="37.9" customHeight="1">
      <c r="A412" s="36"/>
      <c r="B412" s="37"/>
      <c r="C412" s="181" t="s">
        <v>775</v>
      </c>
      <c r="D412" s="181" t="s">
        <v>246</v>
      </c>
      <c r="E412" s="182" t="s">
        <v>776</v>
      </c>
      <c r="F412" s="183" t="s">
        <v>777</v>
      </c>
      <c r="G412" s="184" t="s">
        <v>289</v>
      </c>
      <c r="H412" s="185">
        <v>137.69999999999999</v>
      </c>
      <c r="I412" s="186"/>
      <c r="J412" s="187">
        <f>ROUND(I412*H412,2)</f>
        <v>0</v>
      </c>
      <c r="K412" s="188"/>
      <c r="L412" s="41"/>
      <c r="M412" s="189" t="s">
        <v>18</v>
      </c>
      <c r="N412" s="190" t="s">
        <v>41</v>
      </c>
      <c r="O412" s="66"/>
      <c r="P412" s="191">
        <f>O412*H412</f>
        <v>0</v>
      </c>
      <c r="Q412" s="191">
        <v>1.25E-3</v>
      </c>
      <c r="R412" s="191">
        <f>Q412*H412</f>
        <v>0.172125</v>
      </c>
      <c r="S412" s="191">
        <v>0</v>
      </c>
      <c r="T412" s="192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3" t="s">
        <v>167</v>
      </c>
      <c r="AT412" s="193" t="s">
        <v>246</v>
      </c>
      <c r="AU412" s="193" t="s">
        <v>79</v>
      </c>
      <c r="AY412" s="19" t="s">
        <v>244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19" t="s">
        <v>77</v>
      </c>
      <c r="BK412" s="194">
        <f>ROUND(I412*H412,2)</f>
        <v>0</v>
      </c>
      <c r="BL412" s="19" t="s">
        <v>167</v>
      </c>
      <c r="BM412" s="193" t="s">
        <v>778</v>
      </c>
    </row>
    <row r="413" spans="1:65" s="13" customFormat="1">
      <c r="B413" s="195"/>
      <c r="C413" s="196"/>
      <c r="D413" s="197" t="s">
        <v>252</v>
      </c>
      <c r="E413" s="198" t="s">
        <v>18</v>
      </c>
      <c r="F413" s="199" t="s">
        <v>779</v>
      </c>
      <c r="G413" s="196"/>
      <c r="H413" s="200">
        <v>182.4</v>
      </c>
      <c r="I413" s="201"/>
      <c r="J413" s="196"/>
      <c r="K413" s="196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252</v>
      </c>
      <c r="AU413" s="206" t="s">
        <v>79</v>
      </c>
      <c r="AV413" s="13" t="s">
        <v>79</v>
      </c>
      <c r="AW413" s="13" t="s">
        <v>32</v>
      </c>
      <c r="AX413" s="13" t="s">
        <v>70</v>
      </c>
      <c r="AY413" s="206" t="s">
        <v>244</v>
      </c>
    </row>
    <row r="414" spans="1:65" s="13" customFormat="1">
      <c r="B414" s="195"/>
      <c r="C414" s="196"/>
      <c r="D414" s="197" t="s">
        <v>252</v>
      </c>
      <c r="E414" s="198" t="s">
        <v>18</v>
      </c>
      <c r="F414" s="199" t="s">
        <v>780</v>
      </c>
      <c r="G414" s="196"/>
      <c r="H414" s="200">
        <v>-44.7</v>
      </c>
      <c r="I414" s="201"/>
      <c r="J414" s="196"/>
      <c r="K414" s="196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252</v>
      </c>
      <c r="AU414" s="206" t="s">
        <v>79</v>
      </c>
      <c r="AV414" s="13" t="s">
        <v>79</v>
      </c>
      <c r="AW414" s="13" t="s">
        <v>32</v>
      </c>
      <c r="AX414" s="13" t="s">
        <v>70</v>
      </c>
      <c r="AY414" s="206" t="s">
        <v>244</v>
      </c>
    </row>
    <row r="415" spans="1:65" s="14" customFormat="1">
      <c r="B415" s="207"/>
      <c r="C415" s="208"/>
      <c r="D415" s="197" t="s">
        <v>252</v>
      </c>
      <c r="E415" s="209" t="s">
        <v>18</v>
      </c>
      <c r="F415" s="210" t="s">
        <v>254</v>
      </c>
      <c r="G415" s="208"/>
      <c r="H415" s="211">
        <v>137.69999999999999</v>
      </c>
      <c r="I415" s="212"/>
      <c r="J415" s="208"/>
      <c r="K415" s="208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252</v>
      </c>
      <c r="AU415" s="217" t="s">
        <v>79</v>
      </c>
      <c r="AV415" s="14" t="s">
        <v>250</v>
      </c>
      <c r="AW415" s="14" t="s">
        <v>32</v>
      </c>
      <c r="AX415" s="14" t="s">
        <v>77</v>
      </c>
      <c r="AY415" s="217" t="s">
        <v>244</v>
      </c>
    </row>
    <row r="416" spans="1:65" s="2" customFormat="1" ht="24.2" customHeight="1">
      <c r="A416" s="36"/>
      <c r="B416" s="37"/>
      <c r="C416" s="218" t="s">
        <v>781</v>
      </c>
      <c r="D416" s="218" t="s">
        <v>264</v>
      </c>
      <c r="E416" s="219" t="s">
        <v>782</v>
      </c>
      <c r="F416" s="220" t="s">
        <v>783</v>
      </c>
      <c r="G416" s="221" t="s">
        <v>289</v>
      </c>
      <c r="H416" s="222">
        <v>72.293000000000006</v>
      </c>
      <c r="I416" s="223"/>
      <c r="J416" s="224">
        <f>ROUND(I416*H416,2)</f>
        <v>0</v>
      </c>
      <c r="K416" s="225"/>
      <c r="L416" s="226"/>
      <c r="M416" s="227" t="s">
        <v>18</v>
      </c>
      <c r="N416" s="228" t="s">
        <v>41</v>
      </c>
      <c r="O416" s="66"/>
      <c r="P416" s="191">
        <f>O416*H416</f>
        <v>0</v>
      </c>
      <c r="Q416" s="191">
        <v>1E-3</v>
      </c>
      <c r="R416" s="191">
        <f>Q416*H416</f>
        <v>7.229300000000001E-2</v>
      </c>
      <c r="S416" s="191">
        <v>0</v>
      </c>
      <c r="T416" s="192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3" t="s">
        <v>415</v>
      </c>
      <c r="AT416" s="193" t="s">
        <v>264</v>
      </c>
      <c r="AU416" s="193" t="s">
        <v>79</v>
      </c>
      <c r="AY416" s="19" t="s">
        <v>244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9" t="s">
        <v>77</v>
      </c>
      <c r="BK416" s="194">
        <f>ROUND(I416*H416,2)</f>
        <v>0</v>
      </c>
      <c r="BL416" s="19" t="s">
        <v>167</v>
      </c>
      <c r="BM416" s="193" t="s">
        <v>784</v>
      </c>
    </row>
    <row r="417" spans="1:65" s="13" customFormat="1">
      <c r="B417" s="195"/>
      <c r="C417" s="196"/>
      <c r="D417" s="197" t="s">
        <v>252</v>
      </c>
      <c r="E417" s="198" t="s">
        <v>18</v>
      </c>
      <c r="F417" s="199" t="s">
        <v>785</v>
      </c>
      <c r="G417" s="196"/>
      <c r="H417" s="200">
        <v>72.293000000000006</v>
      </c>
      <c r="I417" s="201"/>
      <c r="J417" s="196"/>
      <c r="K417" s="196"/>
      <c r="L417" s="202"/>
      <c r="M417" s="203"/>
      <c r="N417" s="204"/>
      <c r="O417" s="204"/>
      <c r="P417" s="204"/>
      <c r="Q417" s="204"/>
      <c r="R417" s="204"/>
      <c r="S417" s="204"/>
      <c r="T417" s="205"/>
      <c r="AT417" s="206" t="s">
        <v>252</v>
      </c>
      <c r="AU417" s="206" t="s">
        <v>79</v>
      </c>
      <c r="AV417" s="13" t="s">
        <v>79</v>
      </c>
      <c r="AW417" s="13" t="s">
        <v>32</v>
      </c>
      <c r="AX417" s="13" t="s">
        <v>70</v>
      </c>
      <c r="AY417" s="206" t="s">
        <v>244</v>
      </c>
    </row>
    <row r="418" spans="1:65" s="14" customFormat="1">
      <c r="B418" s="207"/>
      <c r="C418" s="208"/>
      <c r="D418" s="197" t="s">
        <v>252</v>
      </c>
      <c r="E418" s="209" t="s">
        <v>18</v>
      </c>
      <c r="F418" s="210" t="s">
        <v>254</v>
      </c>
      <c r="G418" s="208"/>
      <c r="H418" s="211">
        <v>72.293000000000006</v>
      </c>
      <c r="I418" s="212"/>
      <c r="J418" s="208"/>
      <c r="K418" s="208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252</v>
      </c>
      <c r="AU418" s="217" t="s">
        <v>79</v>
      </c>
      <c r="AV418" s="14" t="s">
        <v>250</v>
      </c>
      <c r="AW418" s="14" t="s">
        <v>32</v>
      </c>
      <c r="AX418" s="14" t="s">
        <v>77</v>
      </c>
      <c r="AY418" s="217" t="s">
        <v>244</v>
      </c>
    </row>
    <row r="419" spans="1:65" s="2" customFormat="1" ht="24.2" customHeight="1">
      <c r="A419" s="36"/>
      <c r="B419" s="37"/>
      <c r="C419" s="218" t="s">
        <v>786</v>
      </c>
      <c r="D419" s="218" t="s">
        <v>264</v>
      </c>
      <c r="E419" s="219" t="s">
        <v>787</v>
      </c>
      <c r="F419" s="220" t="s">
        <v>788</v>
      </c>
      <c r="G419" s="221" t="s">
        <v>289</v>
      </c>
      <c r="H419" s="222">
        <v>72.293000000000006</v>
      </c>
      <c r="I419" s="223"/>
      <c r="J419" s="224">
        <f>ROUND(I419*H419,2)</f>
        <v>0</v>
      </c>
      <c r="K419" s="225"/>
      <c r="L419" s="226"/>
      <c r="M419" s="227" t="s">
        <v>18</v>
      </c>
      <c r="N419" s="228" t="s">
        <v>41</v>
      </c>
      <c r="O419" s="66"/>
      <c r="P419" s="191">
        <f>O419*H419</f>
        <v>0</v>
      </c>
      <c r="Q419" s="191">
        <v>1E-3</v>
      </c>
      <c r="R419" s="191">
        <f>Q419*H419</f>
        <v>7.229300000000001E-2</v>
      </c>
      <c r="S419" s="191">
        <v>0</v>
      </c>
      <c r="T419" s="192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3" t="s">
        <v>415</v>
      </c>
      <c r="AT419" s="193" t="s">
        <v>264</v>
      </c>
      <c r="AU419" s="193" t="s">
        <v>79</v>
      </c>
      <c r="AY419" s="19" t="s">
        <v>244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19" t="s">
        <v>77</v>
      </c>
      <c r="BK419" s="194">
        <f>ROUND(I419*H419,2)</f>
        <v>0</v>
      </c>
      <c r="BL419" s="19" t="s">
        <v>167</v>
      </c>
      <c r="BM419" s="193" t="s">
        <v>789</v>
      </c>
    </row>
    <row r="420" spans="1:65" s="13" customFormat="1">
      <c r="B420" s="195"/>
      <c r="C420" s="196"/>
      <c r="D420" s="197" t="s">
        <v>252</v>
      </c>
      <c r="E420" s="198" t="s">
        <v>18</v>
      </c>
      <c r="F420" s="199" t="s">
        <v>785</v>
      </c>
      <c r="G420" s="196"/>
      <c r="H420" s="200">
        <v>72.293000000000006</v>
      </c>
      <c r="I420" s="201"/>
      <c r="J420" s="196"/>
      <c r="K420" s="196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252</v>
      </c>
      <c r="AU420" s="206" t="s">
        <v>79</v>
      </c>
      <c r="AV420" s="13" t="s">
        <v>79</v>
      </c>
      <c r="AW420" s="13" t="s">
        <v>32</v>
      </c>
      <c r="AX420" s="13" t="s">
        <v>70</v>
      </c>
      <c r="AY420" s="206" t="s">
        <v>244</v>
      </c>
    </row>
    <row r="421" spans="1:65" s="14" customFormat="1">
      <c r="B421" s="207"/>
      <c r="C421" s="208"/>
      <c r="D421" s="197" t="s">
        <v>252</v>
      </c>
      <c r="E421" s="209" t="s">
        <v>18</v>
      </c>
      <c r="F421" s="210" t="s">
        <v>254</v>
      </c>
      <c r="G421" s="208"/>
      <c r="H421" s="211">
        <v>72.293000000000006</v>
      </c>
      <c r="I421" s="212"/>
      <c r="J421" s="208"/>
      <c r="K421" s="208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252</v>
      </c>
      <c r="AU421" s="217" t="s">
        <v>79</v>
      </c>
      <c r="AV421" s="14" t="s">
        <v>250</v>
      </c>
      <c r="AW421" s="14" t="s">
        <v>32</v>
      </c>
      <c r="AX421" s="14" t="s">
        <v>77</v>
      </c>
      <c r="AY421" s="217" t="s">
        <v>244</v>
      </c>
    </row>
    <row r="422" spans="1:65" s="2" customFormat="1" ht="44.25" customHeight="1">
      <c r="A422" s="36"/>
      <c r="B422" s="37"/>
      <c r="C422" s="181" t="s">
        <v>790</v>
      </c>
      <c r="D422" s="181" t="s">
        <v>246</v>
      </c>
      <c r="E422" s="182" t="s">
        <v>791</v>
      </c>
      <c r="F422" s="183" t="s">
        <v>792</v>
      </c>
      <c r="G422" s="184" t="s">
        <v>379</v>
      </c>
      <c r="H422" s="185">
        <v>2.8</v>
      </c>
      <c r="I422" s="186"/>
      <c r="J422" s="187">
        <f>ROUND(I422*H422,2)</f>
        <v>0</v>
      </c>
      <c r="K422" s="188"/>
      <c r="L422" s="41"/>
      <c r="M422" s="189" t="s">
        <v>18</v>
      </c>
      <c r="N422" s="190" t="s">
        <v>41</v>
      </c>
      <c r="O422" s="66"/>
      <c r="P422" s="191">
        <f>O422*H422</f>
        <v>0</v>
      </c>
      <c r="Q422" s="191">
        <v>8.8199999999999997E-3</v>
      </c>
      <c r="R422" s="191">
        <f>Q422*H422</f>
        <v>2.4695999999999999E-2</v>
      </c>
      <c r="S422" s="191">
        <v>0</v>
      </c>
      <c r="T422" s="192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3" t="s">
        <v>167</v>
      </c>
      <c r="AT422" s="193" t="s">
        <v>246</v>
      </c>
      <c r="AU422" s="193" t="s">
        <v>79</v>
      </c>
      <c r="AY422" s="19" t="s">
        <v>244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77</v>
      </c>
      <c r="BK422" s="194">
        <f>ROUND(I422*H422,2)</f>
        <v>0</v>
      </c>
      <c r="BL422" s="19" t="s">
        <v>167</v>
      </c>
      <c r="BM422" s="193" t="s">
        <v>793</v>
      </c>
    </row>
    <row r="423" spans="1:65" s="13" customFormat="1">
      <c r="B423" s="195"/>
      <c r="C423" s="196"/>
      <c r="D423" s="197" t="s">
        <v>252</v>
      </c>
      <c r="E423" s="198" t="s">
        <v>18</v>
      </c>
      <c r="F423" s="199" t="s">
        <v>794</v>
      </c>
      <c r="G423" s="196"/>
      <c r="H423" s="200">
        <v>2.8</v>
      </c>
      <c r="I423" s="201"/>
      <c r="J423" s="196"/>
      <c r="K423" s="196"/>
      <c r="L423" s="202"/>
      <c r="M423" s="203"/>
      <c r="N423" s="204"/>
      <c r="O423" s="204"/>
      <c r="P423" s="204"/>
      <c r="Q423" s="204"/>
      <c r="R423" s="204"/>
      <c r="S423" s="204"/>
      <c r="T423" s="205"/>
      <c r="AT423" s="206" t="s">
        <v>252</v>
      </c>
      <c r="AU423" s="206" t="s">
        <v>79</v>
      </c>
      <c r="AV423" s="13" t="s">
        <v>79</v>
      </c>
      <c r="AW423" s="13" t="s">
        <v>32</v>
      </c>
      <c r="AX423" s="13" t="s">
        <v>70</v>
      </c>
      <c r="AY423" s="206" t="s">
        <v>244</v>
      </c>
    </row>
    <row r="424" spans="1:65" s="14" customFormat="1">
      <c r="B424" s="207"/>
      <c r="C424" s="208"/>
      <c r="D424" s="197" t="s">
        <v>252</v>
      </c>
      <c r="E424" s="209" t="s">
        <v>18</v>
      </c>
      <c r="F424" s="210" t="s">
        <v>254</v>
      </c>
      <c r="G424" s="208"/>
      <c r="H424" s="211">
        <v>2.8</v>
      </c>
      <c r="I424" s="212"/>
      <c r="J424" s="208"/>
      <c r="K424" s="208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252</v>
      </c>
      <c r="AU424" s="217" t="s">
        <v>79</v>
      </c>
      <c r="AV424" s="14" t="s">
        <v>250</v>
      </c>
      <c r="AW424" s="14" t="s">
        <v>32</v>
      </c>
      <c r="AX424" s="14" t="s">
        <v>77</v>
      </c>
      <c r="AY424" s="217" t="s">
        <v>244</v>
      </c>
    </row>
    <row r="425" spans="1:65" s="2" customFormat="1" ht="37.9" customHeight="1">
      <c r="A425" s="36"/>
      <c r="B425" s="37"/>
      <c r="C425" s="181" t="s">
        <v>795</v>
      </c>
      <c r="D425" s="181" t="s">
        <v>246</v>
      </c>
      <c r="E425" s="182" t="s">
        <v>796</v>
      </c>
      <c r="F425" s="183" t="s">
        <v>797</v>
      </c>
      <c r="G425" s="184" t="s">
        <v>249</v>
      </c>
      <c r="H425" s="185">
        <v>1</v>
      </c>
      <c r="I425" s="186"/>
      <c r="J425" s="187">
        <f>ROUND(I425*H425,2)</f>
        <v>0</v>
      </c>
      <c r="K425" s="188"/>
      <c r="L425" s="41"/>
      <c r="M425" s="189" t="s">
        <v>18</v>
      </c>
      <c r="N425" s="190" t="s">
        <v>41</v>
      </c>
      <c r="O425" s="66"/>
      <c r="P425" s="191">
        <f>O425*H425</f>
        <v>0</v>
      </c>
      <c r="Q425" s="191">
        <v>3.0000000000000001E-5</v>
      </c>
      <c r="R425" s="191">
        <f>Q425*H425</f>
        <v>3.0000000000000001E-5</v>
      </c>
      <c r="S425" s="191">
        <v>0</v>
      </c>
      <c r="T425" s="192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3" t="s">
        <v>167</v>
      </c>
      <c r="AT425" s="193" t="s">
        <v>246</v>
      </c>
      <c r="AU425" s="193" t="s">
        <v>79</v>
      </c>
      <c r="AY425" s="19" t="s">
        <v>244</v>
      </c>
      <c r="BE425" s="194">
        <f>IF(N425="základní",J425,0)</f>
        <v>0</v>
      </c>
      <c r="BF425" s="194">
        <f>IF(N425="snížená",J425,0)</f>
        <v>0</v>
      </c>
      <c r="BG425" s="194">
        <f>IF(N425="zákl. přenesená",J425,0)</f>
        <v>0</v>
      </c>
      <c r="BH425" s="194">
        <f>IF(N425="sníž. přenesená",J425,0)</f>
        <v>0</v>
      </c>
      <c r="BI425" s="194">
        <f>IF(N425="nulová",J425,0)</f>
        <v>0</v>
      </c>
      <c r="BJ425" s="19" t="s">
        <v>77</v>
      </c>
      <c r="BK425" s="194">
        <f>ROUND(I425*H425,2)</f>
        <v>0</v>
      </c>
      <c r="BL425" s="19" t="s">
        <v>167</v>
      </c>
      <c r="BM425" s="193" t="s">
        <v>798</v>
      </c>
    </row>
    <row r="426" spans="1:65" s="2" customFormat="1" ht="19.5">
      <c r="A426" s="36"/>
      <c r="B426" s="37"/>
      <c r="C426" s="38"/>
      <c r="D426" s="197" t="s">
        <v>444</v>
      </c>
      <c r="E426" s="38"/>
      <c r="F426" s="239" t="s">
        <v>799</v>
      </c>
      <c r="G426" s="38"/>
      <c r="H426" s="38"/>
      <c r="I426" s="240"/>
      <c r="J426" s="38"/>
      <c r="K426" s="38"/>
      <c r="L426" s="41"/>
      <c r="M426" s="241"/>
      <c r="N426" s="242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444</v>
      </c>
      <c r="AU426" s="19" t="s">
        <v>79</v>
      </c>
    </row>
    <row r="427" spans="1:65" s="13" customFormat="1">
      <c r="B427" s="195"/>
      <c r="C427" s="196"/>
      <c r="D427" s="197" t="s">
        <v>252</v>
      </c>
      <c r="E427" s="198" t="s">
        <v>18</v>
      </c>
      <c r="F427" s="199" t="s">
        <v>800</v>
      </c>
      <c r="G427" s="196"/>
      <c r="H427" s="200">
        <v>1</v>
      </c>
      <c r="I427" s="201"/>
      <c r="J427" s="196"/>
      <c r="K427" s="196"/>
      <c r="L427" s="202"/>
      <c r="M427" s="203"/>
      <c r="N427" s="204"/>
      <c r="O427" s="204"/>
      <c r="P427" s="204"/>
      <c r="Q427" s="204"/>
      <c r="R427" s="204"/>
      <c r="S427" s="204"/>
      <c r="T427" s="205"/>
      <c r="AT427" s="206" t="s">
        <v>252</v>
      </c>
      <c r="AU427" s="206" t="s">
        <v>79</v>
      </c>
      <c r="AV427" s="13" t="s">
        <v>79</v>
      </c>
      <c r="AW427" s="13" t="s">
        <v>32</v>
      </c>
      <c r="AX427" s="13" t="s">
        <v>70</v>
      </c>
      <c r="AY427" s="206" t="s">
        <v>244</v>
      </c>
    </row>
    <row r="428" spans="1:65" s="14" customFormat="1">
      <c r="B428" s="207"/>
      <c r="C428" s="208"/>
      <c r="D428" s="197" t="s">
        <v>252</v>
      </c>
      <c r="E428" s="209" t="s">
        <v>18</v>
      </c>
      <c r="F428" s="210" t="s">
        <v>254</v>
      </c>
      <c r="G428" s="208"/>
      <c r="H428" s="211">
        <v>1</v>
      </c>
      <c r="I428" s="212"/>
      <c r="J428" s="208"/>
      <c r="K428" s="208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252</v>
      </c>
      <c r="AU428" s="217" t="s">
        <v>79</v>
      </c>
      <c r="AV428" s="14" t="s">
        <v>250</v>
      </c>
      <c r="AW428" s="14" t="s">
        <v>32</v>
      </c>
      <c r="AX428" s="14" t="s">
        <v>77</v>
      </c>
      <c r="AY428" s="217" t="s">
        <v>244</v>
      </c>
    </row>
    <row r="429" spans="1:65" s="2" customFormat="1" ht="24.2" customHeight="1">
      <c r="A429" s="36"/>
      <c r="B429" s="37"/>
      <c r="C429" s="218" t="s">
        <v>801</v>
      </c>
      <c r="D429" s="218" t="s">
        <v>264</v>
      </c>
      <c r="E429" s="219" t="s">
        <v>802</v>
      </c>
      <c r="F429" s="220" t="s">
        <v>803</v>
      </c>
      <c r="G429" s="221" t="s">
        <v>249</v>
      </c>
      <c r="H429" s="222">
        <v>1</v>
      </c>
      <c r="I429" s="223"/>
      <c r="J429" s="224">
        <f>ROUND(I429*H429,2)</f>
        <v>0</v>
      </c>
      <c r="K429" s="225"/>
      <c r="L429" s="226"/>
      <c r="M429" s="227" t="s">
        <v>18</v>
      </c>
      <c r="N429" s="228" t="s">
        <v>41</v>
      </c>
      <c r="O429" s="66"/>
      <c r="P429" s="191">
        <f>O429*H429</f>
        <v>0</v>
      </c>
      <c r="Q429" s="191">
        <v>2.2000000000000001E-3</v>
      </c>
      <c r="R429" s="191">
        <f>Q429*H429</f>
        <v>2.2000000000000001E-3</v>
      </c>
      <c r="S429" s="191">
        <v>0</v>
      </c>
      <c r="T429" s="192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3" t="s">
        <v>415</v>
      </c>
      <c r="AT429" s="193" t="s">
        <v>264</v>
      </c>
      <c r="AU429" s="193" t="s">
        <v>79</v>
      </c>
      <c r="AY429" s="19" t="s">
        <v>244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9" t="s">
        <v>77</v>
      </c>
      <c r="BK429" s="194">
        <f>ROUND(I429*H429,2)</f>
        <v>0</v>
      </c>
      <c r="BL429" s="19" t="s">
        <v>167</v>
      </c>
      <c r="BM429" s="193" t="s">
        <v>804</v>
      </c>
    </row>
    <row r="430" spans="1:65" s="2" customFormat="1" ht="44.25" customHeight="1">
      <c r="A430" s="36"/>
      <c r="B430" s="37"/>
      <c r="C430" s="181" t="s">
        <v>805</v>
      </c>
      <c r="D430" s="181" t="s">
        <v>246</v>
      </c>
      <c r="E430" s="182" t="s">
        <v>806</v>
      </c>
      <c r="F430" s="183" t="s">
        <v>807</v>
      </c>
      <c r="G430" s="184" t="s">
        <v>262</v>
      </c>
      <c r="H430" s="185">
        <v>2.64</v>
      </c>
      <c r="I430" s="186"/>
      <c r="J430" s="187">
        <f>ROUND(I430*H430,2)</f>
        <v>0</v>
      </c>
      <c r="K430" s="188"/>
      <c r="L430" s="41"/>
      <c r="M430" s="189" t="s">
        <v>18</v>
      </c>
      <c r="N430" s="190" t="s">
        <v>41</v>
      </c>
      <c r="O430" s="66"/>
      <c r="P430" s="191">
        <f>O430*H430</f>
        <v>0</v>
      </c>
      <c r="Q430" s="191">
        <v>0</v>
      </c>
      <c r="R430" s="191">
        <f>Q430*H430</f>
        <v>0</v>
      </c>
      <c r="S430" s="191">
        <v>0</v>
      </c>
      <c r="T430" s="192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3" t="s">
        <v>167</v>
      </c>
      <c r="AT430" s="193" t="s">
        <v>246</v>
      </c>
      <c r="AU430" s="193" t="s">
        <v>79</v>
      </c>
      <c r="AY430" s="19" t="s">
        <v>244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77</v>
      </c>
      <c r="BK430" s="194">
        <f>ROUND(I430*H430,2)</f>
        <v>0</v>
      </c>
      <c r="BL430" s="19" t="s">
        <v>167</v>
      </c>
      <c r="BM430" s="193" t="s">
        <v>808</v>
      </c>
    </row>
    <row r="431" spans="1:65" s="12" customFormat="1" ht="22.9" customHeight="1">
      <c r="B431" s="165"/>
      <c r="C431" s="166"/>
      <c r="D431" s="167" t="s">
        <v>69</v>
      </c>
      <c r="E431" s="179" t="s">
        <v>809</v>
      </c>
      <c r="F431" s="179" t="s">
        <v>810</v>
      </c>
      <c r="G431" s="166"/>
      <c r="H431" s="166"/>
      <c r="I431" s="169"/>
      <c r="J431" s="180">
        <f>BK431</f>
        <v>0</v>
      </c>
      <c r="K431" s="166"/>
      <c r="L431" s="171"/>
      <c r="M431" s="172"/>
      <c r="N431" s="173"/>
      <c r="O431" s="173"/>
      <c r="P431" s="174">
        <f>SUM(P432:P467)</f>
        <v>0</v>
      </c>
      <c r="Q431" s="173"/>
      <c r="R431" s="174">
        <f>SUM(R432:R467)</f>
        <v>0.40859860000000003</v>
      </c>
      <c r="S431" s="173"/>
      <c r="T431" s="175">
        <f>SUM(T432:T467)</f>
        <v>0</v>
      </c>
      <c r="AR431" s="176" t="s">
        <v>79</v>
      </c>
      <c r="AT431" s="177" t="s">
        <v>69</v>
      </c>
      <c r="AU431" s="177" t="s">
        <v>77</v>
      </c>
      <c r="AY431" s="176" t="s">
        <v>244</v>
      </c>
      <c r="BK431" s="178">
        <f>SUM(BK432:BK467)</f>
        <v>0</v>
      </c>
    </row>
    <row r="432" spans="1:65" s="2" customFormat="1" ht="33" customHeight="1">
      <c r="A432" s="36"/>
      <c r="B432" s="37"/>
      <c r="C432" s="181" t="s">
        <v>811</v>
      </c>
      <c r="D432" s="181" t="s">
        <v>246</v>
      </c>
      <c r="E432" s="182" t="s">
        <v>812</v>
      </c>
      <c r="F432" s="183" t="s">
        <v>813</v>
      </c>
      <c r="G432" s="184" t="s">
        <v>289</v>
      </c>
      <c r="H432" s="185">
        <v>11.06</v>
      </c>
      <c r="I432" s="186"/>
      <c r="J432" s="187">
        <f>ROUND(I432*H432,2)</f>
        <v>0</v>
      </c>
      <c r="K432" s="188"/>
      <c r="L432" s="41"/>
      <c r="M432" s="189" t="s">
        <v>18</v>
      </c>
      <c r="N432" s="190" t="s">
        <v>41</v>
      </c>
      <c r="O432" s="6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3" t="s">
        <v>167</v>
      </c>
      <c r="AT432" s="193" t="s">
        <v>246</v>
      </c>
      <c r="AU432" s="193" t="s">
        <v>79</v>
      </c>
      <c r="AY432" s="19" t="s">
        <v>244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9" t="s">
        <v>77</v>
      </c>
      <c r="BK432" s="194">
        <f>ROUND(I432*H432,2)</f>
        <v>0</v>
      </c>
      <c r="BL432" s="19" t="s">
        <v>167</v>
      </c>
      <c r="BM432" s="193" t="s">
        <v>814</v>
      </c>
    </row>
    <row r="433" spans="1:65" s="2" customFormat="1" ht="29.25">
      <c r="A433" s="36"/>
      <c r="B433" s="37"/>
      <c r="C433" s="38"/>
      <c r="D433" s="197" t="s">
        <v>444</v>
      </c>
      <c r="E433" s="38"/>
      <c r="F433" s="239" t="s">
        <v>815</v>
      </c>
      <c r="G433" s="38"/>
      <c r="H433" s="38"/>
      <c r="I433" s="240"/>
      <c r="J433" s="38"/>
      <c r="K433" s="38"/>
      <c r="L433" s="41"/>
      <c r="M433" s="241"/>
      <c r="N433" s="242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444</v>
      </c>
      <c r="AU433" s="19" t="s">
        <v>79</v>
      </c>
    </row>
    <row r="434" spans="1:65" s="13" customFormat="1">
      <c r="B434" s="195"/>
      <c r="C434" s="196"/>
      <c r="D434" s="197" t="s">
        <v>252</v>
      </c>
      <c r="E434" s="198" t="s">
        <v>18</v>
      </c>
      <c r="F434" s="199" t="s">
        <v>816</v>
      </c>
      <c r="G434" s="196"/>
      <c r="H434" s="200">
        <v>11.06</v>
      </c>
      <c r="I434" s="201"/>
      <c r="J434" s="196"/>
      <c r="K434" s="196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252</v>
      </c>
      <c r="AU434" s="206" t="s">
        <v>79</v>
      </c>
      <c r="AV434" s="13" t="s">
        <v>79</v>
      </c>
      <c r="AW434" s="13" t="s">
        <v>32</v>
      </c>
      <c r="AX434" s="13" t="s">
        <v>70</v>
      </c>
      <c r="AY434" s="206" t="s">
        <v>244</v>
      </c>
    </row>
    <row r="435" spans="1:65" s="14" customFormat="1">
      <c r="B435" s="207"/>
      <c r="C435" s="208"/>
      <c r="D435" s="197" t="s">
        <v>252</v>
      </c>
      <c r="E435" s="209" t="s">
        <v>18</v>
      </c>
      <c r="F435" s="210" t="s">
        <v>254</v>
      </c>
      <c r="G435" s="208"/>
      <c r="H435" s="211">
        <v>11.06</v>
      </c>
      <c r="I435" s="212"/>
      <c r="J435" s="208"/>
      <c r="K435" s="208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252</v>
      </c>
      <c r="AU435" s="217" t="s">
        <v>79</v>
      </c>
      <c r="AV435" s="14" t="s">
        <v>250</v>
      </c>
      <c r="AW435" s="14" t="s">
        <v>32</v>
      </c>
      <c r="AX435" s="14" t="s">
        <v>77</v>
      </c>
      <c r="AY435" s="217" t="s">
        <v>244</v>
      </c>
    </row>
    <row r="436" spans="1:65" s="2" customFormat="1" ht="24.2" customHeight="1">
      <c r="A436" s="36"/>
      <c r="B436" s="37"/>
      <c r="C436" s="218" t="s">
        <v>817</v>
      </c>
      <c r="D436" s="218" t="s">
        <v>264</v>
      </c>
      <c r="E436" s="219" t="s">
        <v>818</v>
      </c>
      <c r="F436" s="220" t="s">
        <v>819</v>
      </c>
      <c r="G436" s="221" t="s">
        <v>289</v>
      </c>
      <c r="H436" s="222">
        <v>11.06</v>
      </c>
      <c r="I436" s="223"/>
      <c r="J436" s="224">
        <f>ROUND(I436*H436,2)</f>
        <v>0</v>
      </c>
      <c r="K436" s="225"/>
      <c r="L436" s="226"/>
      <c r="M436" s="227" t="s">
        <v>18</v>
      </c>
      <c r="N436" s="228" t="s">
        <v>41</v>
      </c>
      <c r="O436" s="66"/>
      <c r="P436" s="191">
        <f>O436*H436</f>
        <v>0</v>
      </c>
      <c r="Q436" s="191">
        <v>9.3100000000000006E-3</v>
      </c>
      <c r="R436" s="191">
        <f>Q436*H436</f>
        <v>0.10296860000000001</v>
      </c>
      <c r="S436" s="191">
        <v>0</v>
      </c>
      <c r="T436" s="192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3" t="s">
        <v>415</v>
      </c>
      <c r="AT436" s="193" t="s">
        <v>264</v>
      </c>
      <c r="AU436" s="193" t="s">
        <v>79</v>
      </c>
      <c r="AY436" s="19" t="s">
        <v>244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19" t="s">
        <v>77</v>
      </c>
      <c r="BK436" s="194">
        <f>ROUND(I436*H436,2)</f>
        <v>0</v>
      </c>
      <c r="BL436" s="19" t="s">
        <v>167</v>
      </c>
      <c r="BM436" s="193" t="s">
        <v>820</v>
      </c>
    </row>
    <row r="437" spans="1:65" s="2" customFormat="1" ht="16.5" customHeight="1">
      <c r="A437" s="36"/>
      <c r="B437" s="37"/>
      <c r="C437" s="181" t="s">
        <v>821</v>
      </c>
      <c r="D437" s="181" t="s">
        <v>246</v>
      </c>
      <c r="E437" s="182" t="s">
        <v>822</v>
      </c>
      <c r="F437" s="183" t="s">
        <v>823</v>
      </c>
      <c r="G437" s="184" t="s">
        <v>379</v>
      </c>
      <c r="H437" s="185">
        <v>15.8</v>
      </c>
      <c r="I437" s="186"/>
      <c r="J437" s="187">
        <f>ROUND(I437*H437,2)</f>
        <v>0</v>
      </c>
      <c r="K437" s="188"/>
      <c r="L437" s="41"/>
      <c r="M437" s="189" t="s">
        <v>18</v>
      </c>
      <c r="N437" s="190" t="s">
        <v>41</v>
      </c>
      <c r="O437" s="66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3" t="s">
        <v>167</v>
      </c>
      <c r="AT437" s="193" t="s">
        <v>246</v>
      </c>
      <c r="AU437" s="193" t="s">
        <v>79</v>
      </c>
      <c r="AY437" s="19" t="s">
        <v>244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9" t="s">
        <v>77</v>
      </c>
      <c r="BK437" s="194">
        <f>ROUND(I437*H437,2)</f>
        <v>0</v>
      </c>
      <c r="BL437" s="19" t="s">
        <v>167</v>
      </c>
      <c r="BM437" s="193" t="s">
        <v>824</v>
      </c>
    </row>
    <row r="438" spans="1:65" s="13" customFormat="1">
      <c r="B438" s="195"/>
      <c r="C438" s="196"/>
      <c r="D438" s="197" t="s">
        <v>252</v>
      </c>
      <c r="E438" s="198" t="s">
        <v>18</v>
      </c>
      <c r="F438" s="199" t="s">
        <v>825</v>
      </c>
      <c r="G438" s="196"/>
      <c r="H438" s="200">
        <v>15.8</v>
      </c>
      <c r="I438" s="201"/>
      <c r="J438" s="196"/>
      <c r="K438" s="196"/>
      <c r="L438" s="202"/>
      <c r="M438" s="203"/>
      <c r="N438" s="204"/>
      <c r="O438" s="204"/>
      <c r="P438" s="204"/>
      <c r="Q438" s="204"/>
      <c r="R438" s="204"/>
      <c r="S438" s="204"/>
      <c r="T438" s="205"/>
      <c r="AT438" s="206" t="s">
        <v>252</v>
      </c>
      <c r="AU438" s="206" t="s">
        <v>79</v>
      </c>
      <c r="AV438" s="13" t="s">
        <v>79</v>
      </c>
      <c r="AW438" s="13" t="s">
        <v>32</v>
      </c>
      <c r="AX438" s="13" t="s">
        <v>70</v>
      </c>
      <c r="AY438" s="206" t="s">
        <v>244</v>
      </c>
    </row>
    <row r="439" spans="1:65" s="14" customFormat="1">
      <c r="B439" s="207"/>
      <c r="C439" s="208"/>
      <c r="D439" s="197" t="s">
        <v>252</v>
      </c>
      <c r="E439" s="209" t="s">
        <v>18</v>
      </c>
      <c r="F439" s="210" t="s">
        <v>254</v>
      </c>
      <c r="G439" s="208"/>
      <c r="H439" s="211">
        <v>15.8</v>
      </c>
      <c r="I439" s="212"/>
      <c r="J439" s="208"/>
      <c r="K439" s="208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252</v>
      </c>
      <c r="AU439" s="217" t="s">
        <v>79</v>
      </c>
      <c r="AV439" s="14" t="s">
        <v>250</v>
      </c>
      <c r="AW439" s="14" t="s">
        <v>32</v>
      </c>
      <c r="AX439" s="14" t="s">
        <v>77</v>
      </c>
      <c r="AY439" s="217" t="s">
        <v>244</v>
      </c>
    </row>
    <row r="440" spans="1:65" s="2" customFormat="1" ht="16.5" customHeight="1">
      <c r="A440" s="36"/>
      <c r="B440" s="37"/>
      <c r="C440" s="218" t="s">
        <v>826</v>
      </c>
      <c r="D440" s="218" t="s">
        <v>264</v>
      </c>
      <c r="E440" s="219" t="s">
        <v>827</v>
      </c>
      <c r="F440" s="220" t="s">
        <v>828</v>
      </c>
      <c r="G440" s="221" t="s">
        <v>257</v>
      </c>
      <c r="H440" s="222">
        <v>3.7999999999999999E-2</v>
      </c>
      <c r="I440" s="223"/>
      <c r="J440" s="224">
        <f>ROUND(I440*H440,2)</f>
        <v>0</v>
      </c>
      <c r="K440" s="225"/>
      <c r="L440" s="226"/>
      <c r="M440" s="227" t="s">
        <v>18</v>
      </c>
      <c r="N440" s="228" t="s">
        <v>41</v>
      </c>
      <c r="O440" s="66"/>
      <c r="P440" s="191">
        <f>O440*H440</f>
        <v>0</v>
      </c>
      <c r="Q440" s="191">
        <v>0.55000000000000004</v>
      </c>
      <c r="R440" s="191">
        <f>Q440*H440</f>
        <v>2.0900000000000002E-2</v>
      </c>
      <c r="S440" s="191">
        <v>0</v>
      </c>
      <c r="T440" s="192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3" t="s">
        <v>415</v>
      </c>
      <c r="AT440" s="193" t="s">
        <v>264</v>
      </c>
      <c r="AU440" s="193" t="s">
        <v>79</v>
      </c>
      <c r="AY440" s="19" t="s">
        <v>244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19" t="s">
        <v>77</v>
      </c>
      <c r="BK440" s="194">
        <f>ROUND(I440*H440,2)</f>
        <v>0</v>
      </c>
      <c r="BL440" s="19" t="s">
        <v>167</v>
      </c>
      <c r="BM440" s="193" t="s">
        <v>829</v>
      </c>
    </row>
    <row r="441" spans="1:65" s="13" customFormat="1">
      <c r="B441" s="195"/>
      <c r="C441" s="196"/>
      <c r="D441" s="197" t="s">
        <v>252</v>
      </c>
      <c r="E441" s="198" t="s">
        <v>18</v>
      </c>
      <c r="F441" s="199" t="s">
        <v>830</v>
      </c>
      <c r="G441" s="196"/>
      <c r="H441" s="200">
        <v>3.7999999999999999E-2</v>
      </c>
      <c r="I441" s="201"/>
      <c r="J441" s="196"/>
      <c r="K441" s="196"/>
      <c r="L441" s="202"/>
      <c r="M441" s="203"/>
      <c r="N441" s="204"/>
      <c r="O441" s="204"/>
      <c r="P441" s="204"/>
      <c r="Q441" s="204"/>
      <c r="R441" s="204"/>
      <c r="S441" s="204"/>
      <c r="T441" s="205"/>
      <c r="AT441" s="206" t="s">
        <v>252</v>
      </c>
      <c r="AU441" s="206" t="s">
        <v>79</v>
      </c>
      <c r="AV441" s="13" t="s">
        <v>79</v>
      </c>
      <c r="AW441" s="13" t="s">
        <v>32</v>
      </c>
      <c r="AX441" s="13" t="s">
        <v>70</v>
      </c>
      <c r="AY441" s="206" t="s">
        <v>244</v>
      </c>
    </row>
    <row r="442" spans="1:65" s="14" customFormat="1">
      <c r="B442" s="207"/>
      <c r="C442" s="208"/>
      <c r="D442" s="197" t="s">
        <v>252</v>
      </c>
      <c r="E442" s="209" t="s">
        <v>18</v>
      </c>
      <c r="F442" s="210" t="s">
        <v>254</v>
      </c>
      <c r="G442" s="208"/>
      <c r="H442" s="211">
        <v>3.7999999999999999E-2</v>
      </c>
      <c r="I442" s="212"/>
      <c r="J442" s="208"/>
      <c r="K442" s="208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252</v>
      </c>
      <c r="AU442" s="217" t="s">
        <v>79</v>
      </c>
      <c r="AV442" s="14" t="s">
        <v>250</v>
      </c>
      <c r="AW442" s="14" t="s">
        <v>32</v>
      </c>
      <c r="AX442" s="14" t="s">
        <v>77</v>
      </c>
      <c r="AY442" s="217" t="s">
        <v>244</v>
      </c>
    </row>
    <row r="443" spans="1:65" s="2" customFormat="1" ht="16.5" customHeight="1">
      <c r="A443" s="36"/>
      <c r="B443" s="37"/>
      <c r="C443" s="181" t="s">
        <v>831</v>
      </c>
      <c r="D443" s="181" t="s">
        <v>246</v>
      </c>
      <c r="E443" s="182" t="s">
        <v>832</v>
      </c>
      <c r="F443" s="183" t="s">
        <v>833</v>
      </c>
      <c r="G443" s="184" t="s">
        <v>249</v>
      </c>
      <c r="H443" s="185">
        <v>13</v>
      </c>
      <c r="I443" s="186"/>
      <c r="J443" s="187">
        <f t="shared" ref="J443:J454" si="20">ROUND(I443*H443,2)</f>
        <v>0</v>
      </c>
      <c r="K443" s="188"/>
      <c r="L443" s="41"/>
      <c r="M443" s="189" t="s">
        <v>18</v>
      </c>
      <c r="N443" s="190" t="s">
        <v>41</v>
      </c>
      <c r="O443" s="66"/>
      <c r="P443" s="191">
        <f t="shared" ref="P443:P454" si="21">O443*H443</f>
        <v>0</v>
      </c>
      <c r="Q443" s="191">
        <v>0</v>
      </c>
      <c r="R443" s="191">
        <f t="shared" ref="R443:R454" si="22">Q443*H443</f>
        <v>0</v>
      </c>
      <c r="S443" s="191">
        <v>0</v>
      </c>
      <c r="T443" s="192">
        <f t="shared" ref="T443:T454" si="23"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3" t="s">
        <v>167</v>
      </c>
      <c r="AT443" s="193" t="s">
        <v>246</v>
      </c>
      <c r="AU443" s="193" t="s">
        <v>79</v>
      </c>
      <c r="AY443" s="19" t="s">
        <v>244</v>
      </c>
      <c r="BE443" s="194">
        <f t="shared" ref="BE443:BE454" si="24">IF(N443="základní",J443,0)</f>
        <v>0</v>
      </c>
      <c r="BF443" s="194">
        <f t="shared" ref="BF443:BF454" si="25">IF(N443="snížená",J443,0)</f>
        <v>0</v>
      </c>
      <c r="BG443" s="194">
        <f t="shared" ref="BG443:BG454" si="26">IF(N443="zákl. přenesená",J443,0)</f>
        <v>0</v>
      </c>
      <c r="BH443" s="194">
        <f t="shared" ref="BH443:BH454" si="27">IF(N443="sníž. přenesená",J443,0)</f>
        <v>0</v>
      </c>
      <c r="BI443" s="194">
        <f t="shared" ref="BI443:BI454" si="28">IF(N443="nulová",J443,0)</f>
        <v>0</v>
      </c>
      <c r="BJ443" s="19" t="s">
        <v>77</v>
      </c>
      <c r="BK443" s="194">
        <f t="shared" ref="BK443:BK454" si="29">ROUND(I443*H443,2)</f>
        <v>0</v>
      </c>
      <c r="BL443" s="19" t="s">
        <v>167</v>
      </c>
      <c r="BM443" s="193" t="s">
        <v>834</v>
      </c>
    </row>
    <row r="444" spans="1:65" s="2" customFormat="1" ht="37.9" customHeight="1">
      <c r="A444" s="36"/>
      <c r="B444" s="37"/>
      <c r="C444" s="181" t="s">
        <v>835</v>
      </c>
      <c r="D444" s="181" t="s">
        <v>246</v>
      </c>
      <c r="E444" s="182" t="s">
        <v>836</v>
      </c>
      <c r="F444" s="183" t="s">
        <v>837</v>
      </c>
      <c r="G444" s="184" t="s">
        <v>249</v>
      </c>
      <c r="H444" s="185">
        <v>1</v>
      </c>
      <c r="I444" s="186"/>
      <c r="J444" s="187">
        <f t="shared" si="20"/>
        <v>0</v>
      </c>
      <c r="K444" s="188"/>
      <c r="L444" s="41"/>
      <c r="M444" s="189" t="s">
        <v>18</v>
      </c>
      <c r="N444" s="190" t="s">
        <v>41</v>
      </c>
      <c r="O444" s="66"/>
      <c r="P444" s="191">
        <f t="shared" si="21"/>
        <v>0</v>
      </c>
      <c r="Q444" s="191">
        <v>2.5999999999999998E-4</v>
      </c>
      <c r="R444" s="191">
        <f t="shared" si="22"/>
        <v>2.5999999999999998E-4</v>
      </c>
      <c r="S444" s="191">
        <v>0</v>
      </c>
      <c r="T444" s="192">
        <f t="shared" si="23"/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3" t="s">
        <v>167</v>
      </c>
      <c r="AT444" s="193" t="s">
        <v>246</v>
      </c>
      <c r="AU444" s="193" t="s">
        <v>79</v>
      </c>
      <c r="AY444" s="19" t="s">
        <v>244</v>
      </c>
      <c r="BE444" s="194">
        <f t="shared" si="24"/>
        <v>0</v>
      </c>
      <c r="BF444" s="194">
        <f t="shared" si="25"/>
        <v>0</v>
      </c>
      <c r="BG444" s="194">
        <f t="shared" si="26"/>
        <v>0</v>
      </c>
      <c r="BH444" s="194">
        <f t="shared" si="27"/>
        <v>0</v>
      </c>
      <c r="BI444" s="194">
        <f t="shared" si="28"/>
        <v>0</v>
      </c>
      <c r="BJ444" s="19" t="s">
        <v>77</v>
      </c>
      <c r="BK444" s="194">
        <f t="shared" si="29"/>
        <v>0</v>
      </c>
      <c r="BL444" s="19" t="s">
        <v>167</v>
      </c>
      <c r="BM444" s="193" t="s">
        <v>838</v>
      </c>
    </row>
    <row r="445" spans="1:65" s="2" customFormat="1" ht="37.9" customHeight="1">
      <c r="A445" s="36"/>
      <c r="B445" s="37"/>
      <c r="C445" s="218" t="s">
        <v>839</v>
      </c>
      <c r="D445" s="218" t="s">
        <v>264</v>
      </c>
      <c r="E445" s="219" t="s">
        <v>840</v>
      </c>
      <c r="F445" s="220" t="s">
        <v>841</v>
      </c>
      <c r="G445" s="221" t="s">
        <v>249</v>
      </c>
      <c r="H445" s="222">
        <v>1</v>
      </c>
      <c r="I445" s="223"/>
      <c r="J445" s="224">
        <f t="shared" si="20"/>
        <v>0</v>
      </c>
      <c r="K445" s="225"/>
      <c r="L445" s="226"/>
      <c r="M445" s="227" t="s">
        <v>18</v>
      </c>
      <c r="N445" s="228" t="s">
        <v>41</v>
      </c>
      <c r="O445" s="66"/>
      <c r="P445" s="191">
        <f t="shared" si="21"/>
        <v>0</v>
      </c>
      <c r="Q445" s="191">
        <v>4.4999999999999998E-2</v>
      </c>
      <c r="R445" s="191">
        <f t="shared" si="22"/>
        <v>4.4999999999999998E-2</v>
      </c>
      <c r="S445" s="191">
        <v>0</v>
      </c>
      <c r="T445" s="192">
        <f t="shared" si="23"/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3" t="s">
        <v>415</v>
      </c>
      <c r="AT445" s="193" t="s">
        <v>264</v>
      </c>
      <c r="AU445" s="193" t="s">
        <v>79</v>
      </c>
      <c r="AY445" s="19" t="s">
        <v>244</v>
      </c>
      <c r="BE445" s="194">
        <f t="shared" si="24"/>
        <v>0</v>
      </c>
      <c r="BF445" s="194">
        <f t="shared" si="25"/>
        <v>0</v>
      </c>
      <c r="BG445" s="194">
        <f t="shared" si="26"/>
        <v>0</v>
      </c>
      <c r="BH445" s="194">
        <f t="shared" si="27"/>
        <v>0</v>
      </c>
      <c r="BI445" s="194">
        <f t="shared" si="28"/>
        <v>0</v>
      </c>
      <c r="BJ445" s="19" t="s">
        <v>77</v>
      </c>
      <c r="BK445" s="194">
        <f t="shared" si="29"/>
        <v>0</v>
      </c>
      <c r="BL445" s="19" t="s">
        <v>167</v>
      </c>
      <c r="BM445" s="193" t="s">
        <v>842</v>
      </c>
    </row>
    <row r="446" spans="1:65" s="2" customFormat="1" ht="37.9" customHeight="1">
      <c r="A446" s="36"/>
      <c r="B446" s="37"/>
      <c r="C446" s="181" t="s">
        <v>843</v>
      </c>
      <c r="D446" s="181" t="s">
        <v>246</v>
      </c>
      <c r="E446" s="182" t="s">
        <v>844</v>
      </c>
      <c r="F446" s="183" t="s">
        <v>845</v>
      </c>
      <c r="G446" s="184" t="s">
        <v>249</v>
      </c>
      <c r="H446" s="185">
        <v>8</v>
      </c>
      <c r="I446" s="186"/>
      <c r="J446" s="187">
        <f t="shared" si="20"/>
        <v>0</v>
      </c>
      <c r="K446" s="188"/>
      <c r="L446" s="41"/>
      <c r="M446" s="189" t="s">
        <v>18</v>
      </c>
      <c r="N446" s="190" t="s">
        <v>41</v>
      </c>
      <c r="O446" s="66"/>
      <c r="P446" s="191">
        <f t="shared" si="21"/>
        <v>0</v>
      </c>
      <c r="Q446" s="191">
        <v>0</v>
      </c>
      <c r="R446" s="191">
        <f t="shared" si="22"/>
        <v>0</v>
      </c>
      <c r="S446" s="191">
        <v>0</v>
      </c>
      <c r="T446" s="192">
        <f t="shared" si="23"/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3" t="s">
        <v>167</v>
      </c>
      <c r="AT446" s="193" t="s">
        <v>246</v>
      </c>
      <c r="AU446" s="193" t="s">
        <v>79</v>
      </c>
      <c r="AY446" s="19" t="s">
        <v>244</v>
      </c>
      <c r="BE446" s="194">
        <f t="shared" si="24"/>
        <v>0</v>
      </c>
      <c r="BF446" s="194">
        <f t="shared" si="25"/>
        <v>0</v>
      </c>
      <c r="BG446" s="194">
        <f t="shared" si="26"/>
        <v>0</v>
      </c>
      <c r="BH446" s="194">
        <f t="shared" si="27"/>
        <v>0</v>
      </c>
      <c r="BI446" s="194">
        <f t="shared" si="28"/>
        <v>0</v>
      </c>
      <c r="BJ446" s="19" t="s">
        <v>77</v>
      </c>
      <c r="BK446" s="194">
        <f t="shared" si="29"/>
        <v>0</v>
      </c>
      <c r="BL446" s="19" t="s">
        <v>167</v>
      </c>
      <c r="BM446" s="193" t="s">
        <v>846</v>
      </c>
    </row>
    <row r="447" spans="1:65" s="2" customFormat="1" ht="24.2" customHeight="1">
      <c r="A447" s="36"/>
      <c r="B447" s="37"/>
      <c r="C447" s="218" t="s">
        <v>847</v>
      </c>
      <c r="D447" s="218" t="s">
        <v>264</v>
      </c>
      <c r="E447" s="219" t="s">
        <v>848</v>
      </c>
      <c r="F447" s="220" t="s">
        <v>849</v>
      </c>
      <c r="G447" s="221" t="s">
        <v>249</v>
      </c>
      <c r="H447" s="222">
        <v>2</v>
      </c>
      <c r="I447" s="223"/>
      <c r="J447" s="224">
        <f t="shared" si="20"/>
        <v>0</v>
      </c>
      <c r="K447" s="225"/>
      <c r="L447" s="226"/>
      <c r="M447" s="227" t="s">
        <v>18</v>
      </c>
      <c r="N447" s="228" t="s">
        <v>41</v>
      </c>
      <c r="O447" s="66"/>
      <c r="P447" s="191">
        <f t="shared" si="21"/>
        <v>0</v>
      </c>
      <c r="Q447" s="191">
        <v>1.7500000000000002E-2</v>
      </c>
      <c r="R447" s="191">
        <f t="shared" si="22"/>
        <v>3.5000000000000003E-2</v>
      </c>
      <c r="S447" s="191">
        <v>0</v>
      </c>
      <c r="T447" s="192">
        <f t="shared" si="23"/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3" t="s">
        <v>415</v>
      </c>
      <c r="AT447" s="193" t="s">
        <v>264</v>
      </c>
      <c r="AU447" s="193" t="s">
        <v>79</v>
      </c>
      <c r="AY447" s="19" t="s">
        <v>244</v>
      </c>
      <c r="BE447" s="194">
        <f t="shared" si="24"/>
        <v>0</v>
      </c>
      <c r="BF447" s="194">
        <f t="shared" si="25"/>
        <v>0</v>
      </c>
      <c r="BG447" s="194">
        <f t="shared" si="26"/>
        <v>0</v>
      </c>
      <c r="BH447" s="194">
        <f t="shared" si="27"/>
        <v>0</v>
      </c>
      <c r="BI447" s="194">
        <f t="shared" si="28"/>
        <v>0</v>
      </c>
      <c r="BJ447" s="19" t="s">
        <v>77</v>
      </c>
      <c r="BK447" s="194">
        <f t="shared" si="29"/>
        <v>0</v>
      </c>
      <c r="BL447" s="19" t="s">
        <v>167</v>
      </c>
      <c r="BM447" s="193" t="s">
        <v>850</v>
      </c>
    </row>
    <row r="448" spans="1:65" s="2" customFormat="1" ht="24.2" customHeight="1">
      <c r="A448" s="36"/>
      <c r="B448" s="37"/>
      <c r="C448" s="218" t="s">
        <v>851</v>
      </c>
      <c r="D448" s="218" t="s">
        <v>264</v>
      </c>
      <c r="E448" s="219" t="s">
        <v>852</v>
      </c>
      <c r="F448" s="220" t="s">
        <v>853</v>
      </c>
      <c r="G448" s="221" t="s">
        <v>249</v>
      </c>
      <c r="H448" s="222">
        <v>3</v>
      </c>
      <c r="I448" s="223"/>
      <c r="J448" s="224">
        <f t="shared" si="20"/>
        <v>0</v>
      </c>
      <c r="K448" s="225"/>
      <c r="L448" s="226"/>
      <c r="M448" s="227" t="s">
        <v>18</v>
      </c>
      <c r="N448" s="228" t="s">
        <v>41</v>
      </c>
      <c r="O448" s="66"/>
      <c r="P448" s="191">
        <f t="shared" si="21"/>
        <v>0</v>
      </c>
      <c r="Q448" s="191">
        <v>1.95E-2</v>
      </c>
      <c r="R448" s="191">
        <f t="shared" si="22"/>
        <v>5.8499999999999996E-2</v>
      </c>
      <c r="S448" s="191">
        <v>0</v>
      </c>
      <c r="T448" s="192">
        <f t="shared" si="23"/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3" t="s">
        <v>415</v>
      </c>
      <c r="AT448" s="193" t="s">
        <v>264</v>
      </c>
      <c r="AU448" s="193" t="s">
        <v>79</v>
      </c>
      <c r="AY448" s="19" t="s">
        <v>244</v>
      </c>
      <c r="BE448" s="194">
        <f t="shared" si="24"/>
        <v>0</v>
      </c>
      <c r="BF448" s="194">
        <f t="shared" si="25"/>
        <v>0</v>
      </c>
      <c r="BG448" s="194">
        <f t="shared" si="26"/>
        <v>0</v>
      </c>
      <c r="BH448" s="194">
        <f t="shared" si="27"/>
        <v>0</v>
      </c>
      <c r="BI448" s="194">
        <f t="shared" si="28"/>
        <v>0</v>
      </c>
      <c r="BJ448" s="19" t="s">
        <v>77</v>
      </c>
      <c r="BK448" s="194">
        <f t="shared" si="29"/>
        <v>0</v>
      </c>
      <c r="BL448" s="19" t="s">
        <v>167</v>
      </c>
      <c r="BM448" s="193" t="s">
        <v>854</v>
      </c>
    </row>
    <row r="449" spans="1:65" s="2" customFormat="1" ht="24.2" customHeight="1">
      <c r="A449" s="36"/>
      <c r="B449" s="37"/>
      <c r="C449" s="218" t="s">
        <v>855</v>
      </c>
      <c r="D449" s="218" t="s">
        <v>264</v>
      </c>
      <c r="E449" s="219" t="s">
        <v>856</v>
      </c>
      <c r="F449" s="220" t="s">
        <v>857</v>
      </c>
      <c r="G449" s="221" t="s">
        <v>249</v>
      </c>
      <c r="H449" s="222">
        <v>3</v>
      </c>
      <c r="I449" s="223"/>
      <c r="J449" s="224">
        <f t="shared" si="20"/>
        <v>0</v>
      </c>
      <c r="K449" s="225"/>
      <c r="L449" s="226"/>
      <c r="M449" s="227" t="s">
        <v>18</v>
      </c>
      <c r="N449" s="228" t="s">
        <v>41</v>
      </c>
      <c r="O449" s="66"/>
      <c r="P449" s="191">
        <f t="shared" si="21"/>
        <v>0</v>
      </c>
      <c r="Q449" s="191">
        <v>2.0500000000000001E-2</v>
      </c>
      <c r="R449" s="191">
        <f t="shared" si="22"/>
        <v>6.1499999999999999E-2</v>
      </c>
      <c r="S449" s="191">
        <v>0</v>
      </c>
      <c r="T449" s="192">
        <f t="shared" si="23"/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3" t="s">
        <v>415</v>
      </c>
      <c r="AT449" s="193" t="s">
        <v>264</v>
      </c>
      <c r="AU449" s="193" t="s">
        <v>79</v>
      </c>
      <c r="AY449" s="19" t="s">
        <v>244</v>
      </c>
      <c r="BE449" s="194">
        <f t="shared" si="24"/>
        <v>0</v>
      </c>
      <c r="BF449" s="194">
        <f t="shared" si="25"/>
        <v>0</v>
      </c>
      <c r="BG449" s="194">
        <f t="shared" si="26"/>
        <v>0</v>
      </c>
      <c r="BH449" s="194">
        <f t="shared" si="27"/>
        <v>0</v>
      </c>
      <c r="BI449" s="194">
        <f t="shared" si="28"/>
        <v>0</v>
      </c>
      <c r="BJ449" s="19" t="s">
        <v>77</v>
      </c>
      <c r="BK449" s="194">
        <f t="shared" si="29"/>
        <v>0</v>
      </c>
      <c r="BL449" s="19" t="s">
        <v>167</v>
      </c>
      <c r="BM449" s="193" t="s">
        <v>858</v>
      </c>
    </row>
    <row r="450" spans="1:65" s="2" customFormat="1" ht="37.9" customHeight="1">
      <c r="A450" s="36"/>
      <c r="B450" s="37"/>
      <c r="C450" s="181" t="s">
        <v>859</v>
      </c>
      <c r="D450" s="181" t="s">
        <v>246</v>
      </c>
      <c r="E450" s="182" t="s">
        <v>860</v>
      </c>
      <c r="F450" s="183" t="s">
        <v>861</v>
      </c>
      <c r="G450" s="184" t="s">
        <v>249</v>
      </c>
      <c r="H450" s="185">
        <v>1</v>
      </c>
      <c r="I450" s="186"/>
      <c r="J450" s="187">
        <f t="shared" si="20"/>
        <v>0</v>
      </c>
      <c r="K450" s="188"/>
      <c r="L450" s="41"/>
      <c r="M450" s="189" t="s">
        <v>18</v>
      </c>
      <c r="N450" s="190" t="s">
        <v>41</v>
      </c>
      <c r="O450" s="66"/>
      <c r="P450" s="191">
        <f t="shared" si="21"/>
        <v>0</v>
      </c>
      <c r="Q450" s="191">
        <v>0</v>
      </c>
      <c r="R450" s="191">
        <f t="shared" si="22"/>
        <v>0</v>
      </c>
      <c r="S450" s="191">
        <v>0</v>
      </c>
      <c r="T450" s="192">
        <f t="shared" si="23"/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3" t="s">
        <v>167</v>
      </c>
      <c r="AT450" s="193" t="s">
        <v>246</v>
      </c>
      <c r="AU450" s="193" t="s">
        <v>79</v>
      </c>
      <c r="AY450" s="19" t="s">
        <v>244</v>
      </c>
      <c r="BE450" s="194">
        <f t="shared" si="24"/>
        <v>0</v>
      </c>
      <c r="BF450" s="194">
        <f t="shared" si="25"/>
        <v>0</v>
      </c>
      <c r="BG450" s="194">
        <f t="shared" si="26"/>
        <v>0</v>
      </c>
      <c r="BH450" s="194">
        <f t="shared" si="27"/>
        <v>0</v>
      </c>
      <c r="BI450" s="194">
        <f t="shared" si="28"/>
        <v>0</v>
      </c>
      <c r="BJ450" s="19" t="s">
        <v>77</v>
      </c>
      <c r="BK450" s="194">
        <f t="shared" si="29"/>
        <v>0</v>
      </c>
      <c r="BL450" s="19" t="s">
        <v>167</v>
      </c>
      <c r="BM450" s="193" t="s">
        <v>862</v>
      </c>
    </row>
    <row r="451" spans="1:65" s="2" customFormat="1" ht="37.9" customHeight="1">
      <c r="A451" s="36"/>
      <c r="B451" s="37"/>
      <c r="C451" s="218" t="s">
        <v>863</v>
      </c>
      <c r="D451" s="218" t="s">
        <v>264</v>
      </c>
      <c r="E451" s="219" t="s">
        <v>864</v>
      </c>
      <c r="F451" s="220" t="s">
        <v>865</v>
      </c>
      <c r="G451" s="221" t="s">
        <v>249</v>
      </c>
      <c r="H451" s="222">
        <v>1</v>
      </c>
      <c r="I451" s="223"/>
      <c r="J451" s="224">
        <f t="shared" si="20"/>
        <v>0</v>
      </c>
      <c r="K451" s="225"/>
      <c r="L451" s="226"/>
      <c r="M451" s="227" t="s">
        <v>18</v>
      </c>
      <c r="N451" s="228" t="s">
        <v>41</v>
      </c>
      <c r="O451" s="66"/>
      <c r="P451" s="191">
        <f t="shared" si="21"/>
        <v>0</v>
      </c>
      <c r="Q451" s="191">
        <v>2.3E-2</v>
      </c>
      <c r="R451" s="191">
        <f t="shared" si="22"/>
        <v>2.3E-2</v>
      </c>
      <c r="S451" s="191">
        <v>0</v>
      </c>
      <c r="T451" s="192">
        <f t="shared" si="23"/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3" t="s">
        <v>415</v>
      </c>
      <c r="AT451" s="193" t="s">
        <v>264</v>
      </c>
      <c r="AU451" s="193" t="s">
        <v>79</v>
      </c>
      <c r="AY451" s="19" t="s">
        <v>244</v>
      </c>
      <c r="BE451" s="194">
        <f t="shared" si="24"/>
        <v>0</v>
      </c>
      <c r="BF451" s="194">
        <f t="shared" si="25"/>
        <v>0</v>
      </c>
      <c r="BG451" s="194">
        <f t="shared" si="26"/>
        <v>0</v>
      </c>
      <c r="BH451" s="194">
        <f t="shared" si="27"/>
        <v>0</v>
      </c>
      <c r="BI451" s="194">
        <f t="shared" si="28"/>
        <v>0</v>
      </c>
      <c r="BJ451" s="19" t="s">
        <v>77</v>
      </c>
      <c r="BK451" s="194">
        <f t="shared" si="29"/>
        <v>0</v>
      </c>
      <c r="BL451" s="19" t="s">
        <v>167</v>
      </c>
      <c r="BM451" s="193" t="s">
        <v>866</v>
      </c>
    </row>
    <row r="452" spans="1:65" s="2" customFormat="1" ht="37.9" customHeight="1">
      <c r="A452" s="36"/>
      <c r="B452" s="37"/>
      <c r="C452" s="181" t="s">
        <v>867</v>
      </c>
      <c r="D452" s="181" t="s">
        <v>246</v>
      </c>
      <c r="E452" s="182" t="s">
        <v>868</v>
      </c>
      <c r="F452" s="183" t="s">
        <v>869</v>
      </c>
      <c r="G452" s="184" t="s">
        <v>249</v>
      </c>
      <c r="H452" s="185">
        <v>1</v>
      </c>
      <c r="I452" s="186"/>
      <c r="J452" s="187">
        <f t="shared" si="20"/>
        <v>0</v>
      </c>
      <c r="K452" s="188"/>
      <c r="L452" s="41"/>
      <c r="M452" s="189" t="s">
        <v>18</v>
      </c>
      <c r="N452" s="190" t="s">
        <v>41</v>
      </c>
      <c r="O452" s="66"/>
      <c r="P452" s="191">
        <f t="shared" si="21"/>
        <v>0</v>
      </c>
      <c r="Q452" s="191">
        <v>0</v>
      </c>
      <c r="R452" s="191">
        <f t="shared" si="22"/>
        <v>0</v>
      </c>
      <c r="S452" s="191">
        <v>0</v>
      </c>
      <c r="T452" s="192">
        <f t="shared" si="23"/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3" t="s">
        <v>167</v>
      </c>
      <c r="AT452" s="193" t="s">
        <v>246</v>
      </c>
      <c r="AU452" s="193" t="s">
        <v>79</v>
      </c>
      <c r="AY452" s="19" t="s">
        <v>244</v>
      </c>
      <c r="BE452" s="194">
        <f t="shared" si="24"/>
        <v>0</v>
      </c>
      <c r="BF452" s="194">
        <f t="shared" si="25"/>
        <v>0</v>
      </c>
      <c r="BG452" s="194">
        <f t="shared" si="26"/>
        <v>0</v>
      </c>
      <c r="BH452" s="194">
        <f t="shared" si="27"/>
        <v>0</v>
      </c>
      <c r="BI452" s="194">
        <f t="shared" si="28"/>
        <v>0</v>
      </c>
      <c r="BJ452" s="19" t="s">
        <v>77</v>
      </c>
      <c r="BK452" s="194">
        <f t="shared" si="29"/>
        <v>0</v>
      </c>
      <c r="BL452" s="19" t="s">
        <v>167</v>
      </c>
      <c r="BM452" s="193" t="s">
        <v>870</v>
      </c>
    </row>
    <row r="453" spans="1:65" s="2" customFormat="1" ht="33" customHeight="1">
      <c r="A453" s="36"/>
      <c r="B453" s="37"/>
      <c r="C453" s="218" t="s">
        <v>871</v>
      </c>
      <c r="D453" s="218" t="s">
        <v>264</v>
      </c>
      <c r="E453" s="219" t="s">
        <v>872</v>
      </c>
      <c r="F453" s="220" t="s">
        <v>873</v>
      </c>
      <c r="G453" s="221" t="s">
        <v>249</v>
      </c>
      <c r="H453" s="222">
        <v>1</v>
      </c>
      <c r="I453" s="223"/>
      <c r="J453" s="224">
        <f t="shared" si="20"/>
        <v>0</v>
      </c>
      <c r="K453" s="225"/>
      <c r="L453" s="226"/>
      <c r="M453" s="227" t="s">
        <v>18</v>
      </c>
      <c r="N453" s="228" t="s">
        <v>41</v>
      </c>
      <c r="O453" s="66"/>
      <c r="P453" s="191">
        <f t="shared" si="21"/>
        <v>0</v>
      </c>
      <c r="Q453" s="191">
        <v>4.2999999999999997E-2</v>
      </c>
      <c r="R453" s="191">
        <f t="shared" si="22"/>
        <v>4.2999999999999997E-2</v>
      </c>
      <c r="S453" s="191">
        <v>0</v>
      </c>
      <c r="T453" s="192">
        <f t="shared" si="23"/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3" t="s">
        <v>415</v>
      </c>
      <c r="AT453" s="193" t="s">
        <v>264</v>
      </c>
      <c r="AU453" s="193" t="s">
        <v>79</v>
      </c>
      <c r="AY453" s="19" t="s">
        <v>244</v>
      </c>
      <c r="BE453" s="194">
        <f t="shared" si="24"/>
        <v>0</v>
      </c>
      <c r="BF453" s="194">
        <f t="shared" si="25"/>
        <v>0</v>
      </c>
      <c r="BG453" s="194">
        <f t="shared" si="26"/>
        <v>0</v>
      </c>
      <c r="BH453" s="194">
        <f t="shared" si="27"/>
        <v>0</v>
      </c>
      <c r="BI453" s="194">
        <f t="shared" si="28"/>
        <v>0</v>
      </c>
      <c r="BJ453" s="19" t="s">
        <v>77</v>
      </c>
      <c r="BK453" s="194">
        <f t="shared" si="29"/>
        <v>0</v>
      </c>
      <c r="BL453" s="19" t="s">
        <v>167</v>
      </c>
      <c r="BM453" s="193" t="s">
        <v>874</v>
      </c>
    </row>
    <row r="454" spans="1:65" s="2" customFormat="1" ht="24.2" customHeight="1">
      <c r="A454" s="36"/>
      <c r="B454" s="37"/>
      <c r="C454" s="181" t="s">
        <v>875</v>
      </c>
      <c r="D454" s="181" t="s">
        <v>246</v>
      </c>
      <c r="E454" s="182" t="s">
        <v>876</v>
      </c>
      <c r="F454" s="183" t="s">
        <v>877</v>
      </c>
      <c r="G454" s="184" t="s">
        <v>249</v>
      </c>
      <c r="H454" s="185">
        <v>4</v>
      </c>
      <c r="I454" s="186"/>
      <c r="J454" s="187">
        <f t="shared" si="20"/>
        <v>0</v>
      </c>
      <c r="K454" s="188"/>
      <c r="L454" s="41"/>
      <c r="M454" s="189" t="s">
        <v>18</v>
      </c>
      <c r="N454" s="190" t="s">
        <v>41</v>
      </c>
      <c r="O454" s="66"/>
      <c r="P454" s="191">
        <f t="shared" si="21"/>
        <v>0</v>
      </c>
      <c r="Q454" s="191">
        <v>0</v>
      </c>
      <c r="R454" s="191">
        <f t="shared" si="22"/>
        <v>0</v>
      </c>
      <c r="S454" s="191">
        <v>0</v>
      </c>
      <c r="T454" s="192">
        <f t="shared" si="23"/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3" t="s">
        <v>167</v>
      </c>
      <c r="AT454" s="193" t="s">
        <v>246</v>
      </c>
      <c r="AU454" s="193" t="s">
        <v>79</v>
      </c>
      <c r="AY454" s="19" t="s">
        <v>244</v>
      </c>
      <c r="BE454" s="194">
        <f t="shared" si="24"/>
        <v>0</v>
      </c>
      <c r="BF454" s="194">
        <f t="shared" si="25"/>
        <v>0</v>
      </c>
      <c r="BG454" s="194">
        <f t="shared" si="26"/>
        <v>0</v>
      </c>
      <c r="BH454" s="194">
        <f t="shared" si="27"/>
        <v>0</v>
      </c>
      <c r="BI454" s="194">
        <f t="shared" si="28"/>
        <v>0</v>
      </c>
      <c r="BJ454" s="19" t="s">
        <v>77</v>
      </c>
      <c r="BK454" s="194">
        <f t="shared" si="29"/>
        <v>0</v>
      </c>
      <c r="BL454" s="19" t="s">
        <v>167</v>
      </c>
      <c r="BM454" s="193" t="s">
        <v>878</v>
      </c>
    </row>
    <row r="455" spans="1:65" s="2" customFormat="1" ht="19.5">
      <c r="A455" s="36"/>
      <c r="B455" s="37"/>
      <c r="C455" s="38"/>
      <c r="D455" s="197" t="s">
        <v>444</v>
      </c>
      <c r="E455" s="38"/>
      <c r="F455" s="239" t="s">
        <v>879</v>
      </c>
      <c r="G455" s="38"/>
      <c r="H455" s="38"/>
      <c r="I455" s="240"/>
      <c r="J455" s="38"/>
      <c r="K455" s="38"/>
      <c r="L455" s="41"/>
      <c r="M455" s="241"/>
      <c r="N455" s="242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444</v>
      </c>
      <c r="AU455" s="19" t="s">
        <v>79</v>
      </c>
    </row>
    <row r="456" spans="1:65" s="2" customFormat="1" ht="21.75" customHeight="1">
      <c r="A456" s="36"/>
      <c r="B456" s="37"/>
      <c r="C456" s="218" t="s">
        <v>880</v>
      </c>
      <c r="D456" s="218" t="s">
        <v>264</v>
      </c>
      <c r="E456" s="219" t="s">
        <v>881</v>
      </c>
      <c r="F456" s="220" t="s">
        <v>882</v>
      </c>
      <c r="G456" s="221" t="s">
        <v>249</v>
      </c>
      <c r="H456" s="222">
        <v>4</v>
      </c>
      <c r="I456" s="223"/>
      <c r="J456" s="224">
        <f>ROUND(I456*H456,2)</f>
        <v>0</v>
      </c>
      <c r="K456" s="225"/>
      <c r="L456" s="226"/>
      <c r="M456" s="227" t="s">
        <v>18</v>
      </c>
      <c r="N456" s="228" t="s">
        <v>41</v>
      </c>
      <c r="O456" s="66"/>
      <c r="P456" s="191">
        <f>O456*H456</f>
        <v>0</v>
      </c>
      <c r="Q456" s="191">
        <v>2.9999999999999997E-4</v>
      </c>
      <c r="R456" s="191">
        <f>Q456*H456</f>
        <v>1.1999999999999999E-3</v>
      </c>
      <c r="S456" s="191">
        <v>0</v>
      </c>
      <c r="T456" s="192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3" t="s">
        <v>415</v>
      </c>
      <c r="AT456" s="193" t="s">
        <v>264</v>
      </c>
      <c r="AU456" s="193" t="s">
        <v>79</v>
      </c>
      <c r="AY456" s="19" t="s">
        <v>244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19" t="s">
        <v>77</v>
      </c>
      <c r="BK456" s="194">
        <f>ROUND(I456*H456,2)</f>
        <v>0</v>
      </c>
      <c r="BL456" s="19" t="s">
        <v>167</v>
      </c>
      <c r="BM456" s="193" t="s">
        <v>883</v>
      </c>
    </row>
    <row r="457" spans="1:65" s="2" customFormat="1" ht="19.5">
      <c r="A457" s="36"/>
      <c r="B457" s="37"/>
      <c r="C457" s="38"/>
      <c r="D457" s="197" t="s">
        <v>444</v>
      </c>
      <c r="E457" s="38"/>
      <c r="F457" s="239" t="s">
        <v>884</v>
      </c>
      <c r="G457" s="38"/>
      <c r="H457" s="38"/>
      <c r="I457" s="240"/>
      <c r="J457" s="38"/>
      <c r="K457" s="38"/>
      <c r="L457" s="41"/>
      <c r="M457" s="241"/>
      <c r="N457" s="242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444</v>
      </c>
      <c r="AU457" s="19" t="s">
        <v>79</v>
      </c>
    </row>
    <row r="458" spans="1:65" s="2" customFormat="1" ht="24.2" customHeight="1">
      <c r="A458" s="36"/>
      <c r="B458" s="37"/>
      <c r="C458" s="181" t="s">
        <v>885</v>
      </c>
      <c r="D458" s="181" t="s">
        <v>246</v>
      </c>
      <c r="E458" s="182" t="s">
        <v>886</v>
      </c>
      <c r="F458" s="183" t="s">
        <v>887</v>
      </c>
      <c r="G458" s="184" t="s">
        <v>249</v>
      </c>
      <c r="H458" s="185">
        <v>8</v>
      </c>
      <c r="I458" s="186"/>
      <c r="J458" s="187">
        <f t="shared" ref="J458:J467" si="30">ROUND(I458*H458,2)</f>
        <v>0</v>
      </c>
      <c r="K458" s="188"/>
      <c r="L458" s="41"/>
      <c r="M458" s="189" t="s">
        <v>18</v>
      </c>
      <c r="N458" s="190" t="s">
        <v>41</v>
      </c>
      <c r="O458" s="66"/>
      <c r="P458" s="191">
        <f t="shared" ref="P458:P467" si="31">O458*H458</f>
        <v>0</v>
      </c>
      <c r="Q458" s="191">
        <v>0</v>
      </c>
      <c r="R458" s="191">
        <f t="shared" ref="R458:R467" si="32">Q458*H458</f>
        <v>0</v>
      </c>
      <c r="S458" s="191">
        <v>0</v>
      </c>
      <c r="T458" s="192">
        <f t="shared" ref="T458:T467" si="33"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3" t="s">
        <v>167</v>
      </c>
      <c r="AT458" s="193" t="s">
        <v>246</v>
      </c>
      <c r="AU458" s="193" t="s">
        <v>79</v>
      </c>
      <c r="AY458" s="19" t="s">
        <v>244</v>
      </c>
      <c r="BE458" s="194">
        <f t="shared" ref="BE458:BE467" si="34">IF(N458="základní",J458,0)</f>
        <v>0</v>
      </c>
      <c r="BF458" s="194">
        <f t="shared" ref="BF458:BF467" si="35">IF(N458="snížená",J458,0)</f>
        <v>0</v>
      </c>
      <c r="BG458" s="194">
        <f t="shared" ref="BG458:BG467" si="36">IF(N458="zákl. přenesená",J458,0)</f>
        <v>0</v>
      </c>
      <c r="BH458" s="194">
        <f t="shared" ref="BH458:BH467" si="37">IF(N458="sníž. přenesená",J458,0)</f>
        <v>0</v>
      </c>
      <c r="BI458" s="194">
        <f t="shared" ref="BI458:BI467" si="38">IF(N458="nulová",J458,0)</f>
        <v>0</v>
      </c>
      <c r="BJ458" s="19" t="s">
        <v>77</v>
      </c>
      <c r="BK458" s="194">
        <f t="shared" ref="BK458:BK467" si="39">ROUND(I458*H458,2)</f>
        <v>0</v>
      </c>
      <c r="BL458" s="19" t="s">
        <v>167</v>
      </c>
      <c r="BM458" s="193" t="s">
        <v>888</v>
      </c>
    </row>
    <row r="459" spans="1:65" s="2" customFormat="1" ht="16.5" customHeight="1">
      <c r="A459" s="36"/>
      <c r="B459" s="37"/>
      <c r="C459" s="218" t="s">
        <v>889</v>
      </c>
      <c r="D459" s="218" t="s">
        <v>264</v>
      </c>
      <c r="E459" s="219" t="s">
        <v>890</v>
      </c>
      <c r="F459" s="220" t="s">
        <v>891</v>
      </c>
      <c r="G459" s="221" t="s">
        <v>249</v>
      </c>
      <c r="H459" s="222">
        <v>8</v>
      </c>
      <c r="I459" s="223"/>
      <c r="J459" s="224">
        <f t="shared" si="30"/>
        <v>0</v>
      </c>
      <c r="K459" s="225"/>
      <c r="L459" s="226"/>
      <c r="M459" s="227" t="s">
        <v>18</v>
      </c>
      <c r="N459" s="228" t="s">
        <v>41</v>
      </c>
      <c r="O459" s="66"/>
      <c r="P459" s="191">
        <f t="shared" si="31"/>
        <v>0</v>
      </c>
      <c r="Q459" s="191">
        <v>0</v>
      </c>
      <c r="R459" s="191">
        <f t="shared" si="32"/>
        <v>0</v>
      </c>
      <c r="S459" s="191">
        <v>0</v>
      </c>
      <c r="T459" s="192">
        <f t="shared" si="33"/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3" t="s">
        <v>415</v>
      </c>
      <c r="AT459" s="193" t="s">
        <v>264</v>
      </c>
      <c r="AU459" s="193" t="s">
        <v>79</v>
      </c>
      <c r="AY459" s="19" t="s">
        <v>244</v>
      </c>
      <c r="BE459" s="194">
        <f t="shared" si="34"/>
        <v>0</v>
      </c>
      <c r="BF459" s="194">
        <f t="shared" si="35"/>
        <v>0</v>
      </c>
      <c r="BG459" s="194">
        <f t="shared" si="36"/>
        <v>0</v>
      </c>
      <c r="BH459" s="194">
        <f t="shared" si="37"/>
        <v>0</v>
      </c>
      <c r="BI459" s="194">
        <f t="shared" si="38"/>
        <v>0</v>
      </c>
      <c r="BJ459" s="19" t="s">
        <v>77</v>
      </c>
      <c r="BK459" s="194">
        <f t="shared" si="39"/>
        <v>0</v>
      </c>
      <c r="BL459" s="19" t="s">
        <v>167</v>
      </c>
      <c r="BM459" s="193" t="s">
        <v>892</v>
      </c>
    </row>
    <row r="460" spans="1:65" s="2" customFormat="1" ht="24.2" customHeight="1">
      <c r="A460" s="36"/>
      <c r="B460" s="37"/>
      <c r="C460" s="181" t="s">
        <v>893</v>
      </c>
      <c r="D460" s="181" t="s">
        <v>246</v>
      </c>
      <c r="E460" s="182" t="s">
        <v>894</v>
      </c>
      <c r="F460" s="183" t="s">
        <v>895</v>
      </c>
      <c r="G460" s="184" t="s">
        <v>249</v>
      </c>
      <c r="H460" s="185">
        <v>8</v>
      </c>
      <c r="I460" s="186"/>
      <c r="J460" s="187">
        <f t="shared" si="30"/>
        <v>0</v>
      </c>
      <c r="K460" s="188"/>
      <c r="L460" s="41"/>
      <c r="M460" s="189" t="s">
        <v>18</v>
      </c>
      <c r="N460" s="190" t="s">
        <v>41</v>
      </c>
      <c r="O460" s="66"/>
      <c r="P460" s="191">
        <f t="shared" si="31"/>
        <v>0</v>
      </c>
      <c r="Q460" s="191">
        <v>0</v>
      </c>
      <c r="R460" s="191">
        <f t="shared" si="32"/>
        <v>0</v>
      </c>
      <c r="S460" s="191">
        <v>0</v>
      </c>
      <c r="T460" s="192">
        <f t="shared" si="33"/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3" t="s">
        <v>167</v>
      </c>
      <c r="AT460" s="193" t="s">
        <v>246</v>
      </c>
      <c r="AU460" s="193" t="s">
        <v>79</v>
      </c>
      <c r="AY460" s="19" t="s">
        <v>244</v>
      </c>
      <c r="BE460" s="194">
        <f t="shared" si="34"/>
        <v>0</v>
      </c>
      <c r="BF460" s="194">
        <f t="shared" si="35"/>
        <v>0</v>
      </c>
      <c r="BG460" s="194">
        <f t="shared" si="36"/>
        <v>0</v>
      </c>
      <c r="BH460" s="194">
        <f t="shared" si="37"/>
        <v>0</v>
      </c>
      <c r="BI460" s="194">
        <f t="shared" si="38"/>
        <v>0</v>
      </c>
      <c r="BJ460" s="19" t="s">
        <v>77</v>
      </c>
      <c r="BK460" s="194">
        <f t="shared" si="39"/>
        <v>0</v>
      </c>
      <c r="BL460" s="19" t="s">
        <v>167</v>
      </c>
      <c r="BM460" s="193" t="s">
        <v>896</v>
      </c>
    </row>
    <row r="461" spans="1:65" s="2" customFormat="1" ht="24.2" customHeight="1">
      <c r="A461" s="36"/>
      <c r="B461" s="37"/>
      <c r="C461" s="218" t="s">
        <v>897</v>
      </c>
      <c r="D461" s="218" t="s">
        <v>264</v>
      </c>
      <c r="E461" s="219" t="s">
        <v>898</v>
      </c>
      <c r="F461" s="220" t="s">
        <v>899</v>
      </c>
      <c r="G461" s="221" t="s">
        <v>249</v>
      </c>
      <c r="H461" s="222">
        <v>8</v>
      </c>
      <c r="I461" s="223"/>
      <c r="J461" s="224">
        <f t="shared" si="30"/>
        <v>0</v>
      </c>
      <c r="K461" s="225"/>
      <c r="L461" s="226"/>
      <c r="M461" s="227" t="s">
        <v>18</v>
      </c>
      <c r="N461" s="228" t="s">
        <v>41</v>
      </c>
      <c r="O461" s="66"/>
      <c r="P461" s="191">
        <f t="shared" si="31"/>
        <v>0</v>
      </c>
      <c r="Q461" s="191">
        <v>1E-4</v>
      </c>
      <c r="R461" s="191">
        <f t="shared" si="32"/>
        <v>8.0000000000000004E-4</v>
      </c>
      <c r="S461" s="191">
        <v>0</v>
      </c>
      <c r="T461" s="192">
        <f t="shared" si="33"/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3" t="s">
        <v>415</v>
      </c>
      <c r="AT461" s="193" t="s">
        <v>264</v>
      </c>
      <c r="AU461" s="193" t="s">
        <v>79</v>
      </c>
      <c r="AY461" s="19" t="s">
        <v>244</v>
      </c>
      <c r="BE461" s="194">
        <f t="shared" si="34"/>
        <v>0</v>
      </c>
      <c r="BF461" s="194">
        <f t="shared" si="35"/>
        <v>0</v>
      </c>
      <c r="BG461" s="194">
        <f t="shared" si="36"/>
        <v>0</v>
      </c>
      <c r="BH461" s="194">
        <f t="shared" si="37"/>
        <v>0</v>
      </c>
      <c r="BI461" s="194">
        <f t="shared" si="38"/>
        <v>0</v>
      </c>
      <c r="BJ461" s="19" t="s">
        <v>77</v>
      </c>
      <c r="BK461" s="194">
        <f t="shared" si="39"/>
        <v>0</v>
      </c>
      <c r="BL461" s="19" t="s">
        <v>167</v>
      </c>
      <c r="BM461" s="193" t="s">
        <v>900</v>
      </c>
    </row>
    <row r="462" spans="1:65" s="2" customFormat="1" ht="37.9" customHeight="1">
      <c r="A462" s="36"/>
      <c r="B462" s="37"/>
      <c r="C462" s="181" t="s">
        <v>901</v>
      </c>
      <c r="D462" s="181" t="s">
        <v>246</v>
      </c>
      <c r="E462" s="182" t="s">
        <v>902</v>
      </c>
      <c r="F462" s="183" t="s">
        <v>903</v>
      </c>
      <c r="G462" s="184" t="s">
        <v>249</v>
      </c>
      <c r="H462" s="185">
        <v>1</v>
      </c>
      <c r="I462" s="186"/>
      <c r="J462" s="187">
        <f t="shared" si="30"/>
        <v>0</v>
      </c>
      <c r="K462" s="188"/>
      <c r="L462" s="41"/>
      <c r="M462" s="189" t="s">
        <v>18</v>
      </c>
      <c r="N462" s="190" t="s">
        <v>41</v>
      </c>
      <c r="O462" s="66"/>
      <c r="P462" s="191">
        <f t="shared" si="31"/>
        <v>0</v>
      </c>
      <c r="Q462" s="191">
        <v>4.6999999999999999E-4</v>
      </c>
      <c r="R462" s="191">
        <f t="shared" si="32"/>
        <v>4.6999999999999999E-4</v>
      </c>
      <c r="S462" s="191">
        <v>0</v>
      </c>
      <c r="T462" s="192">
        <f t="shared" si="33"/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3" t="s">
        <v>167</v>
      </c>
      <c r="AT462" s="193" t="s">
        <v>246</v>
      </c>
      <c r="AU462" s="193" t="s">
        <v>79</v>
      </c>
      <c r="AY462" s="19" t="s">
        <v>244</v>
      </c>
      <c r="BE462" s="194">
        <f t="shared" si="34"/>
        <v>0</v>
      </c>
      <c r="BF462" s="194">
        <f t="shared" si="35"/>
        <v>0</v>
      </c>
      <c r="BG462" s="194">
        <f t="shared" si="36"/>
        <v>0</v>
      </c>
      <c r="BH462" s="194">
        <f t="shared" si="37"/>
        <v>0</v>
      </c>
      <c r="BI462" s="194">
        <f t="shared" si="38"/>
        <v>0</v>
      </c>
      <c r="BJ462" s="19" t="s">
        <v>77</v>
      </c>
      <c r="BK462" s="194">
        <f t="shared" si="39"/>
        <v>0</v>
      </c>
      <c r="BL462" s="19" t="s">
        <v>167</v>
      </c>
      <c r="BM462" s="193" t="s">
        <v>904</v>
      </c>
    </row>
    <row r="463" spans="1:65" s="2" customFormat="1" ht="33" customHeight="1">
      <c r="A463" s="36"/>
      <c r="B463" s="37"/>
      <c r="C463" s="218" t="s">
        <v>905</v>
      </c>
      <c r="D463" s="218" t="s">
        <v>264</v>
      </c>
      <c r="E463" s="219" t="s">
        <v>906</v>
      </c>
      <c r="F463" s="220" t="s">
        <v>907</v>
      </c>
      <c r="G463" s="221" t="s">
        <v>249</v>
      </c>
      <c r="H463" s="222">
        <v>1</v>
      </c>
      <c r="I463" s="223"/>
      <c r="J463" s="224">
        <f t="shared" si="30"/>
        <v>0</v>
      </c>
      <c r="K463" s="225"/>
      <c r="L463" s="226"/>
      <c r="M463" s="227" t="s">
        <v>18</v>
      </c>
      <c r="N463" s="228" t="s">
        <v>41</v>
      </c>
      <c r="O463" s="66"/>
      <c r="P463" s="191">
        <f t="shared" si="31"/>
        <v>0</v>
      </c>
      <c r="Q463" s="191">
        <v>1.6E-2</v>
      </c>
      <c r="R463" s="191">
        <f t="shared" si="32"/>
        <v>1.6E-2</v>
      </c>
      <c r="S463" s="191">
        <v>0</v>
      </c>
      <c r="T463" s="192">
        <f t="shared" si="33"/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3" t="s">
        <v>415</v>
      </c>
      <c r="AT463" s="193" t="s">
        <v>264</v>
      </c>
      <c r="AU463" s="193" t="s">
        <v>79</v>
      </c>
      <c r="AY463" s="19" t="s">
        <v>244</v>
      </c>
      <c r="BE463" s="194">
        <f t="shared" si="34"/>
        <v>0</v>
      </c>
      <c r="BF463" s="194">
        <f t="shared" si="35"/>
        <v>0</v>
      </c>
      <c r="BG463" s="194">
        <f t="shared" si="36"/>
        <v>0</v>
      </c>
      <c r="BH463" s="194">
        <f t="shared" si="37"/>
        <v>0</v>
      </c>
      <c r="BI463" s="194">
        <f t="shared" si="38"/>
        <v>0</v>
      </c>
      <c r="BJ463" s="19" t="s">
        <v>77</v>
      </c>
      <c r="BK463" s="194">
        <f t="shared" si="39"/>
        <v>0</v>
      </c>
      <c r="BL463" s="19" t="s">
        <v>167</v>
      </c>
      <c r="BM463" s="193" t="s">
        <v>908</v>
      </c>
    </row>
    <row r="464" spans="1:65" s="2" customFormat="1" ht="24.2" customHeight="1">
      <c r="A464" s="36"/>
      <c r="B464" s="37"/>
      <c r="C464" s="181" t="s">
        <v>909</v>
      </c>
      <c r="D464" s="181" t="s">
        <v>246</v>
      </c>
      <c r="E464" s="182" t="s">
        <v>910</v>
      </c>
      <c r="F464" s="183" t="s">
        <v>911</v>
      </c>
      <c r="G464" s="184" t="s">
        <v>505</v>
      </c>
      <c r="H464" s="185">
        <v>1</v>
      </c>
      <c r="I464" s="186"/>
      <c r="J464" s="187">
        <f t="shared" si="30"/>
        <v>0</v>
      </c>
      <c r="K464" s="188"/>
      <c r="L464" s="41"/>
      <c r="M464" s="189" t="s">
        <v>18</v>
      </c>
      <c r="N464" s="190" t="s">
        <v>41</v>
      </c>
      <c r="O464" s="66"/>
      <c r="P464" s="191">
        <f t="shared" si="31"/>
        <v>0</v>
      </c>
      <c r="Q464" s="191">
        <v>0</v>
      </c>
      <c r="R464" s="191">
        <f t="shared" si="32"/>
        <v>0</v>
      </c>
      <c r="S464" s="191">
        <v>0</v>
      </c>
      <c r="T464" s="192">
        <f t="shared" si="33"/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3" t="s">
        <v>167</v>
      </c>
      <c r="AT464" s="193" t="s">
        <v>246</v>
      </c>
      <c r="AU464" s="193" t="s">
        <v>79</v>
      </c>
      <c r="AY464" s="19" t="s">
        <v>244</v>
      </c>
      <c r="BE464" s="194">
        <f t="shared" si="34"/>
        <v>0</v>
      </c>
      <c r="BF464" s="194">
        <f t="shared" si="35"/>
        <v>0</v>
      </c>
      <c r="BG464" s="194">
        <f t="shared" si="36"/>
        <v>0</v>
      </c>
      <c r="BH464" s="194">
        <f t="shared" si="37"/>
        <v>0</v>
      </c>
      <c r="BI464" s="194">
        <f t="shared" si="38"/>
        <v>0</v>
      </c>
      <c r="BJ464" s="19" t="s">
        <v>77</v>
      </c>
      <c r="BK464" s="194">
        <f t="shared" si="39"/>
        <v>0</v>
      </c>
      <c r="BL464" s="19" t="s">
        <v>167</v>
      </c>
      <c r="BM464" s="193" t="s">
        <v>912</v>
      </c>
    </row>
    <row r="465" spans="1:65" s="2" customFormat="1" ht="24.2" customHeight="1">
      <c r="A465" s="36"/>
      <c r="B465" s="37"/>
      <c r="C465" s="181" t="s">
        <v>913</v>
      </c>
      <c r="D465" s="181" t="s">
        <v>246</v>
      </c>
      <c r="E465" s="182" t="s">
        <v>914</v>
      </c>
      <c r="F465" s="183" t="s">
        <v>915</v>
      </c>
      <c r="G465" s="184" t="s">
        <v>249</v>
      </c>
      <c r="H465" s="185">
        <v>1</v>
      </c>
      <c r="I465" s="186"/>
      <c r="J465" s="187">
        <f t="shared" si="30"/>
        <v>0</v>
      </c>
      <c r="K465" s="188"/>
      <c r="L465" s="41"/>
      <c r="M465" s="189" t="s">
        <v>18</v>
      </c>
      <c r="N465" s="190" t="s">
        <v>41</v>
      </c>
      <c r="O465" s="66"/>
      <c r="P465" s="191">
        <f t="shared" si="31"/>
        <v>0</v>
      </c>
      <c r="Q465" s="191">
        <v>0</v>
      </c>
      <c r="R465" s="191">
        <f t="shared" si="32"/>
        <v>0</v>
      </c>
      <c r="S465" s="191">
        <v>0</v>
      </c>
      <c r="T465" s="192">
        <f t="shared" si="33"/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3" t="s">
        <v>167</v>
      </c>
      <c r="AT465" s="193" t="s">
        <v>246</v>
      </c>
      <c r="AU465" s="193" t="s">
        <v>79</v>
      </c>
      <c r="AY465" s="19" t="s">
        <v>244</v>
      </c>
      <c r="BE465" s="194">
        <f t="shared" si="34"/>
        <v>0</v>
      </c>
      <c r="BF465" s="194">
        <f t="shared" si="35"/>
        <v>0</v>
      </c>
      <c r="BG465" s="194">
        <f t="shared" si="36"/>
        <v>0</v>
      </c>
      <c r="BH465" s="194">
        <f t="shared" si="37"/>
        <v>0</v>
      </c>
      <c r="BI465" s="194">
        <f t="shared" si="38"/>
        <v>0</v>
      </c>
      <c r="BJ465" s="19" t="s">
        <v>77</v>
      </c>
      <c r="BK465" s="194">
        <f t="shared" si="39"/>
        <v>0</v>
      </c>
      <c r="BL465" s="19" t="s">
        <v>167</v>
      </c>
      <c r="BM465" s="193" t="s">
        <v>916</v>
      </c>
    </row>
    <row r="466" spans="1:65" s="2" customFormat="1" ht="24.2" customHeight="1">
      <c r="A466" s="36"/>
      <c r="B466" s="37"/>
      <c r="C466" s="181" t="s">
        <v>917</v>
      </c>
      <c r="D466" s="181" t="s">
        <v>246</v>
      </c>
      <c r="E466" s="182" t="s">
        <v>918</v>
      </c>
      <c r="F466" s="183" t="s">
        <v>919</v>
      </c>
      <c r="G466" s="184" t="s">
        <v>505</v>
      </c>
      <c r="H466" s="185">
        <v>1</v>
      </c>
      <c r="I466" s="186"/>
      <c r="J466" s="187">
        <f t="shared" si="30"/>
        <v>0</v>
      </c>
      <c r="K466" s="188"/>
      <c r="L466" s="41"/>
      <c r="M466" s="189" t="s">
        <v>18</v>
      </c>
      <c r="N466" s="190" t="s">
        <v>41</v>
      </c>
      <c r="O466" s="66"/>
      <c r="P466" s="191">
        <f t="shared" si="31"/>
        <v>0</v>
      </c>
      <c r="Q466" s="191">
        <v>0</v>
      </c>
      <c r="R466" s="191">
        <f t="shared" si="32"/>
        <v>0</v>
      </c>
      <c r="S466" s="191">
        <v>0</v>
      </c>
      <c r="T466" s="192">
        <f t="shared" si="33"/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3" t="s">
        <v>167</v>
      </c>
      <c r="AT466" s="193" t="s">
        <v>246</v>
      </c>
      <c r="AU466" s="193" t="s">
        <v>79</v>
      </c>
      <c r="AY466" s="19" t="s">
        <v>244</v>
      </c>
      <c r="BE466" s="194">
        <f t="shared" si="34"/>
        <v>0</v>
      </c>
      <c r="BF466" s="194">
        <f t="shared" si="35"/>
        <v>0</v>
      </c>
      <c r="BG466" s="194">
        <f t="shared" si="36"/>
        <v>0</v>
      </c>
      <c r="BH466" s="194">
        <f t="shared" si="37"/>
        <v>0</v>
      </c>
      <c r="BI466" s="194">
        <f t="shared" si="38"/>
        <v>0</v>
      </c>
      <c r="BJ466" s="19" t="s">
        <v>77</v>
      </c>
      <c r="BK466" s="194">
        <f t="shared" si="39"/>
        <v>0</v>
      </c>
      <c r="BL466" s="19" t="s">
        <v>167</v>
      </c>
      <c r="BM466" s="193" t="s">
        <v>920</v>
      </c>
    </row>
    <row r="467" spans="1:65" s="2" customFormat="1" ht="49.15" customHeight="1">
      <c r="A467" s="36"/>
      <c r="B467" s="37"/>
      <c r="C467" s="181" t="s">
        <v>921</v>
      </c>
      <c r="D467" s="181" t="s">
        <v>246</v>
      </c>
      <c r="E467" s="182" t="s">
        <v>922</v>
      </c>
      <c r="F467" s="183" t="s">
        <v>923</v>
      </c>
      <c r="G467" s="184" t="s">
        <v>262</v>
      </c>
      <c r="H467" s="185">
        <v>0.40899999999999997</v>
      </c>
      <c r="I467" s="186"/>
      <c r="J467" s="187">
        <f t="shared" si="30"/>
        <v>0</v>
      </c>
      <c r="K467" s="188"/>
      <c r="L467" s="41"/>
      <c r="M467" s="189" t="s">
        <v>18</v>
      </c>
      <c r="N467" s="190" t="s">
        <v>41</v>
      </c>
      <c r="O467" s="66"/>
      <c r="P467" s="191">
        <f t="shared" si="31"/>
        <v>0</v>
      </c>
      <c r="Q467" s="191">
        <v>0</v>
      </c>
      <c r="R467" s="191">
        <f t="shared" si="32"/>
        <v>0</v>
      </c>
      <c r="S467" s="191">
        <v>0</v>
      </c>
      <c r="T467" s="192">
        <f t="shared" si="33"/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3" t="s">
        <v>167</v>
      </c>
      <c r="AT467" s="193" t="s">
        <v>246</v>
      </c>
      <c r="AU467" s="193" t="s">
        <v>79</v>
      </c>
      <c r="AY467" s="19" t="s">
        <v>244</v>
      </c>
      <c r="BE467" s="194">
        <f t="shared" si="34"/>
        <v>0</v>
      </c>
      <c r="BF467" s="194">
        <f t="shared" si="35"/>
        <v>0</v>
      </c>
      <c r="BG467" s="194">
        <f t="shared" si="36"/>
        <v>0</v>
      </c>
      <c r="BH467" s="194">
        <f t="shared" si="37"/>
        <v>0</v>
      </c>
      <c r="BI467" s="194">
        <f t="shared" si="38"/>
        <v>0</v>
      </c>
      <c r="BJ467" s="19" t="s">
        <v>77</v>
      </c>
      <c r="BK467" s="194">
        <f t="shared" si="39"/>
        <v>0</v>
      </c>
      <c r="BL467" s="19" t="s">
        <v>167</v>
      </c>
      <c r="BM467" s="193" t="s">
        <v>924</v>
      </c>
    </row>
    <row r="468" spans="1:65" s="12" customFormat="1" ht="22.9" customHeight="1">
      <c r="B468" s="165"/>
      <c r="C468" s="166"/>
      <c r="D468" s="167" t="s">
        <v>69</v>
      </c>
      <c r="E468" s="179" t="s">
        <v>925</v>
      </c>
      <c r="F468" s="179" t="s">
        <v>926</v>
      </c>
      <c r="G468" s="166"/>
      <c r="H468" s="166"/>
      <c r="I468" s="169"/>
      <c r="J468" s="180">
        <f>BK468</f>
        <v>0</v>
      </c>
      <c r="K468" s="166"/>
      <c r="L468" s="171"/>
      <c r="M468" s="172"/>
      <c r="N468" s="173"/>
      <c r="O468" s="173"/>
      <c r="P468" s="174">
        <f>SUM(P469:P472)</f>
        <v>0</v>
      </c>
      <c r="Q468" s="173"/>
      <c r="R468" s="174">
        <f>SUM(R469:R472)</f>
        <v>5.9499999999999997E-2</v>
      </c>
      <c r="S468" s="173"/>
      <c r="T468" s="175">
        <f>SUM(T469:T472)</f>
        <v>0</v>
      </c>
      <c r="AR468" s="176" t="s">
        <v>79</v>
      </c>
      <c r="AT468" s="177" t="s">
        <v>69</v>
      </c>
      <c r="AU468" s="177" t="s">
        <v>77</v>
      </c>
      <c r="AY468" s="176" t="s">
        <v>244</v>
      </c>
      <c r="BK468" s="178">
        <f>SUM(BK469:BK472)</f>
        <v>0</v>
      </c>
    </row>
    <row r="469" spans="1:65" s="2" customFormat="1" ht="33" customHeight="1">
      <c r="A469" s="36"/>
      <c r="B469" s="37"/>
      <c r="C469" s="181" t="s">
        <v>927</v>
      </c>
      <c r="D469" s="181" t="s">
        <v>246</v>
      </c>
      <c r="E469" s="182" t="s">
        <v>928</v>
      </c>
      <c r="F469" s="183" t="s">
        <v>929</v>
      </c>
      <c r="G469" s="184" t="s">
        <v>289</v>
      </c>
      <c r="H469" s="185">
        <v>2</v>
      </c>
      <c r="I469" s="186"/>
      <c r="J469" s="187">
        <f>ROUND(I469*H469,2)</f>
        <v>0</v>
      </c>
      <c r="K469" s="188"/>
      <c r="L469" s="41"/>
      <c r="M469" s="189" t="s">
        <v>18</v>
      </c>
      <c r="N469" s="190" t="s">
        <v>41</v>
      </c>
      <c r="O469" s="66"/>
      <c r="P469" s="191">
        <f>O469*H469</f>
        <v>0</v>
      </c>
      <c r="Q469" s="191">
        <v>1.9E-2</v>
      </c>
      <c r="R469" s="191">
        <f>Q469*H469</f>
        <v>3.7999999999999999E-2</v>
      </c>
      <c r="S469" s="191">
        <v>0</v>
      </c>
      <c r="T469" s="192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3" t="s">
        <v>167</v>
      </c>
      <c r="AT469" s="193" t="s">
        <v>246</v>
      </c>
      <c r="AU469" s="193" t="s">
        <v>79</v>
      </c>
      <c r="AY469" s="19" t="s">
        <v>244</v>
      </c>
      <c r="BE469" s="194">
        <f>IF(N469="základní",J469,0)</f>
        <v>0</v>
      </c>
      <c r="BF469" s="194">
        <f>IF(N469="snížená",J469,0)</f>
        <v>0</v>
      </c>
      <c r="BG469" s="194">
        <f>IF(N469="zákl. přenesená",J469,0)</f>
        <v>0</v>
      </c>
      <c r="BH469" s="194">
        <f>IF(N469="sníž. přenesená",J469,0)</f>
        <v>0</v>
      </c>
      <c r="BI469" s="194">
        <f>IF(N469="nulová",J469,0)</f>
        <v>0</v>
      </c>
      <c r="BJ469" s="19" t="s">
        <v>77</v>
      </c>
      <c r="BK469" s="194">
        <f>ROUND(I469*H469,2)</f>
        <v>0</v>
      </c>
      <c r="BL469" s="19" t="s">
        <v>167</v>
      </c>
      <c r="BM469" s="193" t="s">
        <v>930</v>
      </c>
    </row>
    <row r="470" spans="1:65" s="2" customFormat="1" ht="29.25">
      <c r="A470" s="36"/>
      <c r="B470" s="37"/>
      <c r="C470" s="38"/>
      <c r="D470" s="197" t="s">
        <v>444</v>
      </c>
      <c r="E470" s="38"/>
      <c r="F470" s="239" t="s">
        <v>931</v>
      </c>
      <c r="G470" s="38"/>
      <c r="H470" s="38"/>
      <c r="I470" s="240"/>
      <c r="J470" s="38"/>
      <c r="K470" s="38"/>
      <c r="L470" s="41"/>
      <c r="M470" s="241"/>
      <c r="N470" s="242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444</v>
      </c>
      <c r="AU470" s="19" t="s">
        <v>79</v>
      </c>
    </row>
    <row r="471" spans="1:65" s="2" customFormat="1" ht="49.15" customHeight="1">
      <c r="A471" s="36"/>
      <c r="B471" s="37"/>
      <c r="C471" s="181" t="s">
        <v>932</v>
      </c>
      <c r="D471" s="181" t="s">
        <v>246</v>
      </c>
      <c r="E471" s="182" t="s">
        <v>933</v>
      </c>
      <c r="F471" s="183" t="s">
        <v>934</v>
      </c>
      <c r="G471" s="184" t="s">
        <v>289</v>
      </c>
      <c r="H471" s="185">
        <v>2</v>
      </c>
      <c r="I471" s="186"/>
      <c r="J471" s="187">
        <f>ROUND(I471*H471,2)</f>
        <v>0</v>
      </c>
      <c r="K471" s="188"/>
      <c r="L471" s="41"/>
      <c r="M471" s="189" t="s">
        <v>18</v>
      </c>
      <c r="N471" s="190" t="s">
        <v>41</v>
      </c>
      <c r="O471" s="66"/>
      <c r="P471" s="191">
        <f>O471*H471</f>
        <v>0</v>
      </c>
      <c r="Q471" s="191">
        <v>1.0749999999999999E-2</v>
      </c>
      <c r="R471" s="191">
        <f>Q471*H471</f>
        <v>2.1499999999999998E-2</v>
      </c>
      <c r="S471" s="191">
        <v>0</v>
      </c>
      <c r="T471" s="192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3" t="s">
        <v>167</v>
      </c>
      <c r="AT471" s="193" t="s">
        <v>246</v>
      </c>
      <c r="AU471" s="193" t="s">
        <v>79</v>
      </c>
      <c r="AY471" s="19" t="s">
        <v>244</v>
      </c>
      <c r="BE471" s="194">
        <f>IF(N471="základní",J471,0)</f>
        <v>0</v>
      </c>
      <c r="BF471" s="194">
        <f>IF(N471="snížená",J471,0)</f>
        <v>0</v>
      </c>
      <c r="BG471" s="194">
        <f>IF(N471="zákl. přenesená",J471,0)</f>
        <v>0</v>
      </c>
      <c r="BH471" s="194">
        <f>IF(N471="sníž. přenesená",J471,0)</f>
        <v>0</v>
      </c>
      <c r="BI471" s="194">
        <f>IF(N471="nulová",J471,0)</f>
        <v>0</v>
      </c>
      <c r="BJ471" s="19" t="s">
        <v>77</v>
      </c>
      <c r="BK471" s="194">
        <f>ROUND(I471*H471,2)</f>
        <v>0</v>
      </c>
      <c r="BL471" s="19" t="s">
        <v>167</v>
      </c>
      <c r="BM471" s="193" t="s">
        <v>935</v>
      </c>
    </row>
    <row r="472" spans="1:65" s="2" customFormat="1" ht="49.15" customHeight="1">
      <c r="A472" s="36"/>
      <c r="B472" s="37"/>
      <c r="C472" s="181" t="s">
        <v>936</v>
      </c>
      <c r="D472" s="181" t="s">
        <v>246</v>
      </c>
      <c r="E472" s="182" t="s">
        <v>937</v>
      </c>
      <c r="F472" s="183" t="s">
        <v>938</v>
      </c>
      <c r="G472" s="184" t="s">
        <v>262</v>
      </c>
      <c r="H472" s="185">
        <v>0.06</v>
      </c>
      <c r="I472" s="186"/>
      <c r="J472" s="187">
        <f>ROUND(I472*H472,2)</f>
        <v>0</v>
      </c>
      <c r="K472" s="188"/>
      <c r="L472" s="41"/>
      <c r="M472" s="189" t="s">
        <v>18</v>
      </c>
      <c r="N472" s="190" t="s">
        <v>41</v>
      </c>
      <c r="O472" s="66"/>
      <c r="P472" s="191">
        <f>O472*H472</f>
        <v>0</v>
      </c>
      <c r="Q472" s="191">
        <v>0</v>
      </c>
      <c r="R472" s="191">
        <f>Q472*H472</f>
        <v>0</v>
      </c>
      <c r="S472" s="191">
        <v>0</v>
      </c>
      <c r="T472" s="192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3" t="s">
        <v>167</v>
      </c>
      <c r="AT472" s="193" t="s">
        <v>246</v>
      </c>
      <c r="AU472" s="193" t="s">
        <v>79</v>
      </c>
      <c r="AY472" s="19" t="s">
        <v>244</v>
      </c>
      <c r="BE472" s="194">
        <f>IF(N472="základní",J472,0)</f>
        <v>0</v>
      </c>
      <c r="BF472" s="194">
        <f>IF(N472="snížená",J472,0)</f>
        <v>0</v>
      </c>
      <c r="BG472" s="194">
        <f>IF(N472="zákl. přenesená",J472,0)</f>
        <v>0</v>
      </c>
      <c r="BH472" s="194">
        <f>IF(N472="sníž. přenesená",J472,0)</f>
        <v>0</v>
      </c>
      <c r="BI472" s="194">
        <f>IF(N472="nulová",J472,0)</f>
        <v>0</v>
      </c>
      <c r="BJ472" s="19" t="s">
        <v>77</v>
      </c>
      <c r="BK472" s="194">
        <f>ROUND(I472*H472,2)</f>
        <v>0</v>
      </c>
      <c r="BL472" s="19" t="s">
        <v>167</v>
      </c>
      <c r="BM472" s="193" t="s">
        <v>939</v>
      </c>
    </row>
    <row r="473" spans="1:65" s="12" customFormat="1" ht="22.9" customHeight="1">
      <c r="B473" s="165"/>
      <c r="C473" s="166"/>
      <c r="D473" s="167" t="s">
        <v>69</v>
      </c>
      <c r="E473" s="179" t="s">
        <v>940</v>
      </c>
      <c r="F473" s="179" t="s">
        <v>941</v>
      </c>
      <c r="G473" s="166"/>
      <c r="H473" s="166"/>
      <c r="I473" s="169"/>
      <c r="J473" s="180">
        <f>BK473</f>
        <v>0</v>
      </c>
      <c r="K473" s="166"/>
      <c r="L473" s="171"/>
      <c r="M473" s="172"/>
      <c r="N473" s="173"/>
      <c r="O473" s="173"/>
      <c r="P473" s="174">
        <f>SUM(P474:P518)</f>
        <v>0</v>
      </c>
      <c r="Q473" s="173"/>
      <c r="R473" s="174">
        <f>SUM(R474:R518)</f>
        <v>6.2013984999999998</v>
      </c>
      <c r="S473" s="173"/>
      <c r="T473" s="175">
        <f>SUM(T474:T518)</f>
        <v>26.717847959999997</v>
      </c>
      <c r="AR473" s="176" t="s">
        <v>79</v>
      </c>
      <c r="AT473" s="177" t="s">
        <v>69</v>
      </c>
      <c r="AU473" s="177" t="s">
        <v>77</v>
      </c>
      <c r="AY473" s="176" t="s">
        <v>244</v>
      </c>
      <c r="BK473" s="178">
        <f>SUM(BK474:BK518)</f>
        <v>0</v>
      </c>
    </row>
    <row r="474" spans="1:65" s="2" customFormat="1" ht="24.2" customHeight="1">
      <c r="A474" s="36"/>
      <c r="B474" s="37"/>
      <c r="C474" s="181" t="s">
        <v>942</v>
      </c>
      <c r="D474" s="181" t="s">
        <v>246</v>
      </c>
      <c r="E474" s="182" t="s">
        <v>943</v>
      </c>
      <c r="F474" s="183" t="s">
        <v>944</v>
      </c>
      <c r="G474" s="184" t="s">
        <v>289</v>
      </c>
      <c r="H474" s="185">
        <v>179.4</v>
      </c>
      <c r="I474" s="186"/>
      <c r="J474" s="187">
        <f>ROUND(I474*H474,2)</f>
        <v>0</v>
      </c>
      <c r="K474" s="188"/>
      <c r="L474" s="41"/>
      <c r="M474" s="189" t="s">
        <v>18</v>
      </c>
      <c r="N474" s="190" t="s">
        <v>41</v>
      </c>
      <c r="O474" s="66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3" t="s">
        <v>167</v>
      </c>
      <c r="AT474" s="193" t="s">
        <v>246</v>
      </c>
      <c r="AU474" s="193" t="s">
        <v>79</v>
      </c>
      <c r="AY474" s="19" t="s">
        <v>244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19" t="s">
        <v>77</v>
      </c>
      <c r="BK474" s="194">
        <f>ROUND(I474*H474,2)</f>
        <v>0</v>
      </c>
      <c r="BL474" s="19" t="s">
        <v>167</v>
      </c>
      <c r="BM474" s="193" t="s">
        <v>945</v>
      </c>
    </row>
    <row r="475" spans="1:65" s="13" customFormat="1">
      <c r="B475" s="195"/>
      <c r="C475" s="196"/>
      <c r="D475" s="197" t="s">
        <v>252</v>
      </c>
      <c r="E475" s="198" t="s">
        <v>18</v>
      </c>
      <c r="F475" s="199" t="s">
        <v>946</v>
      </c>
      <c r="G475" s="196"/>
      <c r="H475" s="200">
        <v>4</v>
      </c>
      <c r="I475" s="201"/>
      <c r="J475" s="196"/>
      <c r="K475" s="196"/>
      <c r="L475" s="202"/>
      <c r="M475" s="203"/>
      <c r="N475" s="204"/>
      <c r="O475" s="204"/>
      <c r="P475" s="204"/>
      <c r="Q475" s="204"/>
      <c r="R475" s="204"/>
      <c r="S475" s="204"/>
      <c r="T475" s="205"/>
      <c r="AT475" s="206" t="s">
        <v>252</v>
      </c>
      <c r="AU475" s="206" t="s">
        <v>79</v>
      </c>
      <c r="AV475" s="13" t="s">
        <v>79</v>
      </c>
      <c r="AW475" s="13" t="s">
        <v>32</v>
      </c>
      <c r="AX475" s="13" t="s">
        <v>70</v>
      </c>
      <c r="AY475" s="206" t="s">
        <v>244</v>
      </c>
    </row>
    <row r="476" spans="1:65" s="13" customFormat="1">
      <c r="B476" s="195"/>
      <c r="C476" s="196"/>
      <c r="D476" s="197" t="s">
        <v>252</v>
      </c>
      <c r="E476" s="198" t="s">
        <v>18</v>
      </c>
      <c r="F476" s="199" t="s">
        <v>947</v>
      </c>
      <c r="G476" s="196"/>
      <c r="H476" s="200">
        <v>4.2</v>
      </c>
      <c r="I476" s="201"/>
      <c r="J476" s="196"/>
      <c r="K476" s="196"/>
      <c r="L476" s="202"/>
      <c r="M476" s="203"/>
      <c r="N476" s="204"/>
      <c r="O476" s="204"/>
      <c r="P476" s="204"/>
      <c r="Q476" s="204"/>
      <c r="R476" s="204"/>
      <c r="S476" s="204"/>
      <c r="T476" s="205"/>
      <c r="AT476" s="206" t="s">
        <v>252</v>
      </c>
      <c r="AU476" s="206" t="s">
        <v>79</v>
      </c>
      <c r="AV476" s="13" t="s">
        <v>79</v>
      </c>
      <c r="AW476" s="13" t="s">
        <v>32</v>
      </c>
      <c r="AX476" s="13" t="s">
        <v>70</v>
      </c>
      <c r="AY476" s="206" t="s">
        <v>244</v>
      </c>
    </row>
    <row r="477" spans="1:65" s="13" customFormat="1" ht="22.5">
      <c r="B477" s="195"/>
      <c r="C477" s="196"/>
      <c r="D477" s="197" t="s">
        <v>252</v>
      </c>
      <c r="E477" s="198" t="s">
        <v>18</v>
      </c>
      <c r="F477" s="199" t="s">
        <v>948</v>
      </c>
      <c r="G477" s="196"/>
      <c r="H477" s="200">
        <v>171.2</v>
      </c>
      <c r="I477" s="201"/>
      <c r="J477" s="196"/>
      <c r="K477" s="196"/>
      <c r="L477" s="202"/>
      <c r="M477" s="203"/>
      <c r="N477" s="204"/>
      <c r="O477" s="204"/>
      <c r="P477" s="204"/>
      <c r="Q477" s="204"/>
      <c r="R477" s="204"/>
      <c r="S477" s="204"/>
      <c r="T477" s="205"/>
      <c r="AT477" s="206" t="s">
        <v>252</v>
      </c>
      <c r="AU477" s="206" t="s">
        <v>79</v>
      </c>
      <c r="AV477" s="13" t="s">
        <v>79</v>
      </c>
      <c r="AW477" s="13" t="s">
        <v>32</v>
      </c>
      <c r="AX477" s="13" t="s">
        <v>70</v>
      </c>
      <c r="AY477" s="206" t="s">
        <v>244</v>
      </c>
    </row>
    <row r="478" spans="1:65" s="14" customFormat="1">
      <c r="B478" s="207"/>
      <c r="C478" s="208"/>
      <c r="D478" s="197" t="s">
        <v>252</v>
      </c>
      <c r="E478" s="209" t="s">
        <v>18</v>
      </c>
      <c r="F478" s="210" t="s">
        <v>254</v>
      </c>
      <c r="G478" s="208"/>
      <c r="H478" s="211">
        <v>179.39999999999998</v>
      </c>
      <c r="I478" s="212"/>
      <c r="J478" s="208"/>
      <c r="K478" s="208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252</v>
      </c>
      <c r="AU478" s="217" t="s">
        <v>79</v>
      </c>
      <c r="AV478" s="14" t="s">
        <v>250</v>
      </c>
      <c r="AW478" s="14" t="s">
        <v>32</v>
      </c>
      <c r="AX478" s="14" t="s">
        <v>77</v>
      </c>
      <c r="AY478" s="217" t="s">
        <v>244</v>
      </c>
    </row>
    <row r="479" spans="1:65" s="2" customFormat="1" ht="37.9" customHeight="1">
      <c r="A479" s="36"/>
      <c r="B479" s="37"/>
      <c r="C479" s="181" t="s">
        <v>949</v>
      </c>
      <c r="D479" s="181" t="s">
        <v>246</v>
      </c>
      <c r="E479" s="182" t="s">
        <v>950</v>
      </c>
      <c r="F479" s="183" t="s">
        <v>951</v>
      </c>
      <c r="G479" s="184" t="s">
        <v>289</v>
      </c>
      <c r="H479" s="185">
        <v>179.4</v>
      </c>
      <c r="I479" s="186"/>
      <c r="J479" s="187">
        <f>ROUND(I479*H479,2)</f>
        <v>0</v>
      </c>
      <c r="K479" s="188"/>
      <c r="L479" s="41"/>
      <c r="M479" s="189" t="s">
        <v>18</v>
      </c>
      <c r="N479" s="190" t="s">
        <v>41</v>
      </c>
      <c r="O479" s="66"/>
      <c r="P479" s="191">
        <f>O479*H479</f>
        <v>0</v>
      </c>
      <c r="Q479" s="191">
        <v>8.5000000000000006E-3</v>
      </c>
      <c r="R479" s="191">
        <f>Q479*H479</f>
        <v>1.5249000000000001</v>
      </c>
      <c r="S479" s="191">
        <v>0</v>
      </c>
      <c r="T479" s="192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3" t="s">
        <v>167</v>
      </c>
      <c r="AT479" s="193" t="s">
        <v>246</v>
      </c>
      <c r="AU479" s="193" t="s">
        <v>79</v>
      </c>
      <c r="AY479" s="19" t="s">
        <v>244</v>
      </c>
      <c r="BE479" s="194">
        <f>IF(N479="základní",J479,0)</f>
        <v>0</v>
      </c>
      <c r="BF479" s="194">
        <f>IF(N479="snížená",J479,0)</f>
        <v>0</v>
      </c>
      <c r="BG479" s="194">
        <f>IF(N479="zákl. přenesená",J479,0)</f>
        <v>0</v>
      </c>
      <c r="BH479" s="194">
        <f>IF(N479="sníž. přenesená",J479,0)</f>
        <v>0</v>
      </c>
      <c r="BI479" s="194">
        <f>IF(N479="nulová",J479,0)</f>
        <v>0</v>
      </c>
      <c r="BJ479" s="19" t="s">
        <v>77</v>
      </c>
      <c r="BK479" s="194">
        <f>ROUND(I479*H479,2)</f>
        <v>0</v>
      </c>
      <c r="BL479" s="19" t="s">
        <v>167</v>
      </c>
      <c r="BM479" s="193" t="s">
        <v>952</v>
      </c>
    </row>
    <row r="480" spans="1:65" s="13" customFormat="1">
      <c r="B480" s="195"/>
      <c r="C480" s="196"/>
      <c r="D480" s="197" t="s">
        <v>252</v>
      </c>
      <c r="E480" s="198" t="s">
        <v>18</v>
      </c>
      <c r="F480" s="199" t="s">
        <v>946</v>
      </c>
      <c r="G480" s="196"/>
      <c r="H480" s="200">
        <v>4</v>
      </c>
      <c r="I480" s="201"/>
      <c r="J480" s="196"/>
      <c r="K480" s="196"/>
      <c r="L480" s="202"/>
      <c r="M480" s="203"/>
      <c r="N480" s="204"/>
      <c r="O480" s="204"/>
      <c r="P480" s="204"/>
      <c r="Q480" s="204"/>
      <c r="R480" s="204"/>
      <c r="S480" s="204"/>
      <c r="T480" s="205"/>
      <c r="AT480" s="206" t="s">
        <v>252</v>
      </c>
      <c r="AU480" s="206" t="s">
        <v>79</v>
      </c>
      <c r="AV480" s="13" t="s">
        <v>79</v>
      </c>
      <c r="AW480" s="13" t="s">
        <v>32</v>
      </c>
      <c r="AX480" s="13" t="s">
        <v>70</v>
      </c>
      <c r="AY480" s="206" t="s">
        <v>244</v>
      </c>
    </row>
    <row r="481" spans="1:65" s="13" customFormat="1">
      <c r="B481" s="195"/>
      <c r="C481" s="196"/>
      <c r="D481" s="197" t="s">
        <v>252</v>
      </c>
      <c r="E481" s="198" t="s">
        <v>18</v>
      </c>
      <c r="F481" s="199" t="s">
        <v>947</v>
      </c>
      <c r="G481" s="196"/>
      <c r="H481" s="200">
        <v>4.2</v>
      </c>
      <c r="I481" s="201"/>
      <c r="J481" s="196"/>
      <c r="K481" s="196"/>
      <c r="L481" s="202"/>
      <c r="M481" s="203"/>
      <c r="N481" s="204"/>
      <c r="O481" s="204"/>
      <c r="P481" s="204"/>
      <c r="Q481" s="204"/>
      <c r="R481" s="204"/>
      <c r="S481" s="204"/>
      <c r="T481" s="205"/>
      <c r="AT481" s="206" t="s">
        <v>252</v>
      </c>
      <c r="AU481" s="206" t="s">
        <v>79</v>
      </c>
      <c r="AV481" s="13" t="s">
        <v>79</v>
      </c>
      <c r="AW481" s="13" t="s">
        <v>32</v>
      </c>
      <c r="AX481" s="13" t="s">
        <v>70</v>
      </c>
      <c r="AY481" s="206" t="s">
        <v>244</v>
      </c>
    </row>
    <row r="482" spans="1:65" s="13" customFormat="1" ht="22.5">
      <c r="B482" s="195"/>
      <c r="C482" s="196"/>
      <c r="D482" s="197" t="s">
        <v>252</v>
      </c>
      <c r="E482" s="198" t="s">
        <v>18</v>
      </c>
      <c r="F482" s="199" t="s">
        <v>948</v>
      </c>
      <c r="G482" s="196"/>
      <c r="H482" s="200">
        <v>171.2</v>
      </c>
      <c r="I482" s="201"/>
      <c r="J482" s="196"/>
      <c r="K482" s="196"/>
      <c r="L482" s="202"/>
      <c r="M482" s="203"/>
      <c r="N482" s="204"/>
      <c r="O482" s="204"/>
      <c r="P482" s="204"/>
      <c r="Q482" s="204"/>
      <c r="R482" s="204"/>
      <c r="S482" s="204"/>
      <c r="T482" s="205"/>
      <c r="AT482" s="206" t="s">
        <v>252</v>
      </c>
      <c r="AU482" s="206" t="s">
        <v>79</v>
      </c>
      <c r="AV482" s="13" t="s">
        <v>79</v>
      </c>
      <c r="AW482" s="13" t="s">
        <v>32</v>
      </c>
      <c r="AX482" s="13" t="s">
        <v>70</v>
      </c>
      <c r="AY482" s="206" t="s">
        <v>244</v>
      </c>
    </row>
    <row r="483" spans="1:65" s="14" customFormat="1">
      <c r="B483" s="207"/>
      <c r="C483" s="208"/>
      <c r="D483" s="197" t="s">
        <v>252</v>
      </c>
      <c r="E483" s="209" t="s">
        <v>18</v>
      </c>
      <c r="F483" s="210" t="s">
        <v>254</v>
      </c>
      <c r="G483" s="208"/>
      <c r="H483" s="211">
        <v>179.39999999999998</v>
      </c>
      <c r="I483" s="212"/>
      <c r="J483" s="208"/>
      <c r="K483" s="208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252</v>
      </c>
      <c r="AU483" s="217" t="s">
        <v>79</v>
      </c>
      <c r="AV483" s="14" t="s">
        <v>250</v>
      </c>
      <c r="AW483" s="14" t="s">
        <v>32</v>
      </c>
      <c r="AX483" s="14" t="s">
        <v>77</v>
      </c>
      <c r="AY483" s="217" t="s">
        <v>244</v>
      </c>
    </row>
    <row r="484" spans="1:65" s="2" customFormat="1" ht="24.2" customHeight="1">
      <c r="A484" s="36"/>
      <c r="B484" s="37"/>
      <c r="C484" s="181" t="s">
        <v>953</v>
      </c>
      <c r="D484" s="181" t="s">
        <v>246</v>
      </c>
      <c r="E484" s="182" t="s">
        <v>954</v>
      </c>
      <c r="F484" s="183" t="s">
        <v>955</v>
      </c>
      <c r="G484" s="184" t="s">
        <v>379</v>
      </c>
      <c r="H484" s="185">
        <v>152</v>
      </c>
      <c r="I484" s="186"/>
      <c r="J484" s="187">
        <f>ROUND(I484*H484,2)</f>
        <v>0</v>
      </c>
      <c r="K484" s="188"/>
      <c r="L484" s="41"/>
      <c r="M484" s="189" t="s">
        <v>18</v>
      </c>
      <c r="N484" s="190" t="s">
        <v>41</v>
      </c>
      <c r="O484" s="66"/>
      <c r="P484" s="191">
        <f>O484*H484</f>
        <v>0</v>
      </c>
      <c r="Q484" s="191">
        <v>0</v>
      </c>
      <c r="R484" s="191">
        <f>Q484*H484</f>
        <v>0</v>
      </c>
      <c r="S484" s="191">
        <v>1.174E-2</v>
      </c>
      <c r="T484" s="192">
        <f>S484*H484</f>
        <v>1.7844800000000001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3" t="s">
        <v>167</v>
      </c>
      <c r="AT484" s="193" t="s">
        <v>246</v>
      </c>
      <c r="AU484" s="193" t="s">
        <v>79</v>
      </c>
      <c r="AY484" s="19" t="s">
        <v>244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19" t="s">
        <v>77</v>
      </c>
      <c r="BK484" s="194">
        <f>ROUND(I484*H484,2)</f>
        <v>0</v>
      </c>
      <c r="BL484" s="19" t="s">
        <v>167</v>
      </c>
      <c r="BM484" s="193" t="s">
        <v>956</v>
      </c>
    </row>
    <row r="485" spans="1:65" s="2" customFormat="1" ht="24.2" customHeight="1">
      <c r="A485" s="36"/>
      <c r="B485" s="37"/>
      <c r="C485" s="181" t="s">
        <v>957</v>
      </c>
      <c r="D485" s="181" t="s">
        <v>246</v>
      </c>
      <c r="E485" s="182" t="s">
        <v>958</v>
      </c>
      <c r="F485" s="183" t="s">
        <v>959</v>
      </c>
      <c r="G485" s="184" t="s">
        <v>379</v>
      </c>
      <c r="H485" s="185">
        <v>127.5</v>
      </c>
      <c r="I485" s="186"/>
      <c r="J485" s="187">
        <f>ROUND(I485*H485,2)</f>
        <v>0</v>
      </c>
      <c r="K485" s="188"/>
      <c r="L485" s="41"/>
      <c r="M485" s="189" t="s">
        <v>18</v>
      </c>
      <c r="N485" s="190" t="s">
        <v>41</v>
      </c>
      <c r="O485" s="66"/>
      <c r="P485" s="191">
        <f>O485*H485</f>
        <v>0</v>
      </c>
      <c r="Q485" s="191">
        <v>2.9999999999999997E-4</v>
      </c>
      <c r="R485" s="191">
        <f>Q485*H485</f>
        <v>3.8249999999999999E-2</v>
      </c>
      <c r="S485" s="191">
        <v>0</v>
      </c>
      <c r="T485" s="192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3" t="s">
        <v>167</v>
      </c>
      <c r="AT485" s="193" t="s">
        <v>246</v>
      </c>
      <c r="AU485" s="193" t="s">
        <v>79</v>
      </c>
      <c r="AY485" s="19" t="s">
        <v>244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9" t="s">
        <v>77</v>
      </c>
      <c r="BK485" s="194">
        <f>ROUND(I485*H485,2)</f>
        <v>0</v>
      </c>
      <c r="BL485" s="19" t="s">
        <v>167</v>
      </c>
      <c r="BM485" s="193" t="s">
        <v>960</v>
      </c>
    </row>
    <row r="486" spans="1:65" s="2" customFormat="1" ht="16.5" customHeight="1">
      <c r="A486" s="36"/>
      <c r="B486" s="37"/>
      <c r="C486" s="218" t="s">
        <v>961</v>
      </c>
      <c r="D486" s="218" t="s">
        <v>264</v>
      </c>
      <c r="E486" s="219" t="s">
        <v>962</v>
      </c>
      <c r="F486" s="220" t="s">
        <v>963</v>
      </c>
      <c r="G486" s="221" t="s">
        <v>249</v>
      </c>
      <c r="H486" s="222">
        <v>420.75</v>
      </c>
      <c r="I486" s="223"/>
      <c r="J486" s="224">
        <f>ROUND(I486*H486,2)</f>
        <v>0</v>
      </c>
      <c r="K486" s="225"/>
      <c r="L486" s="226"/>
      <c r="M486" s="227" t="s">
        <v>18</v>
      </c>
      <c r="N486" s="228" t="s">
        <v>41</v>
      </c>
      <c r="O486" s="66"/>
      <c r="P486" s="191">
        <f>O486*H486</f>
        <v>0</v>
      </c>
      <c r="Q486" s="191">
        <v>3.8999999999999999E-4</v>
      </c>
      <c r="R486" s="191">
        <f>Q486*H486</f>
        <v>0.1640925</v>
      </c>
      <c r="S486" s="191">
        <v>0</v>
      </c>
      <c r="T486" s="192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3" t="s">
        <v>415</v>
      </c>
      <c r="AT486" s="193" t="s">
        <v>264</v>
      </c>
      <c r="AU486" s="193" t="s">
        <v>79</v>
      </c>
      <c r="AY486" s="19" t="s">
        <v>244</v>
      </c>
      <c r="BE486" s="194">
        <f>IF(N486="základní",J486,0)</f>
        <v>0</v>
      </c>
      <c r="BF486" s="194">
        <f>IF(N486="snížená",J486,0)</f>
        <v>0</v>
      </c>
      <c r="BG486" s="194">
        <f>IF(N486="zákl. přenesená",J486,0)</f>
        <v>0</v>
      </c>
      <c r="BH486" s="194">
        <f>IF(N486="sníž. přenesená",J486,0)</f>
        <v>0</v>
      </c>
      <c r="BI486" s="194">
        <f>IF(N486="nulová",J486,0)</f>
        <v>0</v>
      </c>
      <c r="BJ486" s="19" t="s">
        <v>77</v>
      </c>
      <c r="BK486" s="194">
        <f>ROUND(I486*H486,2)</f>
        <v>0</v>
      </c>
      <c r="BL486" s="19" t="s">
        <v>167</v>
      </c>
      <c r="BM486" s="193" t="s">
        <v>964</v>
      </c>
    </row>
    <row r="487" spans="1:65" s="13" customFormat="1">
      <c r="B487" s="195"/>
      <c r="C487" s="196"/>
      <c r="D487" s="197" t="s">
        <v>252</v>
      </c>
      <c r="E487" s="198" t="s">
        <v>18</v>
      </c>
      <c r="F487" s="199" t="s">
        <v>965</v>
      </c>
      <c r="G487" s="196"/>
      <c r="H487" s="200">
        <v>420.75</v>
      </c>
      <c r="I487" s="201"/>
      <c r="J487" s="196"/>
      <c r="K487" s="196"/>
      <c r="L487" s="202"/>
      <c r="M487" s="203"/>
      <c r="N487" s="204"/>
      <c r="O487" s="204"/>
      <c r="P487" s="204"/>
      <c r="Q487" s="204"/>
      <c r="R487" s="204"/>
      <c r="S487" s="204"/>
      <c r="T487" s="205"/>
      <c r="AT487" s="206" t="s">
        <v>252</v>
      </c>
      <c r="AU487" s="206" t="s">
        <v>79</v>
      </c>
      <c r="AV487" s="13" t="s">
        <v>79</v>
      </c>
      <c r="AW487" s="13" t="s">
        <v>32</v>
      </c>
      <c r="AX487" s="13" t="s">
        <v>70</v>
      </c>
      <c r="AY487" s="206" t="s">
        <v>244</v>
      </c>
    </row>
    <row r="488" spans="1:65" s="14" customFormat="1">
      <c r="B488" s="207"/>
      <c r="C488" s="208"/>
      <c r="D488" s="197" t="s">
        <v>252</v>
      </c>
      <c r="E488" s="209" t="s">
        <v>18</v>
      </c>
      <c r="F488" s="210" t="s">
        <v>254</v>
      </c>
      <c r="G488" s="208"/>
      <c r="H488" s="211">
        <v>420.75</v>
      </c>
      <c r="I488" s="212"/>
      <c r="J488" s="208"/>
      <c r="K488" s="208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252</v>
      </c>
      <c r="AU488" s="217" t="s">
        <v>79</v>
      </c>
      <c r="AV488" s="14" t="s">
        <v>250</v>
      </c>
      <c r="AW488" s="14" t="s">
        <v>32</v>
      </c>
      <c r="AX488" s="14" t="s">
        <v>77</v>
      </c>
      <c r="AY488" s="217" t="s">
        <v>244</v>
      </c>
    </row>
    <row r="489" spans="1:65" s="2" customFormat="1" ht="24.2" customHeight="1">
      <c r="A489" s="36"/>
      <c r="B489" s="37"/>
      <c r="C489" s="181" t="s">
        <v>966</v>
      </c>
      <c r="D489" s="181" t="s">
        <v>246</v>
      </c>
      <c r="E489" s="182" t="s">
        <v>967</v>
      </c>
      <c r="F489" s="183" t="s">
        <v>968</v>
      </c>
      <c r="G489" s="184" t="s">
        <v>289</v>
      </c>
      <c r="H489" s="185">
        <v>299.78800000000001</v>
      </c>
      <c r="I489" s="186"/>
      <c r="J489" s="187">
        <f>ROUND(I489*H489,2)</f>
        <v>0</v>
      </c>
      <c r="K489" s="188"/>
      <c r="L489" s="41"/>
      <c r="M489" s="189" t="s">
        <v>18</v>
      </c>
      <c r="N489" s="190" t="s">
        <v>41</v>
      </c>
      <c r="O489" s="66"/>
      <c r="P489" s="191">
        <f>O489*H489</f>
        <v>0</v>
      </c>
      <c r="Q489" s="191">
        <v>0</v>
      </c>
      <c r="R489" s="191">
        <f>Q489*H489</f>
        <v>0</v>
      </c>
      <c r="S489" s="191">
        <v>8.3169999999999994E-2</v>
      </c>
      <c r="T489" s="192">
        <f>S489*H489</f>
        <v>24.933367959999998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3" t="s">
        <v>167</v>
      </c>
      <c r="AT489" s="193" t="s">
        <v>246</v>
      </c>
      <c r="AU489" s="193" t="s">
        <v>79</v>
      </c>
      <c r="AY489" s="19" t="s">
        <v>244</v>
      </c>
      <c r="BE489" s="194">
        <f>IF(N489="základní",J489,0)</f>
        <v>0</v>
      </c>
      <c r="BF489" s="194">
        <f>IF(N489="snížená",J489,0)</f>
        <v>0</v>
      </c>
      <c r="BG489" s="194">
        <f>IF(N489="zákl. přenesená",J489,0)</f>
        <v>0</v>
      </c>
      <c r="BH489" s="194">
        <f>IF(N489="sníž. přenesená",J489,0)</f>
        <v>0</v>
      </c>
      <c r="BI489" s="194">
        <f>IF(N489="nulová",J489,0)</f>
        <v>0</v>
      </c>
      <c r="BJ489" s="19" t="s">
        <v>77</v>
      </c>
      <c r="BK489" s="194">
        <f>ROUND(I489*H489,2)</f>
        <v>0</v>
      </c>
      <c r="BL489" s="19" t="s">
        <v>167</v>
      </c>
      <c r="BM489" s="193" t="s">
        <v>969</v>
      </c>
    </row>
    <row r="490" spans="1:65" s="13" customFormat="1">
      <c r="B490" s="195"/>
      <c r="C490" s="196"/>
      <c r="D490" s="197" t="s">
        <v>252</v>
      </c>
      <c r="E490" s="198" t="s">
        <v>18</v>
      </c>
      <c r="F490" s="199" t="s">
        <v>970</v>
      </c>
      <c r="G490" s="196"/>
      <c r="H490" s="200">
        <v>73.44</v>
      </c>
      <c r="I490" s="201"/>
      <c r="J490" s="196"/>
      <c r="K490" s="196"/>
      <c r="L490" s="202"/>
      <c r="M490" s="203"/>
      <c r="N490" s="204"/>
      <c r="O490" s="204"/>
      <c r="P490" s="204"/>
      <c r="Q490" s="204"/>
      <c r="R490" s="204"/>
      <c r="S490" s="204"/>
      <c r="T490" s="205"/>
      <c r="AT490" s="206" t="s">
        <v>252</v>
      </c>
      <c r="AU490" s="206" t="s">
        <v>79</v>
      </c>
      <c r="AV490" s="13" t="s">
        <v>79</v>
      </c>
      <c r="AW490" s="13" t="s">
        <v>32</v>
      </c>
      <c r="AX490" s="13" t="s">
        <v>70</v>
      </c>
      <c r="AY490" s="206" t="s">
        <v>244</v>
      </c>
    </row>
    <row r="491" spans="1:65" s="13" customFormat="1">
      <c r="B491" s="195"/>
      <c r="C491" s="196"/>
      <c r="D491" s="197" t="s">
        <v>252</v>
      </c>
      <c r="E491" s="198" t="s">
        <v>18</v>
      </c>
      <c r="F491" s="199" t="s">
        <v>971</v>
      </c>
      <c r="G491" s="196"/>
      <c r="H491" s="200">
        <v>12.28</v>
      </c>
      <c r="I491" s="201"/>
      <c r="J491" s="196"/>
      <c r="K491" s="196"/>
      <c r="L491" s="202"/>
      <c r="M491" s="203"/>
      <c r="N491" s="204"/>
      <c r="O491" s="204"/>
      <c r="P491" s="204"/>
      <c r="Q491" s="204"/>
      <c r="R491" s="204"/>
      <c r="S491" s="204"/>
      <c r="T491" s="205"/>
      <c r="AT491" s="206" t="s">
        <v>252</v>
      </c>
      <c r="AU491" s="206" t="s">
        <v>79</v>
      </c>
      <c r="AV491" s="13" t="s">
        <v>79</v>
      </c>
      <c r="AW491" s="13" t="s">
        <v>32</v>
      </c>
      <c r="AX491" s="13" t="s">
        <v>70</v>
      </c>
      <c r="AY491" s="206" t="s">
        <v>244</v>
      </c>
    </row>
    <row r="492" spans="1:65" s="13" customFormat="1">
      <c r="B492" s="195"/>
      <c r="C492" s="196"/>
      <c r="D492" s="197" t="s">
        <v>252</v>
      </c>
      <c r="E492" s="198" t="s">
        <v>18</v>
      </c>
      <c r="F492" s="199" t="s">
        <v>972</v>
      </c>
      <c r="G492" s="196"/>
      <c r="H492" s="200">
        <v>14.88</v>
      </c>
      <c r="I492" s="201"/>
      <c r="J492" s="196"/>
      <c r="K492" s="196"/>
      <c r="L492" s="202"/>
      <c r="M492" s="203"/>
      <c r="N492" s="204"/>
      <c r="O492" s="204"/>
      <c r="P492" s="204"/>
      <c r="Q492" s="204"/>
      <c r="R492" s="204"/>
      <c r="S492" s="204"/>
      <c r="T492" s="205"/>
      <c r="AT492" s="206" t="s">
        <v>252</v>
      </c>
      <c r="AU492" s="206" t="s">
        <v>79</v>
      </c>
      <c r="AV492" s="13" t="s">
        <v>79</v>
      </c>
      <c r="AW492" s="13" t="s">
        <v>32</v>
      </c>
      <c r="AX492" s="13" t="s">
        <v>70</v>
      </c>
      <c r="AY492" s="206" t="s">
        <v>244</v>
      </c>
    </row>
    <row r="493" spans="1:65" s="13" customFormat="1">
      <c r="B493" s="195"/>
      <c r="C493" s="196"/>
      <c r="D493" s="197" t="s">
        <v>252</v>
      </c>
      <c r="E493" s="198" t="s">
        <v>18</v>
      </c>
      <c r="F493" s="199" t="s">
        <v>973</v>
      </c>
      <c r="G493" s="196"/>
      <c r="H493" s="200">
        <v>47.73</v>
      </c>
      <c r="I493" s="201"/>
      <c r="J493" s="196"/>
      <c r="K493" s="196"/>
      <c r="L493" s="202"/>
      <c r="M493" s="203"/>
      <c r="N493" s="204"/>
      <c r="O493" s="204"/>
      <c r="P493" s="204"/>
      <c r="Q493" s="204"/>
      <c r="R493" s="204"/>
      <c r="S493" s="204"/>
      <c r="T493" s="205"/>
      <c r="AT493" s="206" t="s">
        <v>252</v>
      </c>
      <c r="AU493" s="206" t="s">
        <v>79</v>
      </c>
      <c r="AV493" s="13" t="s">
        <v>79</v>
      </c>
      <c r="AW493" s="13" t="s">
        <v>32</v>
      </c>
      <c r="AX493" s="13" t="s">
        <v>70</v>
      </c>
      <c r="AY493" s="206" t="s">
        <v>244</v>
      </c>
    </row>
    <row r="494" spans="1:65" s="13" customFormat="1">
      <c r="B494" s="195"/>
      <c r="C494" s="196"/>
      <c r="D494" s="197" t="s">
        <v>252</v>
      </c>
      <c r="E494" s="198" t="s">
        <v>18</v>
      </c>
      <c r="F494" s="199" t="s">
        <v>974</v>
      </c>
      <c r="G494" s="196"/>
      <c r="H494" s="200">
        <v>56.06</v>
      </c>
      <c r="I494" s="201"/>
      <c r="J494" s="196"/>
      <c r="K494" s="196"/>
      <c r="L494" s="202"/>
      <c r="M494" s="203"/>
      <c r="N494" s="204"/>
      <c r="O494" s="204"/>
      <c r="P494" s="204"/>
      <c r="Q494" s="204"/>
      <c r="R494" s="204"/>
      <c r="S494" s="204"/>
      <c r="T494" s="205"/>
      <c r="AT494" s="206" t="s">
        <v>252</v>
      </c>
      <c r="AU494" s="206" t="s">
        <v>79</v>
      </c>
      <c r="AV494" s="13" t="s">
        <v>79</v>
      </c>
      <c r="AW494" s="13" t="s">
        <v>32</v>
      </c>
      <c r="AX494" s="13" t="s">
        <v>70</v>
      </c>
      <c r="AY494" s="206" t="s">
        <v>244</v>
      </c>
    </row>
    <row r="495" spans="1:65" s="13" customFormat="1">
      <c r="B495" s="195"/>
      <c r="C495" s="196"/>
      <c r="D495" s="197" t="s">
        <v>252</v>
      </c>
      <c r="E495" s="198" t="s">
        <v>18</v>
      </c>
      <c r="F495" s="199" t="s">
        <v>975</v>
      </c>
      <c r="G495" s="196"/>
      <c r="H495" s="200">
        <v>67.86</v>
      </c>
      <c r="I495" s="201"/>
      <c r="J495" s="196"/>
      <c r="K495" s="196"/>
      <c r="L495" s="202"/>
      <c r="M495" s="203"/>
      <c r="N495" s="204"/>
      <c r="O495" s="204"/>
      <c r="P495" s="204"/>
      <c r="Q495" s="204"/>
      <c r="R495" s="204"/>
      <c r="S495" s="204"/>
      <c r="T495" s="205"/>
      <c r="AT495" s="206" t="s">
        <v>252</v>
      </c>
      <c r="AU495" s="206" t="s">
        <v>79</v>
      </c>
      <c r="AV495" s="13" t="s">
        <v>79</v>
      </c>
      <c r="AW495" s="13" t="s">
        <v>32</v>
      </c>
      <c r="AX495" s="13" t="s">
        <v>70</v>
      </c>
      <c r="AY495" s="206" t="s">
        <v>244</v>
      </c>
    </row>
    <row r="496" spans="1:65" s="13" customFormat="1">
      <c r="B496" s="195"/>
      <c r="C496" s="196"/>
      <c r="D496" s="197" t="s">
        <v>252</v>
      </c>
      <c r="E496" s="198" t="s">
        <v>18</v>
      </c>
      <c r="F496" s="199" t="s">
        <v>976</v>
      </c>
      <c r="G496" s="196"/>
      <c r="H496" s="200">
        <v>20.95</v>
      </c>
      <c r="I496" s="201"/>
      <c r="J496" s="196"/>
      <c r="K496" s="196"/>
      <c r="L496" s="202"/>
      <c r="M496" s="203"/>
      <c r="N496" s="204"/>
      <c r="O496" s="204"/>
      <c r="P496" s="204"/>
      <c r="Q496" s="204"/>
      <c r="R496" s="204"/>
      <c r="S496" s="204"/>
      <c r="T496" s="205"/>
      <c r="AT496" s="206" t="s">
        <v>252</v>
      </c>
      <c r="AU496" s="206" t="s">
        <v>79</v>
      </c>
      <c r="AV496" s="13" t="s">
        <v>79</v>
      </c>
      <c r="AW496" s="13" t="s">
        <v>32</v>
      </c>
      <c r="AX496" s="13" t="s">
        <v>70</v>
      </c>
      <c r="AY496" s="206" t="s">
        <v>244</v>
      </c>
    </row>
    <row r="497" spans="1:65" s="13" customFormat="1">
      <c r="B497" s="195"/>
      <c r="C497" s="196"/>
      <c r="D497" s="197" t="s">
        <v>252</v>
      </c>
      <c r="E497" s="198" t="s">
        <v>18</v>
      </c>
      <c r="F497" s="199" t="s">
        <v>977</v>
      </c>
      <c r="G497" s="196"/>
      <c r="H497" s="200">
        <v>6.5880000000000001</v>
      </c>
      <c r="I497" s="201"/>
      <c r="J497" s="196"/>
      <c r="K497" s="196"/>
      <c r="L497" s="202"/>
      <c r="M497" s="203"/>
      <c r="N497" s="204"/>
      <c r="O497" s="204"/>
      <c r="P497" s="204"/>
      <c r="Q497" s="204"/>
      <c r="R497" s="204"/>
      <c r="S497" s="204"/>
      <c r="T497" s="205"/>
      <c r="AT497" s="206" t="s">
        <v>252</v>
      </c>
      <c r="AU497" s="206" t="s">
        <v>79</v>
      </c>
      <c r="AV497" s="13" t="s">
        <v>79</v>
      </c>
      <c r="AW497" s="13" t="s">
        <v>32</v>
      </c>
      <c r="AX497" s="13" t="s">
        <v>70</v>
      </c>
      <c r="AY497" s="206" t="s">
        <v>244</v>
      </c>
    </row>
    <row r="498" spans="1:65" s="14" customFormat="1">
      <c r="B498" s="207"/>
      <c r="C498" s="208"/>
      <c r="D498" s="197" t="s">
        <v>252</v>
      </c>
      <c r="E498" s="209" t="s">
        <v>18</v>
      </c>
      <c r="F498" s="210" t="s">
        <v>254</v>
      </c>
      <c r="G498" s="208"/>
      <c r="H498" s="211">
        <v>299.78800000000001</v>
      </c>
      <c r="I498" s="212"/>
      <c r="J498" s="208"/>
      <c r="K498" s="208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252</v>
      </c>
      <c r="AU498" s="217" t="s">
        <v>79</v>
      </c>
      <c r="AV498" s="14" t="s">
        <v>250</v>
      </c>
      <c r="AW498" s="14" t="s">
        <v>32</v>
      </c>
      <c r="AX498" s="14" t="s">
        <v>77</v>
      </c>
      <c r="AY498" s="217" t="s">
        <v>244</v>
      </c>
    </row>
    <row r="499" spans="1:65" s="2" customFormat="1" ht="33" customHeight="1">
      <c r="A499" s="36"/>
      <c r="B499" s="37"/>
      <c r="C499" s="181" t="s">
        <v>978</v>
      </c>
      <c r="D499" s="181" t="s">
        <v>246</v>
      </c>
      <c r="E499" s="182" t="s">
        <v>979</v>
      </c>
      <c r="F499" s="183" t="s">
        <v>980</v>
      </c>
      <c r="G499" s="184" t="s">
        <v>289</v>
      </c>
      <c r="H499" s="185">
        <v>171.2</v>
      </c>
      <c r="I499" s="186"/>
      <c r="J499" s="187">
        <f>ROUND(I499*H499,2)</f>
        <v>0</v>
      </c>
      <c r="K499" s="188"/>
      <c r="L499" s="41"/>
      <c r="M499" s="189" t="s">
        <v>18</v>
      </c>
      <c r="N499" s="190" t="s">
        <v>41</v>
      </c>
      <c r="O499" s="66"/>
      <c r="P499" s="191">
        <f>O499*H499</f>
        <v>0</v>
      </c>
      <c r="Q499" s="191">
        <v>5.4000000000000003E-3</v>
      </c>
      <c r="R499" s="191">
        <f>Q499*H499</f>
        <v>0.92447999999999997</v>
      </c>
      <c r="S499" s="191">
        <v>0</v>
      </c>
      <c r="T499" s="192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3" t="s">
        <v>167</v>
      </c>
      <c r="AT499" s="193" t="s">
        <v>246</v>
      </c>
      <c r="AU499" s="193" t="s">
        <v>79</v>
      </c>
      <c r="AY499" s="19" t="s">
        <v>244</v>
      </c>
      <c r="BE499" s="194">
        <f>IF(N499="základní",J499,0)</f>
        <v>0</v>
      </c>
      <c r="BF499" s="194">
        <f>IF(N499="snížená",J499,0)</f>
        <v>0</v>
      </c>
      <c r="BG499" s="194">
        <f>IF(N499="zákl. přenesená",J499,0)</f>
        <v>0</v>
      </c>
      <c r="BH499" s="194">
        <f>IF(N499="sníž. přenesená",J499,0)</f>
        <v>0</v>
      </c>
      <c r="BI499" s="194">
        <f>IF(N499="nulová",J499,0)</f>
        <v>0</v>
      </c>
      <c r="BJ499" s="19" t="s">
        <v>77</v>
      </c>
      <c r="BK499" s="194">
        <f>ROUND(I499*H499,2)</f>
        <v>0</v>
      </c>
      <c r="BL499" s="19" t="s">
        <v>167</v>
      </c>
      <c r="BM499" s="193" t="s">
        <v>981</v>
      </c>
    </row>
    <row r="500" spans="1:65" s="13" customFormat="1">
      <c r="B500" s="195"/>
      <c r="C500" s="196"/>
      <c r="D500" s="197" t="s">
        <v>252</v>
      </c>
      <c r="E500" s="198" t="s">
        <v>18</v>
      </c>
      <c r="F500" s="199" t="s">
        <v>982</v>
      </c>
      <c r="G500" s="196"/>
      <c r="H500" s="200">
        <v>171.2</v>
      </c>
      <c r="I500" s="201"/>
      <c r="J500" s="196"/>
      <c r="K500" s="196"/>
      <c r="L500" s="202"/>
      <c r="M500" s="203"/>
      <c r="N500" s="204"/>
      <c r="O500" s="204"/>
      <c r="P500" s="204"/>
      <c r="Q500" s="204"/>
      <c r="R500" s="204"/>
      <c r="S500" s="204"/>
      <c r="T500" s="205"/>
      <c r="AT500" s="206" t="s">
        <v>252</v>
      </c>
      <c r="AU500" s="206" t="s">
        <v>79</v>
      </c>
      <c r="AV500" s="13" t="s">
        <v>79</v>
      </c>
      <c r="AW500" s="13" t="s">
        <v>32</v>
      </c>
      <c r="AX500" s="13" t="s">
        <v>70</v>
      </c>
      <c r="AY500" s="206" t="s">
        <v>244</v>
      </c>
    </row>
    <row r="501" spans="1:65" s="14" customFormat="1">
      <c r="B501" s="207"/>
      <c r="C501" s="208"/>
      <c r="D501" s="197" t="s">
        <v>252</v>
      </c>
      <c r="E501" s="209" t="s">
        <v>18</v>
      </c>
      <c r="F501" s="210" t="s">
        <v>254</v>
      </c>
      <c r="G501" s="208"/>
      <c r="H501" s="211">
        <v>171.2</v>
      </c>
      <c r="I501" s="212"/>
      <c r="J501" s="208"/>
      <c r="K501" s="208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252</v>
      </c>
      <c r="AU501" s="217" t="s">
        <v>79</v>
      </c>
      <c r="AV501" s="14" t="s">
        <v>250</v>
      </c>
      <c r="AW501" s="14" t="s">
        <v>32</v>
      </c>
      <c r="AX501" s="14" t="s">
        <v>77</v>
      </c>
      <c r="AY501" s="217" t="s">
        <v>244</v>
      </c>
    </row>
    <row r="502" spans="1:65" s="2" customFormat="1" ht="24.2" customHeight="1">
      <c r="A502" s="36"/>
      <c r="B502" s="37"/>
      <c r="C502" s="218" t="s">
        <v>983</v>
      </c>
      <c r="D502" s="218" t="s">
        <v>264</v>
      </c>
      <c r="E502" s="219" t="s">
        <v>984</v>
      </c>
      <c r="F502" s="220" t="s">
        <v>985</v>
      </c>
      <c r="G502" s="221" t="s">
        <v>289</v>
      </c>
      <c r="H502" s="222">
        <v>196.88</v>
      </c>
      <c r="I502" s="223"/>
      <c r="J502" s="224">
        <f>ROUND(I502*H502,2)</f>
        <v>0</v>
      </c>
      <c r="K502" s="225"/>
      <c r="L502" s="226"/>
      <c r="M502" s="227" t="s">
        <v>18</v>
      </c>
      <c r="N502" s="228" t="s">
        <v>41</v>
      </c>
      <c r="O502" s="66"/>
      <c r="P502" s="191">
        <f>O502*H502</f>
        <v>0</v>
      </c>
      <c r="Q502" s="191">
        <v>1.6E-2</v>
      </c>
      <c r="R502" s="191">
        <f>Q502*H502</f>
        <v>3.15008</v>
      </c>
      <c r="S502" s="191">
        <v>0</v>
      </c>
      <c r="T502" s="192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3" t="s">
        <v>415</v>
      </c>
      <c r="AT502" s="193" t="s">
        <v>264</v>
      </c>
      <c r="AU502" s="193" t="s">
        <v>79</v>
      </c>
      <c r="AY502" s="19" t="s">
        <v>244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9" t="s">
        <v>77</v>
      </c>
      <c r="BK502" s="194">
        <f>ROUND(I502*H502,2)</f>
        <v>0</v>
      </c>
      <c r="BL502" s="19" t="s">
        <v>167</v>
      </c>
      <c r="BM502" s="193" t="s">
        <v>986</v>
      </c>
    </row>
    <row r="503" spans="1:65" s="13" customFormat="1">
      <c r="B503" s="195"/>
      <c r="C503" s="196"/>
      <c r="D503" s="197" t="s">
        <v>252</v>
      </c>
      <c r="E503" s="198" t="s">
        <v>18</v>
      </c>
      <c r="F503" s="199" t="s">
        <v>987</v>
      </c>
      <c r="G503" s="196"/>
      <c r="H503" s="200">
        <v>196.88</v>
      </c>
      <c r="I503" s="201"/>
      <c r="J503" s="196"/>
      <c r="K503" s="196"/>
      <c r="L503" s="202"/>
      <c r="M503" s="203"/>
      <c r="N503" s="204"/>
      <c r="O503" s="204"/>
      <c r="P503" s="204"/>
      <c r="Q503" s="204"/>
      <c r="R503" s="204"/>
      <c r="S503" s="204"/>
      <c r="T503" s="205"/>
      <c r="AT503" s="206" t="s">
        <v>252</v>
      </c>
      <c r="AU503" s="206" t="s">
        <v>79</v>
      </c>
      <c r="AV503" s="13" t="s">
        <v>79</v>
      </c>
      <c r="AW503" s="13" t="s">
        <v>32</v>
      </c>
      <c r="AX503" s="13" t="s">
        <v>70</v>
      </c>
      <c r="AY503" s="206" t="s">
        <v>244</v>
      </c>
    </row>
    <row r="504" spans="1:65" s="14" customFormat="1">
      <c r="B504" s="207"/>
      <c r="C504" s="208"/>
      <c r="D504" s="197" t="s">
        <v>252</v>
      </c>
      <c r="E504" s="209" t="s">
        <v>18</v>
      </c>
      <c r="F504" s="210" t="s">
        <v>254</v>
      </c>
      <c r="G504" s="208"/>
      <c r="H504" s="211">
        <v>196.88</v>
      </c>
      <c r="I504" s="212"/>
      <c r="J504" s="208"/>
      <c r="K504" s="208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252</v>
      </c>
      <c r="AU504" s="217" t="s">
        <v>79</v>
      </c>
      <c r="AV504" s="14" t="s">
        <v>250</v>
      </c>
      <c r="AW504" s="14" t="s">
        <v>32</v>
      </c>
      <c r="AX504" s="14" t="s">
        <v>77</v>
      </c>
      <c r="AY504" s="217" t="s">
        <v>244</v>
      </c>
    </row>
    <row r="505" spans="1:65" s="2" customFormat="1" ht="33" customHeight="1">
      <c r="A505" s="36"/>
      <c r="B505" s="37"/>
      <c r="C505" s="181" t="s">
        <v>988</v>
      </c>
      <c r="D505" s="181" t="s">
        <v>246</v>
      </c>
      <c r="E505" s="182" t="s">
        <v>989</v>
      </c>
      <c r="F505" s="183" t="s">
        <v>990</v>
      </c>
      <c r="G505" s="184" t="s">
        <v>289</v>
      </c>
      <c r="H505" s="185">
        <v>8.1999999999999993</v>
      </c>
      <c r="I505" s="186"/>
      <c r="J505" s="187">
        <f>ROUND(I505*H505,2)</f>
        <v>0</v>
      </c>
      <c r="K505" s="188"/>
      <c r="L505" s="41"/>
      <c r="M505" s="189" t="s">
        <v>18</v>
      </c>
      <c r="N505" s="190" t="s">
        <v>41</v>
      </c>
      <c r="O505" s="66"/>
      <c r="P505" s="191">
        <f>O505*H505</f>
        <v>0</v>
      </c>
      <c r="Q505" s="191">
        <v>5.45E-3</v>
      </c>
      <c r="R505" s="191">
        <f>Q505*H505</f>
        <v>4.4689999999999994E-2</v>
      </c>
      <c r="S505" s="191">
        <v>0</v>
      </c>
      <c r="T505" s="192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3" t="s">
        <v>167</v>
      </c>
      <c r="AT505" s="193" t="s">
        <v>246</v>
      </c>
      <c r="AU505" s="193" t="s">
        <v>79</v>
      </c>
      <c r="AY505" s="19" t="s">
        <v>244</v>
      </c>
      <c r="BE505" s="194">
        <f>IF(N505="základní",J505,0)</f>
        <v>0</v>
      </c>
      <c r="BF505" s="194">
        <f>IF(N505="snížená",J505,0)</f>
        <v>0</v>
      </c>
      <c r="BG505" s="194">
        <f>IF(N505="zákl. přenesená",J505,0)</f>
        <v>0</v>
      </c>
      <c r="BH505" s="194">
        <f>IF(N505="sníž. přenesená",J505,0)</f>
        <v>0</v>
      </c>
      <c r="BI505" s="194">
        <f>IF(N505="nulová",J505,0)</f>
        <v>0</v>
      </c>
      <c r="BJ505" s="19" t="s">
        <v>77</v>
      </c>
      <c r="BK505" s="194">
        <f>ROUND(I505*H505,2)</f>
        <v>0</v>
      </c>
      <c r="BL505" s="19" t="s">
        <v>167</v>
      </c>
      <c r="BM505" s="193" t="s">
        <v>991</v>
      </c>
    </row>
    <row r="506" spans="1:65" s="13" customFormat="1">
      <c r="B506" s="195"/>
      <c r="C506" s="196"/>
      <c r="D506" s="197" t="s">
        <v>252</v>
      </c>
      <c r="E506" s="198" t="s">
        <v>18</v>
      </c>
      <c r="F506" s="199" t="s">
        <v>946</v>
      </c>
      <c r="G506" s="196"/>
      <c r="H506" s="200">
        <v>4</v>
      </c>
      <c r="I506" s="201"/>
      <c r="J506" s="196"/>
      <c r="K506" s="196"/>
      <c r="L506" s="202"/>
      <c r="M506" s="203"/>
      <c r="N506" s="204"/>
      <c r="O506" s="204"/>
      <c r="P506" s="204"/>
      <c r="Q506" s="204"/>
      <c r="R506" s="204"/>
      <c r="S506" s="204"/>
      <c r="T506" s="205"/>
      <c r="AT506" s="206" t="s">
        <v>252</v>
      </c>
      <c r="AU506" s="206" t="s">
        <v>79</v>
      </c>
      <c r="AV506" s="13" t="s">
        <v>79</v>
      </c>
      <c r="AW506" s="13" t="s">
        <v>32</v>
      </c>
      <c r="AX506" s="13" t="s">
        <v>70</v>
      </c>
      <c r="AY506" s="206" t="s">
        <v>244</v>
      </c>
    </row>
    <row r="507" spans="1:65" s="13" customFormat="1">
      <c r="B507" s="195"/>
      <c r="C507" s="196"/>
      <c r="D507" s="197" t="s">
        <v>252</v>
      </c>
      <c r="E507" s="198" t="s">
        <v>18</v>
      </c>
      <c r="F507" s="199" t="s">
        <v>947</v>
      </c>
      <c r="G507" s="196"/>
      <c r="H507" s="200">
        <v>4.2</v>
      </c>
      <c r="I507" s="201"/>
      <c r="J507" s="196"/>
      <c r="K507" s="196"/>
      <c r="L507" s="202"/>
      <c r="M507" s="203"/>
      <c r="N507" s="204"/>
      <c r="O507" s="204"/>
      <c r="P507" s="204"/>
      <c r="Q507" s="204"/>
      <c r="R507" s="204"/>
      <c r="S507" s="204"/>
      <c r="T507" s="205"/>
      <c r="AT507" s="206" t="s">
        <v>252</v>
      </c>
      <c r="AU507" s="206" t="s">
        <v>79</v>
      </c>
      <c r="AV507" s="13" t="s">
        <v>79</v>
      </c>
      <c r="AW507" s="13" t="s">
        <v>32</v>
      </c>
      <c r="AX507" s="13" t="s">
        <v>70</v>
      </c>
      <c r="AY507" s="206" t="s">
        <v>244</v>
      </c>
    </row>
    <row r="508" spans="1:65" s="14" customFormat="1">
      <c r="B508" s="207"/>
      <c r="C508" s="208"/>
      <c r="D508" s="197" t="s">
        <v>252</v>
      </c>
      <c r="E508" s="209" t="s">
        <v>18</v>
      </c>
      <c r="F508" s="210" t="s">
        <v>254</v>
      </c>
      <c r="G508" s="208"/>
      <c r="H508" s="211">
        <v>8.1999999999999993</v>
      </c>
      <c r="I508" s="212"/>
      <c r="J508" s="208"/>
      <c r="K508" s="208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252</v>
      </c>
      <c r="AU508" s="217" t="s">
        <v>79</v>
      </c>
      <c r="AV508" s="14" t="s">
        <v>250</v>
      </c>
      <c r="AW508" s="14" t="s">
        <v>32</v>
      </c>
      <c r="AX508" s="14" t="s">
        <v>77</v>
      </c>
      <c r="AY508" s="217" t="s">
        <v>244</v>
      </c>
    </row>
    <row r="509" spans="1:65" s="2" customFormat="1" ht="24.2" customHeight="1">
      <c r="A509" s="36"/>
      <c r="B509" s="37"/>
      <c r="C509" s="218" t="s">
        <v>992</v>
      </c>
      <c r="D509" s="218" t="s">
        <v>264</v>
      </c>
      <c r="E509" s="219" t="s">
        <v>993</v>
      </c>
      <c r="F509" s="220" t="s">
        <v>994</v>
      </c>
      <c r="G509" s="221" t="s">
        <v>289</v>
      </c>
      <c r="H509" s="222">
        <v>9.43</v>
      </c>
      <c r="I509" s="223"/>
      <c r="J509" s="224">
        <f>ROUND(I509*H509,2)</f>
        <v>0</v>
      </c>
      <c r="K509" s="225"/>
      <c r="L509" s="226"/>
      <c r="M509" s="227" t="s">
        <v>18</v>
      </c>
      <c r="N509" s="228" t="s">
        <v>41</v>
      </c>
      <c r="O509" s="66"/>
      <c r="P509" s="191">
        <f>O509*H509</f>
        <v>0</v>
      </c>
      <c r="Q509" s="191">
        <v>1.1999999999999999E-3</v>
      </c>
      <c r="R509" s="191">
        <f>Q509*H509</f>
        <v>1.1315999999999998E-2</v>
      </c>
      <c r="S509" s="191">
        <v>0</v>
      </c>
      <c r="T509" s="192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3" t="s">
        <v>415</v>
      </c>
      <c r="AT509" s="193" t="s">
        <v>264</v>
      </c>
      <c r="AU509" s="193" t="s">
        <v>79</v>
      </c>
      <c r="AY509" s="19" t="s">
        <v>244</v>
      </c>
      <c r="BE509" s="194">
        <f>IF(N509="základní",J509,0)</f>
        <v>0</v>
      </c>
      <c r="BF509" s="194">
        <f>IF(N509="snížená",J509,0)</f>
        <v>0</v>
      </c>
      <c r="BG509" s="194">
        <f>IF(N509="zákl. přenesená",J509,0)</f>
        <v>0</v>
      </c>
      <c r="BH509" s="194">
        <f>IF(N509="sníž. přenesená",J509,0)</f>
        <v>0</v>
      </c>
      <c r="BI509" s="194">
        <f>IF(N509="nulová",J509,0)</f>
        <v>0</v>
      </c>
      <c r="BJ509" s="19" t="s">
        <v>77</v>
      </c>
      <c r="BK509" s="194">
        <f>ROUND(I509*H509,2)</f>
        <v>0</v>
      </c>
      <c r="BL509" s="19" t="s">
        <v>167</v>
      </c>
      <c r="BM509" s="193" t="s">
        <v>995</v>
      </c>
    </row>
    <row r="510" spans="1:65" s="13" customFormat="1">
      <c r="B510" s="195"/>
      <c r="C510" s="196"/>
      <c r="D510" s="197" t="s">
        <v>252</v>
      </c>
      <c r="E510" s="198" t="s">
        <v>18</v>
      </c>
      <c r="F510" s="199" t="s">
        <v>996</v>
      </c>
      <c r="G510" s="196"/>
      <c r="H510" s="200">
        <v>9.43</v>
      </c>
      <c r="I510" s="201"/>
      <c r="J510" s="196"/>
      <c r="K510" s="196"/>
      <c r="L510" s="202"/>
      <c r="M510" s="203"/>
      <c r="N510" s="204"/>
      <c r="O510" s="204"/>
      <c r="P510" s="204"/>
      <c r="Q510" s="204"/>
      <c r="R510" s="204"/>
      <c r="S510" s="204"/>
      <c r="T510" s="205"/>
      <c r="AT510" s="206" t="s">
        <v>252</v>
      </c>
      <c r="AU510" s="206" t="s">
        <v>79</v>
      </c>
      <c r="AV510" s="13" t="s">
        <v>79</v>
      </c>
      <c r="AW510" s="13" t="s">
        <v>32</v>
      </c>
      <c r="AX510" s="13" t="s">
        <v>70</v>
      </c>
      <c r="AY510" s="206" t="s">
        <v>244</v>
      </c>
    </row>
    <row r="511" spans="1:65" s="14" customFormat="1">
      <c r="B511" s="207"/>
      <c r="C511" s="208"/>
      <c r="D511" s="197" t="s">
        <v>252</v>
      </c>
      <c r="E511" s="209" t="s">
        <v>18</v>
      </c>
      <c r="F511" s="210" t="s">
        <v>254</v>
      </c>
      <c r="G511" s="208"/>
      <c r="H511" s="211">
        <v>9.43</v>
      </c>
      <c r="I511" s="212"/>
      <c r="J511" s="208"/>
      <c r="K511" s="208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252</v>
      </c>
      <c r="AU511" s="217" t="s">
        <v>79</v>
      </c>
      <c r="AV511" s="14" t="s">
        <v>250</v>
      </c>
      <c r="AW511" s="14" t="s">
        <v>32</v>
      </c>
      <c r="AX511" s="14" t="s">
        <v>77</v>
      </c>
      <c r="AY511" s="217" t="s">
        <v>244</v>
      </c>
    </row>
    <row r="512" spans="1:65" s="2" customFormat="1" ht="24.2" customHeight="1">
      <c r="A512" s="36"/>
      <c r="B512" s="37"/>
      <c r="C512" s="181" t="s">
        <v>997</v>
      </c>
      <c r="D512" s="181" t="s">
        <v>246</v>
      </c>
      <c r="E512" s="182" t="s">
        <v>998</v>
      </c>
      <c r="F512" s="183" t="s">
        <v>999</v>
      </c>
      <c r="G512" s="184" t="s">
        <v>289</v>
      </c>
      <c r="H512" s="185">
        <v>223.08</v>
      </c>
      <c r="I512" s="186"/>
      <c r="J512" s="187">
        <f>ROUND(I512*H512,2)</f>
        <v>0</v>
      </c>
      <c r="K512" s="188"/>
      <c r="L512" s="41"/>
      <c r="M512" s="189" t="s">
        <v>18</v>
      </c>
      <c r="N512" s="190" t="s">
        <v>41</v>
      </c>
      <c r="O512" s="66"/>
      <c r="P512" s="191">
        <f>O512*H512</f>
        <v>0</v>
      </c>
      <c r="Q512" s="191">
        <v>1.5E-3</v>
      </c>
      <c r="R512" s="191">
        <f>Q512*H512</f>
        <v>0.33462000000000003</v>
      </c>
      <c r="S512" s="191">
        <v>0</v>
      </c>
      <c r="T512" s="192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3" t="s">
        <v>167</v>
      </c>
      <c r="AT512" s="193" t="s">
        <v>246</v>
      </c>
      <c r="AU512" s="193" t="s">
        <v>79</v>
      </c>
      <c r="AY512" s="19" t="s">
        <v>244</v>
      </c>
      <c r="BE512" s="194">
        <f>IF(N512="základní",J512,0)</f>
        <v>0</v>
      </c>
      <c r="BF512" s="194">
        <f>IF(N512="snížená",J512,0)</f>
        <v>0</v>
      </c>
      <c r="BG512" s="194">
        <f>IF(N512="zákl. přenesená",J512,0)</f>
        <v>0</v>
      </c>
      <c r="BH512" s="194">
        <f>IF(N512="sníž. přenesená",J512,0)</f>
        <v>0</v>
      </c>
      <c r="BI512" s="194">
        <f>IF(N512="nulová",J512,0)</f>
        <v>0</v>
      </c>
      <c r="BJ512" s="19" t="s">
        <v>77</v>
      </c>
      <c r="BK512" s="194">
        <f>ROUND(I512*H512,2)</f>
        <v>0</v>
      </c>
      <c r="BL512" s="19" t="s">
        <v>167</v>
      </c>
      <c r="BM512" s="193" t="s">
        <v>1000</v>
      </c>
    </row>
    <row r="513" spans="1:65" s="13" customFormat="1">
      <c r="B513" s="195"/>
      <c r="C513" s="196"/>
      <c r="D513" s="197" t="s">
        <v>252</v>
      </c>
      <c r="E513" s="198" t="s">
        <v>18</v>
      </c>
      <c r="F513" s="199" t="s">
        <v>1001</v>
      </c>
      <c r="G513" s="196"/>
      <c r="H513" s="200">
        <v>179.4</v>
      </c>
      <c r="I513" s="201"/>
      <c r="J513" s="196"/>
      <c r="K513" s="196"/>
      <c r="L513" s="202"/>
      <c r="M513" s="203"/>
      <c r="N513" s="204"/>
      <c r="O513" s="204"/>
      <c r="P513" s="204"/>
      <c r="Q513" s="204"/>
      <c r="R513" s="204"/>
      <c r="S513" s="204"/>
      <c r="T513" s="205"/>
      <c r="AT513" s="206" t="s">
        <v>252</v>
      </c>
      <c r="AU513" s="206" t="s">
        <v>79</v>
      </c>
      <c r="AV513" s="13" t="s">
        <v>79</v>
      </c>
      <c r="AW513" s="13" t="s">
        <v>32</v>
      </c>
      <c r="AX513" s="13" t="s">
        <v>70</v>
      </c>
      <c r="AY513" s="206" t="s">
        <v>244</v>
      </c>
    </row>
    <row r="514" spans="1:65" s="13" customFormat="1">
      <c r="B514" s="195"/>
      <c r="C514" s="196"/>
      <c r="D514" s="197" t="s">
        <v>252</v>
      </c>
      <c r="E514" s="198" t="s">
        <v>18</v>
      </c>
      <c r="F514" s="199" t="s">
        <v>1002</v>
      </c>
      <c r="G514" s="196"/>
      <c r="H514" s="200">
        <v>37.200000000000003</v>
      </c>
      <c r="I514" s="201"/>
      <c r="J514" s="196"/>
      <c r="K514" s="196"/>
      <c r="L514" s="202"/>
      <c r="M514" s="203"/>
      <c r="N514" s="204"/>
      <c r="O514" s="204"/>
      <c r="P514" s="204"/>
      <c r="Q514" s="204"/>
      <c r="R514" s="204"/>
      <c r="S514" s="204"/>
      <c r="T514" s="205"/>
      <c r="AT514" s="206" t="s">
        <v>252</v>
      </c>
      <c r="AU514" s="206" t="s">
        <v>79</v>
      </c>
      <c r="AV514" s="13" t="s">
        <v>79</v>
      </c>
      <c r="AW514" s="13" t="s">
        <v>32</v>
      </c>
      <c r="AX514" s="13" t="s">
        <v>70</v>
      </c>
      <c r="AY514" s="206" t="s">
        <v>244</v>
      </c>
    </row>
    <row r="515" spans="1:65" s="13" customFormat="1">
      <c r="B515" s="195"/>
      <c r="C515" s="196"/>
      <c r="D515" s="197" t="s">
        <v>252</v>
      </c>
      <c r="E515" s="198" t="s">
        <v>18</v>
      </c>
      <c r="F515" s="199" t="s">
        <v>1003</v>
      </c>
      <c r="G515" s="196"/>
      <c r="H515" s="200">
        <v>6.48</v>
      </c>
      <c r="I515" s="201"/>
      <c r="J515" s="196"/>
      <c r="K515" s="196"/>
      <c r="L515" s="202"/>
      <c r="M515" s="203"/>
      <c r="N515" s="204"/>
      <c r="O515" s="204"/>
      <c r="P515" s="204"/>
      <c r="Q515" s="204"/>
      <c r="R515" s="204"/>
      <c r="S515" s="204"/>
      <c r="T515" s="205"/>
      <c r="AT515" s="206" t="s">
        <v>252</v>
      </c>
      <c r="AU515" s="206" t="s">
        <v>79</v>
      </c>
      <c r="AV515" s="13" t="s">
        <v>79</v>
      </c>
      <c r="AW515" s="13" t="s">
        <v>32</v>
      </c>
      <c r="AX515" s="13" t="s">
        <v>70</v>
      </c>
      <c r="AY515" s="206" t="s">
        <v>244</v>
      </c>
    </row>
    <row r="516" spans="1:65" s="14" customFormat="1">
      <c r="B516" s="207"/>
      <c r="C516" s="208"/>
      <c r="D516" s="197" t="s">
        <v>252</v>
      </c>
      <c r="E516" s="209" t="s">
        <v>18</v>
      </c>
      <c r="F516" s="210" t="s">
        <v>254</v>
      </c>
      <c r="G516" s="208"/>
      <c r="H516" s="211">
        <v>223.08</v>
      </c>
      <c r="I516" s="212"/>
      <c r="J516" s="208"/>
      <c r="K516" s="208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252</v>
      </c>
      <c r="AU516" s="217" t="s">
        <v>79</v>
      </c>
      <c r="AV516" s="14" t="s">
        <v>250</v>
      </c>
      <c r="AW516" s="14" t="s">
        <v>32</v>
      </c>
      <c r="AX516" s="14" t="s">
        <v>77</v>
      </c>
      <c r="AY516" s="217" t="s">
        <v>244</v>
      </c>
    </row>
    <row r="517" spans="1:65" s="2" customFormat="1" ht="24.2" customHeight="1">
      <c r="A517" s="36"/>
      <c r="B517" s="37"/>
      <c r="C517" s="181" t="s">
        <v>1004</v>
      </c>
      <c r="D517" s="181" t="s">
        <v>246</v>
      </c>
      <c r="E517" s="182" t="s">
        <v>1005</v>
      </c>
      <c r="F517" s="183" t="s">
        <v>1006</v>
      </c>
      <c r="G517" s="184" t="s">
        <v>289</v>
      </c>
      <c r="H517" s="185">
        <v>179.4</v>
      </c>
      <c r="I517" s="186"/>
      <c r="J517" s="187">
        <f>ROUND(I517*H517,2)</f>
        <v>0</v>
      </c>
      <c r="K517" s="188"/>
      <c r="L517" s="41"/>
      <c r="M517" s="189" t="s">
        <v>18</v>
      </c>
      <c r="N517" s="190" t="s">
        <v>41</v>
      </c>
      <c r="O517" s="66"/>
      <c r="P517" s="191">
        <f>O517*H517</f>
        <v>0</v>
      </c>
      <c r="Q517" s="191">
        <v>5.0000000000000002E-5</v>
      </c>
      <c r="R517" s="191">
        <f>Q517*H517</f>
        <v>8.9700000000000005E-3</v>
      </c>
      <c r="S517" s="191">
        <v>0</v>
      </c>
      <c r="T517" s="192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3" t="s">
        <v>167</v>
      </c>
      <c r="AT517" s="193" t="s">
        <v>246</v>
      </c>
      <c r="AU517" s="193" t="s">
        <v>79</v>
      </c>
      <c r="AY517" s="19" t="s">
        <v>244</v>
      </c>
      <c r="BE517" s="194">
        <f>IF(N517="základní",J517,0)</f>
        <v>0</v>
      </c>
      <c r="BF517" s="194">
        <f>IF(N517="snížená",J517,0)</f>
        <v>0</v>
      </c>
      <c r="BG517" s="194">
        <f>IF(N517="zákl. přenesená",J517,0)</f>
        <v>0</v>
      </c>
      <c r="BH517" s="194">
        <f>IF(N517="sníž. přenesená",J517,0)</f>
        <v>0</v>
      </c>
      <c r="BI517" s="194">
        <f>IF(N517="nulová",J517,0)</f>
        <v>0</v>
      </c>
      <c r="BJ517" s="19" t="s">
        <v>77</v>
      </c>
      <c r="BK517" s="194">
        <f>ROUND(I517*H517,2)</f>
        <v>0</v>
      </c>
      <c r="BL517" s="19" t="s">
        <v>167</v>
      </c>
      <c r="BM517" s="193" t="s">
        <v>1007</v>
      </c>
    </row>
    <row r="518" spans="1:65" s="2" customFormat="1" ht="49.15" customHeight="1">
      <c r="A518" s="36"/>
      <c r="B518" s="37"/>
      <c r="C518" s="181" t="s">
        <v>1008</v>
      </c>
      <c r="D518" s="181" t="s">
        <v>246</v>
      </c>
      <c r="E518" s="182" t="s">
        <v>1009</v>
      </c>
      <c r="F518" s="183" t="s">
        <v>1010</v>
      </c>
      <c r="G518" s="184" t="s">
        <v>262</v>
      </c>
      <c r="H518" s="185">
        <v>6.2009999999999996</v>
      </c>
      <c r="I518" s="186"/>
      <c r="J518" s="187">
        <f>ROUND(I518*H518,2)</f>
        <v>0</v>
      </c>
      <c r="K518" s="188"/>
      <c r="L518" s="41"/>
      <c r="M518" s="189" t="s">
        <v>18</v>
      </c>
      <c r="N518" s="190" t="s">
        <v>41</v>
      </c>
      <c r="O518" s="66"/>
      <c r="P518" s="191">
        <f>O518*H518</f>
        <v>0</v>
      </c>
      <c r="Q518" s="191">
        <v>0</v>
      </c>
      <c r="R518" s="191">
        <f>Q518*H518</f>
        <v>0</v>
      </c>
      <c r="S518" s="191">
        <v>0</v>
      </c>
      <c r="T518" s="192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3" t="s">
        <v>167</v>
      </c>
      <c r="AT518" s="193" t="s">
        <v>246</v>
      </c>
      <c r="AU518" s="193" t="s">
        <v>79</v>
      </c>
      <c r="AY518" s="19" t="s">
        <v>244</v>
      </c>
      <c r="BE518" s="194">
        <f>IF(N518="základní",J518,0)</f>
        <v>0</v>
      </c>
      <c r="BF518" s="194">
        <f>IF(N518="snížená",J518,0)</f>
        <v>0</v>
      </c>
      <c r="BG518" s="194">
        <f>IF(N518="zákl. přenesená",J518,0)</f>
        <v>0</v>
      </c>
      <c r="BH518" s="194">
        <f>IF(N518="sníž. přenesená",J518,0)</f>
        <v>0</v>
      </c>
      <c r="BI518" s="194">
        <f>IF(N518="nulová",J518,0)</f>
        <v>0</v>
      </c>
      <c r="BJ518" s="19" t="s">
        <v>77</v>
      </c>
      <c r="BK518" s="194">
        <f>ROUND(I518*H518,2)</f>
        <v>0</v>
      </c>
      <c r="BL518" s="19" t="s">
        <v>167</v>
      </c>
      <c r="BM518" s="193" t="s">
        <v>1011</v>
      </c>
    </row>
    <row r="519" spans="1:65" s="12" customFormat="1" ht="22.9" customHeight="1">
      <c r="B519" s="165"/>
      <c r="C519" s="166"/>
      <c r="D519" s="167" t="s">
        <v>69</v>
      </c>
      <c r="E519" s="179" t="s">
        <v>1012</v>
      </c>
      <c r="F519" s="179" t="s">
        <v>1013</v>
      </c>
      <c r="G519" s="166"/>
      <c r="H519" s="166"/>
      <c r="I519" s="169"/>
      <c r="J519" s="180">
        <f>BK519</f>
        <v>0</v>
      </c>
      <c r="K519" s="166"/>
      <c r="L519" s="171"/>
      <c r="M519" s="172"/>
      <c r="N519" s="173"/>
      <c r="O519" s="173"/>
      <c r="P519" s="174">
        <f>SUM(P520:P526)</f>
        <v>0</v>
      </c>
      <c r="Q519" s="173"/>
      <c r="R519" s="174">
        <f>SUM(R520:R526)</f>
        <v>8.9440000000000006E-4</v>
      </c>
      <c r="S519" s="173"/>
      <c r="T519" s="175">
        <f>SUM(T520:T526)</f>
        <v>0</v>
      </c>
      <c r="AR519" s="176" t="s">
        <v>79</v>
      </c>
      <c r="AT519" s="177" t="s">
        <v>69</v>
      </c>
      <c r="AU519" s="177" t="s">
        <v>77</v>
      </c>
      <c r="AY519" s="176" t="s">
        <v>244</v>
      </c>
      <c r="BK519" s="178">
        <f>SUM(BK520:BK526)</f>
        <v>0</v>
      </c>
    </row>
    <row r="520" spans="1:65" s="2" customFormat="1" ht="21.75" customHeight="1">
      <c r="A520" s="36"/>
      <c r="B520" s="37"/>
      <c r="C520" s="181" t="s">
        <v>1014</v>
      </c>
      <c r="D520" s="181" t="s">
        <v>246</v>
      </c>
      <c r="E520" s="182" t="s">
        <v>1015</v>
      </c>
      <c r="F520" s="183" t="s">
        <v>1016</v>
      </c>
      <c r="G520" s="184" t="s">
        <v>379</v>
      </c>
      <c r="H520" s="185">
        <v>4</v>
      </c>
      <c r="I520" s="186"/>
      <c r="J520" s="187">
        <f>ROUND(I520*H520,2)</f>
        <v>0</v>
      </c>
      <c r="K520" s="188"/>
      <c r="L520" s="41"/>
      <c r="M520" s="189" t="s">
        <v>18</v>
      </c>
      <c r="N520" s="190" t="s">
        <v>41</v>
      </c>
      <c r="O520" s="66"/>
      <c r="P520" s="191">
        <f>O520*H520</f>
        <v>0</v>
      </c>
      <c r="Q520" s="191">
        <v>4.0000000000000003E-5</v>
      </c>
      <c r="R520" s="191">
        <f>Q520*H520</f>
        <v>1.6000000000000001E-4</v>
      </c>
      <c r="S520" s="191">
        <v>0</v>
      </c>
      <c r="T520" s="192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3" t="s">
        <v>167</v>
      </c>
      <c r="AT520" s="193" t="s">
        <v>246</v>
      </c>
      <c r="AU520" s="193" t="s">
        <v>79</v>
      </c>
      <c r="AY520" s="19" t="s">
        <v>244</v>
      </c>
      <c r="BE520" s="194">
        <f>IF(N520="základní",J520,0)</f>
        <v>0</v>
      </c>
      <c r="BF520" s="194">
        <f>IF(N520="snížená",J520,0)</f>
        <v>0</v>
      </c>
      <c r="BG520" s="194">
        <f>IF(N520="zákl. přenesená",J520,0)</f>
        <v>0</v>
      </c>
      <c r="BH520" s="194">
        <f>IF(N520="sníž. přenesená",J520,0)</f>
        <v>0</v>
      </c>
      <c r="BI520" s="194">
        <f>IF(N520="nulová",J520,0)</f>
        <v>0</v>
      </c>
      <c r="BJ520" s="19" t="s">
        <v>77</v>
      </c>
      <c r="BK520" s="194">
        <f>ROUND(I520*H520,2)</f>
        <v>0</v>
      </c>
      <c r="BL520" s="19" t="s">
        <v>167</v>
      </c>
      <c r="BM520" s="193" t="s">
        <v>1017</v>
      </c>
    </row>
    <row r="521" spans="1:65" s="2" customFormat="1" ht="19.5">
      <c r="A521" s="36"/>
      <c r="B521" s="37"/>
      <c r="C521" s="38"/>
      <c r="D521" s="197" t="s">
        <v>444</v>
      </c>
      <c r="E521" s="38"/>
      <c r="F521" s="239" t="s">
        <v>799</v>
      </c>
      <c r="G521" s="38"/>
      <c r="H521" s="38"/>
      <c r="I521" s="240"/>
      <c r="J521" s="38"/>
      <c r="K521" s="38"/>
      <c r="L521" s="41"/>
      <c r="M521" s="241"/>
      <c r="N521" s="242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444</v>
      </c>
      <c r="AU521" s="19" t="s">
        <v>79</v>
      </c>
    </row>
    <row r="522" spans="1:65" s="13" customFormat="1">
      <c r="B522" s="195"/>
      <c r="C522" s="196"/>
      <c r="D522" s="197" t="s">
        <v>252</v>
      </c>
      <c r="E522" s="198" t="s">
        <v>18</v>
      </c>
      <c r="F522" s="199" t="s">
        <v>1018</v>
      </c>
      <c r="G522" s="196"/>
      <c r="H522" s="200">
        <v>4</v>
      </c>
      <c r="I522" s="201"/>
      <c r="J522" s="196"/>
      <c r="K522" s="196"/>
      <c r="L522" s="202"/>
      <c r="M522" s="203"/>
      <c r="N522" s="204"/>
      <c r="O522" s="204"/>
      <c r="P522" s="204"/>
      <c r="Q522" s="204"/>
      <c r="R522" s="204"/>
      <c r="S522" s="204"/>
      <c r="T522" s="205"/>
      <c r="AT522" s="206" t="s">
        <v>252</v>
      </c>
      <c r="AU522" s="206" t="s">
        <v>79</v>
      </c>
      <c r="AV522" s="13" t="s">
        <v>79</v>
      </c>
      <c r="AW522" s="13" t="s">
        <v>32</v>
      </c>
      <c r="AX522" s="13" t="s">
        <v>70</v>
      </c>
      <c r="AY522" s="206" t="s">
        <v>244</v>
      </c>
    </row>
    <row r="523" spans="1:65" s="14" customFormat="1">
      <c r="B523" s="207"/>
      <c r="C523" s="208"/>
      <c r="D523" s="197" t="s">
        <v>252</v>
      </c>
      <c r="E523" s="209" t="s">
        <v>18</v>
      </c>
      <c r="F523" s="210" t="s">
        <v>254</v>
      </c>
      <c r="G523" s="208"/>
      <c r="H523" s="211">
        <v>4</v>
      </c>
      <c r="I523" s="212"/>
      <c r="J523" s="208"/>
      <c r="K523" s="208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252</v>
      </c>
      <c r="AU523" s="217" t="s">
        <v>79</v>
      </c>
      <c r="AV523" s="14" t="s">
        <v>250</v>
      </c>
      <c r="AW523" s="14" t="s">
        <v>32</v>
      </c>
      <c r="AX523" s="14" t="s">
        <v>77</v>
      </c>
      <c r="AY523" s="217" t="s">
        <v>244</v>
      </c>
    </row>
    <row r="524" spans="1:65" s="2" customFormat="1" ht="16.5" customHeight="1">
      <c r="A524" s="36"/>
      <c r="B524" s="37"/>
      <c r="C524" s="218" t="s">
        <v>1019</v>
      </c>
      <c r="D524" s="218" t="s">
        <v>264</v>
      </c>
      <c r="E524" s="219" t="s">
        <v>1020</v>
      </c>
      <c r="F524" s="220" t="s">
        <v>1021</v>
      </c>
      <c r="G524" s="221" t="s">
        <v>379</v>
      </c>
      <c r="H524" s="222">
        <v>4.32</v>
      </c>
      <c r="I524" s="223"/>
      <c r="J524" s="224">
        <f>ROUND(I524*H524,2)</f>
        <v>0</v>
      </c>
      <c r="K524" s="225"/>
      <c r="L524" s="226"/>
      <c r="M524" s="227" t="s">
        <v>18</v>
      </c>
      <c r="N524" s="228" t="s">
        <v>41</v>
      </c>
      <c r="O524" s="66"/>
      <c r="P524" s="191">
        <f>O524*H524</f>
        <v>0</v>
      </c>
      <c r="Q524" s="191">
        <v>1.7000000000000001E-4</v>
      </c>
      <c r="R524" s="191">
        <f>Q524*H524</f>
        <v>7.3440000000000007E-4</v>
      </c>
      <c r="S524" s="191">
        <v>0</v>
      </c>
      <c r="T524" s="192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3" t="s">
        <v>415</v>
      </c>
      <c r="AT524" s="193" t="s">
        <v>264</v>
      </c>
      <c r="AU524" s="193" t="s">
        <v>79</v>
      </c>
      <c r="AY524" s="19" t="s">
        <v>244</v>
      </c>
      <c r="BE524" s="194">
        <f>IF(N524="základní",J524,0)</f>
        <v>0</v>
      </c>
      <c r="BF524" s="194">
        <f>IF(N524="snížená",J524,0)</f>
        <v>0</v>
      </c>
      <c r="BG524" s="194">
        <f>IF(N524="zákl. přenesená",J524,0)</f>
        <v>0</v>
      </c>
      <c r="BH524" s="194">
        <f>IF(N524="sníž. přenesená",J524,0)</f>
        <v>0</v>
      </c>
      <c r="BI524" s="194">
        <f>IF(N524="nulová",J524,0)</f>
        <v>0</v>
      </c>
      <c r="BJ524" s="19" t="s">
        <v>77</v>
      </c>
      <c r="BK524" s="194">
        <f>ROUND(I524*H524,2)</f>
        <v>0</v>
      </c>
      <c r="BL524" s="19" t="s">
        <v>167</v>
      </c>
      <c r="BM524" s="193" t="s">
        <v>1022</v>
      </c>
    </row>
    <row r="525" spans="1:65" s="13" customFormat="1">
      <c r="B525" s="195"/>
      <c r="C525" s="196"/>
      <c r="D525" s="197" t="s">
        <v>252</v>
      </c>
      <c r="E525" s="198" t="s">
        <v>18</v>
      </c>
      <c r="F525" s="199" t="s">
        <v>1023</v>
      </c>
      <c r="G525" s="196"/>
      <c r="H525" s="200">
        <v>4.32</v>
      </c>
      <c r="I525" s="201"/>
      <c r="J525" s="196"/>
      <c r="K525" s="196"/>
      <c r="L525" s="202"/>
      <c r="M525" s="203"/>
      <c r="N525" s="204"/>
      <c r="O525" s="204"/>
      <c r="P525" s="204"/>
      <c r="Q525" s="204"/>
      <c r="R525" s="204"/>
      <c r="S525" s="204"/>
      <c r="T525" s="205"/>
      <c r="AT525" s="206" t="s">
        <v>252</v>
      </c>
      <c r="AU525" s="206" t="s">
        <v>79</v>
      </c>
      <c r="AV525" s="13" t="s">
        <v>79</v>
      </c>
      <c r="AW525" s="13" t="s">
        <v>32</v>
      </c>
      <c r="AX525" s="13" t="s">
        <v>70</v>
      </c>
      <c r="AY525" s="206" t="s">
        <v>244</v>
      </c>
    </row>
    <row r="526" spans="1:65" s="14" customFormat="1">
      <c r="B526" s="207"/>
      <c r="C526" s="208"/>
      <c r="D526" s="197" t="s">
        <v>252</v>
      </c>
      <c r="E526" s="209" t="s">
        <v>18</v>
      </c>
      <c r="F526" s="210" t="s">
        <v>254</v>
      </c>
      <c r="G526" s="208"/>
      <c r="H526" s="211">
        <v>4.32</v>
      </c>
      <c r="I526" s="212"/>
      <c r="J526" s="208"/>
      <c r="K526" s="208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252</v>
      </c>
      <c r="AU526" s="217" t="s">
        <v>79</v>
      </c>
      <c r="AV526" s="14" t="s">
        <v>250</v>
      </c>
      <c r="AW526" s="14" t="s">
        <v>32</v>
      </c>
      <c r="AX526" s="14" t="s">
        <v>77</v>
      </c>
      <c r="AY526" s="217" t="s">
        <v>244</v>
      </c>
    </row>
    <row r="527" spans="1:65" s="12" customFormat="1" ht="22.9" customHeight="1">
      <c r="B527" s="165"/>
      <c r="C527" s="166"/>
      <c r="D527" s="167" t="s">
        <v>69</v>
      </c>
      <c r="E527" s="179" t="s">
        <v>1024</v>
      </c>
      <c r="F527" s="179" t="s">
        <v>1025</v>
      </c>
      <c r="G527" s="166"/>
      <c r="H527" s="166"/>
      <c r="I527" s="169"/>
      <c r="J527" s="180">
        <f>BK527</f>
        <v>0</v>
      </c>
      <c r="K527" s="166"/>
      <c r="L527" s="171"/>
      <c r="M527" s="172"/>
      <c r="N527" s="173"/>
      <c r="O527" s="173"/>
      <c r="P527" s="174">
        <f>SUM(P528:P561)</f>
        <v>0</v>
      </c>
      <c r="Q527" s="173"/>
      <c r="R527" s="174">
        <f>SUM(R528:R561)</f>
        <v>2.5075389999999995</v>
      </c>
      <c r="S527" s="173"/>
      <c r="T527" s="175">
        <f>SUM(T528:T561)</f>
        <v>0.30719999999999997</v>
      </c>
      <c r="AR527" s="176" t="s">
        <v>79</v>
      </c>
      <c r="AT527" s="177" t="s">
        <v>69</v>
      </c>
      <c r="AU527" s="177" t="s">
        <v>77</v>
      </c>
      <c r="AY527" s="176" t="s">
        <v>244</v>
      </c>
      <c r="BK527" s="178">
        <f>SUM(BK528:BK561)</f>
        <v>0</v>
      </c>
    </row>
    <row r="528" spans="1:65" s="2" customFormat="1" ht="24.2" customHeight="1">
      <c r="A528" s="36"/>
      <c r="B528" s="37"/>
      <c r="C528" s="181" t="s">
        <v>1026</v>
      </c>
      <c r="D528" s="181" t="s">
        <v>246</v>
      </c>
      <c r="E528" s="182" t="s">
        <v>1027</v>
      </c>
      <c r="F528" s="183" t="s">
        <v>1028</v>
      </c>
      <c r="G528" s="184" t="s">
        <v>289</v>
      </c>
      <c r="H528" s="185">
        <v>219</v>
      </c>
      <c r="I528" s="186"/>
      <c r="J528" s="187">
        <f>ROUND(I528*H528,2)</f>
        <v>0</v>
      </c>
      <c r="K528" s="188"/>
      <c r="L528" s="41"/>
      <c r="M528" s="189" t="s">
        <v>18</v>
      </c>
      <c r="N528" s="190" t="s">
        <v>41</v>
      </c>
      <c r="O528" s="66"/>
      <c r="P528" s="191">
        <f>O528*H528</f>
        <v>0</v>
      </c>
      <c r="Q528" s="191">
        <v>0</v>
      </c>
      <c r="R528" s="191">
        <f>Q528*H528</f>
        <v>0</v>
      </c>
      <c r="S528" s="191">
        <v>0</v>
      </c>
      <c r="T528" s="192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3" t="s">
        <v>167</v>
      </c>
      <c r="AT528" s="193" t="s">
        <v>246</v>
      </c>
      <c r="AU528" s="193" t="s">
        <v>79</v>
      </c>
      <c r="AY528" s="19" t="s">
        <v>244</v>
      </c>
      <c r="BE528" s="194">
        <f>IF(N528="základní",J528,0)</f>
        <v>0</v>
      </c>
      <c r="BF528" s="194">
        <f>IF(N528="snížená",J528,0)</f>
        <v>0</v>
      </c>
      <c r="BG528" s="194">
        <f>IF(N528="zákl. přenesená",J528,0)</f>
        <v>0</v>
      </c>
      <c r="BH528" s="194">
        <f>IF(N528="sníž. přenesená",J528,0)</f>
        <v>0</v>
      </c>
      <c r="BI528" s="194">
        <f>IF(N528="nulová",J528,0)</f>
        <v>0</v>
      </c>
      <c r="BJ528" s="19" t="s">
        <v>77</v>
      </c>
      <c r="BK528" s="194">
        <f>ROUND(I528*H528,2)</f>
        <v>0</v>
      </c>
      <c r="BL528" s="19" t="s">
        <v>167</v>
      </c>
      <c r="BM528" s="193" t="s">
        <v>1029</v>
      </c>
    </row>
    <row r="529" spans="1:65" s="2" customFormat="1" ht="33" customHeight="1">
      <c r="A529" s="36"/>
      <c r="B529" s="37"/>
      <c r="C529" s="181" t="s">
        <v>1030</v>
      </c>
      <c r="D529" s="181" t="s">
        <v>246</v>
      </c>
      <c r="E529" s="182" t="s">
        <v>1031</v>
      </c>
      <c r="F529" s="183" t="s">
        <v>1032</v>
      </c>
      <c r="G529" s="184" t="s">
        <v>289</v>
      </c>
      <c r="H529" s="185">
        <v>219</v>
      </c>
      <c r="I529" s="186"/>
      <c r="J529" s="187">
        <f>ROUND(I529*H529,2)</f>
        <v>0</v>
      </c>
      <c r="K529" s="188"/>
      <c r="L529" s="41"/>
      <c r="M529" s="189" t="s">
        <v>18</v>
      </c>
      <c r="N529" s="190" t="s">
        <v>41</v>
      </c>
      <c r="O529" s="66"/>
      <c r="P529" s="191">
        <f>O529*H529</f>
        <v>0</v>
      </c>
      <c r="Q529" s="191">
        <v>7.4999999999999997E-3</v>
      </c>
      <c r="R529" s="191">
        <f>Q529*H529</f>
        <v>1.6424999999999998</v>
      </c>
      <c r="S529" s="191">
        <v>0</v>
      </c>
      <c r="T529" s="192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3" t="s">
        <v>167</v>
      </c>
      <c r="AT529" s="193" t="s">
        <v>246</v>
      </c>
      <c r="AU529" s="193" t="s">
        <v>79</v>
      </c>
      <c r="AY529" s="19" t="s">
        <v>244</v>
      </c>
      <c r="BE529" s="194">
        <f>IF(N529="základní",J529,0)</f>
        <v>0</v>
      </c>
      <c r="BF529" s="194">
        <f>IF(N529="snížená",J529,0)</f>
        <v>0</v>
      </c>
      <c r="BG529" s="194">
        <f>IF(N529="zákl. přenesená",J529,0)</f>
        <v>0</v>
      </c>
      <c r="BH529" s="194">
        <f>IF(N529="sníž. přenesená",J529,0)</f>
        <v>0</v>
      </c>
      <c r="BI529" s="194">
        <f>IF(N529="nulová",J529,0)</f>
        <v>0</v>
      </c>
      <c r="BJ529" s="19" t="s">
        <v>77</v>
      </c>
      <c r="BK529" s="194">
        <f>ROUND(I529*H529,2)</f>
        <v>0</v>
      </c>
      <c r="BL529" s="19" t="s">
        <v>167</v>
      </c>
      <c r="BM529" s="193" t="s">
        <v>1033</v>
      </c>
    </row>
    <row r="530" spans="1:65" s="2" customFormat="1" ht="24.2" customHeight="1">
      <c r="A530" s="36"/>
      <c r="B530" s="37"/>
      <c r="C530" s="181" t="s">
        <v>1034</v>
      </c>
      <c r="D530" s="181" t="s">
        <v>246</v>
      </c>
      <c r="E530" s="182" t="s">
        <v>1035</v>
      </c>
      <c r="F530" s="183" t="s">
        <v>1036</v>
      </c>
      <c r="G530" s="184" t="s">
        <v>289</v>
      </c>
      <c r="H530" s="185">
        <v>91.8</v>
      </c>
      <c r="I530" s="186"/>
      <c r="J530" s="187">
        <f>ROUND(I530*H530,2)</f>
        <v>0</v>
      </c>
      <c r="K530" s="188"/>
      <c r="L530" s="41"/>
      <c r="M530" s="189" t="s">
        <v>18</v>
      </c>
      <c r="N530" s="190" t="s">
        <v>41</v>
      </c>
      <c r="O530" s="66"/>
      <c r="P530" s="191">
        <f>O530*H530</f>
        <v>0</v>
      </c>
      <c r="Q530" s="191">
        <v>0</v>
      </c>
      <c r="R530" s="191">
        <f>Q530*H530</f>
        <v>0</v>
      </c>
      <c r="S530" s="191">
        <v>3.0000000000000001E-3</v>
      </c>
      <c r="T530" s="192">
        <f>S530*H530</f>
        <v>0.27539999999999998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3" t="s">
        <v>167</v>
      </c>
      <c r="AT530" s="193" t="s">
        <v>246</v>
      </c>
      <c r="AU530" s="193" t="s">
        <v>79</v>
      </c>
      <c r="AY530" s="19" t="s">
        <v>244</v>
      </c>
      <c r="BE530" s="194">
        <f>IF(N530="základní",J530,0)</f>
        <v>0</v>
      </c>
      <c r="BF530" s="194">
        <f>IF(N530="snížená",J530,0)</f>
        <v>0</v>
      </c>
      <c r="BG530" s="194">
        <f>IF(N530="zákl. přenesená",J530,0)</f>
        <v>0</v>
      </c>
      <c r="BH530" s="194">
        <f>IF(N530="sníž. přenesená",J530,0)</f>
        <v>0</v>
      </c>
      <c r="BI530" s="194">
        <f>IF(N530="nulová",J530,0)</f>
        <v>0</v>
      </c>
      <c r="BJ530" s="19" t="s">
        <v>77</v>
      </c>
      <c r="BK530" s="194">
        <f>ROUND(I530*H530,2)</f>
        <v>0</v>
      </c>
      <c r="BL530" s="19" t="s">
        <v>167</v>
      </c>
      <c r="BM530" s="193" t="s">
        <v>1037</v>
      </c>
    </row>
    <row r="531" spans="1:65" s="13" customFormat="1">
      <c r="B531" s="195"/>
      <c r="C531" s="196"/>
      <c r="D531" s="197" t="s">
        <v>252</v>
      </c>
      <c r="E531" s="198" t="s">
        <v>18</v>
      </c>
      <c r="F531" s="199" t="s">
        <v>973</v>
      </c>
      <c r="G531" s="196"/>
      <c r="H531" s="200">
        <v>47.73</v>
      </c>
      <c r="I531" s="201"/>
      <c r="J531" s="196"/>
      <c r="K531" s="196"/>
      <c r="L531" s="202"/>
      <c r="M531" s="203"/>
      <c r="N531" s="204"/>
      <c r="O531" s="204"/>
      <c r="P531" s="204"/>
      <c r="Q531" s="204"/>
      <c r="R531" s="204"/>
      <c r="S531" s="204"/>
      <c r="T531" s="205"/>
      <c r="AT531" s="206" t="s">
        <v>252</v>
      </c>
      <c r="AU531" s="206" t="s">
        <v>79</v>
      </c>
      <c r="AV531" s="13" t="s">
        <v>79</v>
      </c>
      <c r="AW531" s="13" t="s">
        <v>32</v>
      </c>
      <c r="AX531" s="13" t="s">
        <v>70</v>
      </c>
      <c r="AY531" s="206" t="s">
        <v>244</v>
      </c>
    </row>
    <row r="532" spans="1:65" s="13" customFormat="1">
      <c r="B532" s="195"/>
      <c r="C532" s="196"/>
      <c r="D532" s="197" t="s">
        <v>252</v>
      </c>
      <c r="E532" s="198" t="s">
        <v>18</v>
      </c>
      <c r="F532" s="199" t="s">
        <v>974</v>
      </c>
      <c r="G532" s="196"/>
      <c r="H532" s="200">
        <v>56.06</v>
      </c>
      <c r="I532" s="201"/>
      <c r="J532" s="196"/>
      <c r="K532" s="196"/>
      <c r="L532" s="202"/>
      <c r="M532" s="203"/>
      <c r="N532" s="204"/>
      <c r="O532" s="204"/>
      <c r="P532" s="204"/>
      <c r="Q532" s="204"/>
      <c r="R532" s="204"/>
      <c r="S532" s="204"/>
      <c r="T532" s="205"/>
      <c r="AT532" s="206" t="s">
        <v>252</v>
      </c>
      <c r="AU532" s="206" t="s">
        <v>79</v>
      </c>
      <c r="AV532" s="13" t="s">
        <v>79</v>
      </c>
      <c r="AW532" s="13" t="s">
        <v>32</v>
      </c>
      <c r="AX532" s="13" t="s">
        <v>70</v>
      </c>
      <c r="AY532" s="206" t="s">
        <v>244</v>
      </c>
    </row>
    <row r="533" spans="1:65" s="13" customFormat="1">
      <c r="B533" s="195"/>
      <c r="C533" s="196"/>
      <c r="D533" s="197" t="s">
        <v>252</v>
      </c>
      <c r="E533" s="198" t="s">
        <v>18</v>
      </c>
      <c r="F533" s="199" t="s">
        <v>975</v>
      </c>
      <c r="G533" s="196"/>
      <c r="H533" s="200">
        <v>67.86</v>
      </c>
      <c r="I533" s="201"/>
      <c r="J533" s="196"/>
      <c r="K533" s="196"/>
      <c r="L533" s="202"/>
      <c r="M533" s="203"/>
      <c r="N533" s="204"/>
      <c r="O533" s="204"/>
      <c r="P533" s="204"/>
      <c r="Q533" s="204"/>
      <c r="R533" s="204"/>
      <c r="S533" s="204"/>
      <c r="T533" s="205"/>
      <c r="AT533" s="206" t="s">
        <v>252</v>
      </c>
      <c r="AU533" s="206" t="s">
        <v>79</v>
      </c>
      <c r="AV533" s="13" t="s">
        <v>79</v>
      </c>
      <c r="AW533" s="13" t="s">
        <v>32</v>
      </c>
      <c r="AX533" s="13" t="s">
        <v>70</v>
      </c>
      <c r="AY533" s="206" t="s">
        <v>244</v>
      </c>
    </row>
    <row r="534" spans="1:65" s="13" customFormat="1">
      <c r="B534" s="195"/>
      <c r="C534" s="196"/>
      <c r="D534" s="197" t="s">
        <v>252</v>
      </c>
      <c r="E534" s="198" t="s">
        <v>18</v>
      </c>
      <c r="F534" s="199" t="s">
        <v>1038</v>
      </c>
      <c r="G534" s="196"/>
      <c r="H534" s="200">
        <v>23.94</v>
      </c>
      <c r="I534" s="201"/>
      <c r="J534" s="196"/>
      <c r="K534" s="196"/>
      <c r="L534" s="202"/>
      <c r="M534" s="203"/>
      <c r="N534" s="204"/>
      <c r="O534" s="204"/>
      <c r="P534" s="204"/>
      <c r="Q534" s="204"/>
      <c r="R534" s="204"/>
      <c r="S534" s="204"/>
      <c r="T534" s="205"/>
      <c r="AT534" s="206" t="s">
        <v>252</v>
      </c>
      <c r="AU534" s="206" t="s">
        <v>79</v>
      </c>
      <c r="AV534" s="13" t="s">
        <v>79</v>
      </c>
      <c r="AW534" s="13" t="s">
        <v>32</v>
      </c>
      <c r="AX534" s="13" t="s">
        <v>70</v>
      </c>
      <c r="AY534" s="206" t="s">
        <v>244</v>
      </c>
    </row>
    <row r="535" spans="1:65" s="14" customFormat="1">
      <c r="B535" s="207"/>
      <c r="C535" s="208"/>
      <c r="D535" s="197" t="s">
        <v>252</v>
      </c>
      <c r="E535" s="209" t="s">
        <v>18</v>
      </c>
      <c r="F535" s="210" t="s">
        <v>1039</v>
      </c>
      <c r="G535" s="208"/>
      <c r="H535" s="211">
        <v>195.58999999999997</v>
      </c>
      <c r="I535" s="212"/>
      <c r="J535" s="208"/>
      <c r="K535" s="208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252</v>
      </c>
      <c r="AU535" s="217" t="s">
        <v>79</v>
      </c>
      <c r="AV535" s="14" t="s">
        <v>250</v>
      </c>
      <c r="AW535" s="14" t="s">
        <v>32</v>
      </c>
      <c r="AX535" s="14" t="s">
        <v>70</v>
      </c>
      <c r="AY535" s="217" t="s">
        <v>244</v>
      </c>
    </row>
    <row r="536" spans="1:65" s="15" customFormat="1">
      <c r="B536" s="229"/>
      <c r="C536" s="230"/>
      <c r="D536" s="197" t="s">
        <v>252</v>
      </c>
      <c r="E536" s="231" t="s">
        <v>18</v>
      </c>
      <c r="F536" s="232" t="s">
        <v>1040</v>
      </c>
      <c r="G536" s="230"/>
      <c r="H536" s="231" t="s">
        <v>18</v>
      </c>
      <c r="I536" s="233"/>
      <c r="J536" s="230"/>
      <c r="K536" s="230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252</v>
      </c>
      <c r="AU536" s="238" t="s">
        <v>79</v>
      </c>
      <c r="AV536" s="15" t="s">
        <v>77</v>
      </c>
      <c r="AW536" s="15" t="s">
        <v>32</v>
      </c>
      <c r="AX536" s="15" t="s">
        <v>70</v>
      </c>
      <c r="AY536" s="238" t="s">
        <v>244</v>
      </c>
    </row>
    <row r="537" spans="1:65" s="13" customFormat="1">
      <c r="B537" s="195"/>
      <c r="C537" s="196"/>
      <c r="D537" s="197" t="s">
        <v>252</v>
      </c>
      <c r="E537" s="198" t="s">
        <v>18</v>
      </c>
      <c r="F537" s="199" t="s">
        <v>1041</v>
      </c>
      <c r="G537" s="196"/>
      <c r="H537" s="200">
        <v>195.59</v>
      </c>
      <c r="I537" s="201"/>
      <c r="J537" s="196"/>
      <c r="K537" s="196"/>
      <c r="L537" s="202"/>
      <c r="M537" s="203"/>
      <c r="N537" s="204"/>
      <c r="O537" s="204"/>
      <c r="P537" s="204"/>
      <c r="Q537" s="204"/>
      <c r="R537" s="204"/>
      <c r="S537" s="204"/>
      <c r="T537" s="205"/>
      <c r="AT537" s="206" t="s">
        <v>252</v>
      </c>
      <c r="AU537" s="206" t="s">
        <v>79</v>
      </c>
      <c r="AV537" s="13" t="s">
        <v>79</v>
      </c>
      <c r="AW537" s="13" t="s">
        <v>32</v>
      </c>
      <c r="AX537" s="13" t="s">
        <v>70</v>
      </c>
      <c r="AY537" s="206" t="s">
        <v>244</v>
      </c>
    </row>
    <row r="538" spans="1:65" s="15" customFormat="1">
      <c r="B538" s="229"/>
      <c r="C538" s="230"/>
      <c r="D538" s="197" t="s">
        <v>252</v>
      </c>
      <c r="E538" s="231" t="s">
        <v>18</v>
      </c>
      <c r="F538" s="232" t="s">
        <v>374</v>
      </c>
      <c r="G538" s="230"/>
      <c r="H538" s="231" t="s">
        <v>18</v>
      </c>
      <c r="I538" s="233"/>
      <c r="J538" s="230"/>
      <c r="K538" s="230"/>
      <c r="L538" s="234"/>
      <c r="M538" s="235"/>
      <c r="N538" s="236"/>
      <c r="O538" s="236"/>
      <c r="P538" s="236"/>
      <c r="Q538" s="236"/>
      <c r="R538" s="236"/>
      <c r="S538" s="236"/>
      <c r="T538" s="237"/>
      <c r="AT538" s="238" t="s">
        <v>252</v>
      </c>
      <c r="AU538" s="238" t="s">
        <v>79</v>
      </c>
      <c r="AV538" s="15" t="s">
        <v>77</v>
      </c>
      <c r="AW538" s="15" t="s">
        <v>32</v>
      </c>
      <c r="AX538" s="15" t="s">
        <v>70</v>
      </c>
      <c r="AY538" s="238" t="s">
        <v>244</v>
      </c>
    </row>
    <row r="539" spans="1:65" s="13" customFormat="1">
      <c r="B539" s="195"/>
      <c r="C539" s="196"/>
      <c r="D539" s="197" t="s">
        <v>252</v>
      </c>
      <c r="E539" s="198" t="s">
        <v>18</v>
      </c>
      <c r="F539" s="199" t="s">
        <v>1042</v>
      </c>
      <c r="G539" s="196"/>
      <c r="H539" s="200">
        <v>-103.79</v>
      </c>
      <c r="I539" s="201"/>
      <c r="J539" s="196"/>
      <c r="K539" s="196"/>
      <c r="L539" s="202"/>
      <c r="M539" s="203"/>
      <c r="N539" s="204"/>
      <c r="O539" s="204"/>
      <c r="P539" s="204"/>
      <c r="Q539" s="204"/>
      <c r="R539" s="204"/>
      <c r="S539" s="204"/>
      <c r="T539" s="205"/>
      <c r="AT539" s="206" t="s">
        <v>252</v>
      </c>
      <c r="AU539" s="206" t="s">
        <v>79</v>
      </c>
      <c r="AV539" s="13" t="s">
        <v>79</v>
      </c>
      <c r="AW539" s="13" t="s">
        <v>32</v>
      </c>
      <c r="AX539" s="13" t="s">
        <v>70</v>
      </c>
      <c r="AY539" s="206" t="s">
        <v>244</v>
      </c>
    </row>
    <row r="540" spans="1:65" s="14" customFormat="1">
      <c r="B540" s="207"/>
      <c r="C540" s="208"/>
      <c r="D540" s="197" t="s">
        <v>252</v>
      </c>
      <c r="E540" s="209" t="s">
        <v>18</v>
      </c>
      <c r="F540" s="210" t="s">
        <v>254</v>
      </c>
      <c r="G540" s="208"/>
      <c r="H540" s="211">
        <v>91.8</v>
      </c>
      <c r="I540" s="212"/>
      <c r="J540" s="208"/>
      <c r="K540" s="208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252</v>
      </c>
      <c r="AU540" s="217" t="s">
        <v>79</v>
      </c>
      <c r="AV540" s="14" t="s">
        <v>250</v>
      </c>
      <c r="AW540" s="14" t="s">
        <v>32</v>
      </c>
      <c r="AX540" s="14" t="s">
        <v>77</v>
      </c>
      <c r="AY540" s="217" t="s">
        <v>244</v>
      </c>
    </row>
    <row r="541" spans="1:65" s="2" customFormat="1" ht="24.2" customHeight="1">
      <c r="A541" s="36"/>
      <c r="B541" s="37"/>
      <c r="C541" s="181" t="s">
        <v>1043</v>
      </c>
      <c r="D541" s="181" t="s">
        <v>246</v>
      </c>
      <c r="E541" s="182" t="s">
        <v>1044</v>
      </c>
      <c r="F541" s="183" t="s">
        <v>1045</v>
      </c>
      <c r="G541" s="184" t="s">
        <v>289</v>
      </c>
      <c r="H541" s="185">
        <v>219</v>
      </c>
      <c r="I541" s="186"/>
      <c r="J541" s="187">
        <f>ROUND(I541*H541,2)</f>
        <v>0</v>
      </c>
      <c r="K541" s="188"/>
      <c r="L541" s="41"/>
      <c r="M541" s="189" t="s">
        <v>18</v>
      </c>
      <c r="N541" s="190" t="s">
        <v>41</v>
      </c>
      <c r="O541" s="66"/>
      <c r="P541" s="191">
        <f>O541*H541</f>
        <v>0</v>
      </c>
      <c r="Q541" s="191">
        <v>6.9999999999999999E-4</v>
      </c>
      <c r="R541" s="191">
        <f>Q541*H541</f>
        <v>0.15329999999999999</v>
      </c>
      <c r="S541" s="191">
        <v>0</v>
      </c>
      <c r="T541" s="192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3" t="s">
        <v>167</v>
      </c>
      <c r="AT541" s="193" t="s">
        <v>246</v>
      </c>
      <c r="AU541" s="193" t="s">
        <v>79</v>
      </c>
      <c r="AY541" s="19" t="s">
        <v>244</v>
      </c>
      <c r="BE541" s="194">
        <f>IF(N541="základní",J541,0)</f>
        <v>0</v>
      </c>
      <c r="BF541" s="194">
        <f>IF(N541="snížená",J541,0)</f>
        <v>0</v>
      </c>
      <c r="BG541" s="194">
        <f>IF(N541="zákl. přenesená",J541,0)</f>
        <v>0</v>
      </c>
      <c r="BH541" s="194">
        <f>IF(N541="sníž. přenesená",J541,0)</f>
        <v>0</v>
      </c>
      <c r="BI541" s="194">
        <f>IF(N541="nulová",J541,0)</f>
        <v>0</v>
      </c>
      <c r="BJ541" s="19" t="s">
        <v>77</v>
      </c>
      <c r="BK541" s="194">
        <f>ROUND(I541*H541,2)</f>
        <v>0</v>
      </c>
      <c r="BL541" s="19" t="s">
        <v>167</v>
      </c>
      <c r="BM541" s="193" t="s">
        <v>1046</v>
      </c>
    </row>
    <row r="542" spans="1:65" s="2" customFormat="1" ht="21.75" customHeight="1">
      <c r="A542" s="36"/>
      <c r="B542" s="37"/>
      <c r="C542" s="218" t="s">
        <v>1047</v>
      </c>
      <c r="D542" s="218" t="s">
        <v>264</v>
      </c>
      <c r="E542" s="219" t="s">
        <v>1048</v>
      </c>
      <c r="F542" s="220" t="s">
        <v>1049</v>
      </c>
      <c r="G542" s="221" t="s">
        <v>289</v>
      </c>
      <c r="H542" s="222">
        <v>240.9</v>
      </c>
      <c r="I542" s="223"/>
      <c r="J542" s="224">
        <f>ROUND(I542*H542,2)</f>
        <v>0</v>
      </c>
      <c r="K542" s="225"/>
      <c r="L542" s="226"/>
      <c r="M542" s="227" t="s">
        <v>18</v>
      </c>
      <c r="N542" s="228" t="s">
        <v>41</v>
      </c>
      <c r="O542" s="66"/>
      <c r="P542" s="191">
        <f>O542*H542</f>
        <v>0</v>
      </c>
      <c r="Q542" s="191">
        <v>3.8000000000000002E-4</v>
      </c>
      <c r="R542" s="191">
        <f>Q542*H542</f>
        <v>9.1542000000000012E-2</v>
      </c>
      <c r="S542" s="191">
        <v>0</v>
      </c>
      <c r="T542" s="192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3" t="s">
        <v>415</v>
      </c>
      <c r="AT542" s="193" t="s">
        <v>264</v>
      </c>
      <c r="AU542" s="193" t="s">
        <v>79</v>
      </c>
      <c r="AY542" s="19" t="s">
        <v>244</v>
      </c>
      <c r="BE542" s="194">
        <f>IF(N542="základní",J542,0)</f>
        <v>0</v>
      </c>
      <c r="BF542" s="194">
        <f>IF(N542="snížená",J542,0)</f>
        <v>0</v>
      </c>
      <c r="BG542" s="194">
        <f>IF(N542="zákl. přenesená",J542,0)</f>
        <v>0</v>
      </c>
      <c r="BH542" s="194">
        <f>IF(N542="sníž. přenesená",J542,0)</f>
        <v>0</v>
      </c>
      <c r="BI542" s="194">
        <f>IF(N542="nulová",J542,0)</f>
        <v>0</v>
      </c>
      <c r="BJ542" s="19" t="s">
        <v>77</v>
      </c>
      <c r="BK542" s="194">
        <f>ROUND(I542*H542,2)</f>
        <v>0</v>
      </c>
      <c r="BL542" s="19" t="s">
        <v>167</v>
      </c>
      <c r="BM542" s="193" t="s">
        <v>1050</v>
      </c>
    </row>
    <row r="543" spans="1:65" s="2" customFormat="1" ht="21.75" customHeight="1">
      <c r="A543" s="36"/>
      <c r="B543" s="37"/>
      <c r="C543" s="181" t="s">
        <v>1051</v>
      </c>
      <c r="D543" s="181" t="s">
        <v>246</v>
      </c>
      <c r="E543" s="182" t="s">
        <v>1052</v>
      </c>
      <c r="F543" s="183" t="s">
        <v>1053</v>
      </c>
      <c r="G543" s="184" t="s">
        <v>379</v>
      </c>
      <c r="H543" s="185">
        <v>106</v>
      </c>
      <c r="I543" s="186"/>
      <c r="J543" s="187">
        <f>ROUND(I543*H543,2)</f>
        <v>0</v>
      </c>
      <c r="K543" s="188"/>
      <c r="L543" s="41"/>
      <c r="M543" s="189" t="s">
        <v>18</v>
      </c>
      <c r="N543" s="190" t="s">
        <v>41</v>
      </c>
      <c r="O543" s="66"/>
      <c r="P543" s="191">
        <f>O543*H543</f>
        <v>0</v>
      </c>
      <c r="Q543" s="191">
        <v>0</v>
      </c>
      <c r="R543" s="191">
        <f>Q543*H543</f>
        <v>0</v>
      </c>
      <c r="S543" s="191">
        <v>2.9999999999999997E-4</v>
      </c>
      <c r="T543" s="192">
        <f>S543*H543</f>
        <v>3.1799999999999995E-2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3" t="s">
        <v>167</v>
      </c>
      <c r="AT543" s="193" t="s">
        <v>246</v>
      </c>
      <c r="AU543" s="193" t="s">
        <v>79</v>
      </c>
      <c r="AY543" s="19" t="s">
        <v>244</v>
      </c>
      <c r="BE543" s="194">
        <f>IF(N543="základní",J543,0)</f>
        <v>0</v>
      </c>
      <c r="BF543" s="194">
        <f>IF(N543="snížená",J543,0)</f>
        <v>0</v>
      </c>
      <c r="BG543" s="194">
        <f>IF(N543="zákl. přenesená",J543,0)</f>
        <v>0</v>
      </c>
      <c r="BH543" s="194">
        <f>IF(N543="sníž. přenesená",J543,0)</f>
        <v>0</v>
      </c>
      <c r="BI543" s="194">
        <f>IF(N543="nulová",J543,0)</f>
        <v>0</v>
      </c>
      <c r="BJ543" s="19" t="s">
        <v>77</v>
      </c>
      <c r="BK543" s="194">
        <f>ROUND(I543*H543,2)</f>
        <v>0</v>
      </c>
      <c r="BL543" s="19" t="s">
        <v>167</v>
      </c>
      <c r="BM543" s="193" t="s">
        <v>1054</v>
      </c>
    </row>
    <row r="544" spans="1:65" s="2" customFormat="1" ht="16.5" customHeight="1">
      <c r="A544" s="36"/>
      <c r="B544" s="37"/>
      <c r="C544" s="181" t="s">
        <v>1055</v>
      </c>
      <c r="D544" s="181" t="s">
        <v>246</v>
      </c>
      <c r="E544" s="182" t="s">
        <v>1056</v>
      </c>
      <c r="F544" s="183" t="s">
        <v>1057</v>
      </c>
      <c r="G544" s="184" t="s">
        <v>379</v>
      </c>
      <c r="H544" s="185">
        <v>121</v>
      </c>
      <c r="I544" s="186"/>
      <c r="J544" s="187">
        <f>ROUND(I544*H544,2)</f>
        <v>0</v>
      </c>
      <c r="K544" s="188"/>
      <c r="L544" s="41"/>
      <c r="M544" s="189" t="s">
        <v>18</v>
      </c>
      <c r="N544" s="190" t="s">
        <v>41</v>
      </c>
      <c r="O544" s="66"/>
      <c r="P544" s="191">
        <f>O544*H544</f>
        <v>0</v>
      </c>
      <c r="Q544" s="191">
        <v>1.0000000000000001E-5</v>
      </c>
      <c r="R544" s="191">
        <f>Q544*H544</f>
        <v>1.2100000000000001E-3</v>
      </c>
      <c r="S544" s="191">
        <v>0</v>
      </c>
      <c r="T544" s="192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3" t="s">
        <v>167</v>
      </c>
      <c r="AT544" s="193" t="s">
        <v>246</v>
      </c>
      <c r="AU544" s="193" t="s">
        <v>79</v>
      </c>
      <c r="AY544" s="19" t="s">
        <v>244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9" t="s">
        <v>77</v>
      </c>
      <c r="BK544" s="194">
        <f>ROUND(I544*H544,2)</f>
        <v>0</v>
      </c>
      <c r="BL544" s="19" t="s">
        <v>167</v>
      </c>
      <c r="BM544" s="193" t="s">
        <v>1058</v>
      </c>
    </row>
    <row r="545" spans="1:65" s="2" customFormat="1" ht="16.5" customHeight="1">
      <c r="A545" s="36"/>
      <c r="B545" s="37"/>
      <c r="C545" s="218" t="s">
        <v>1059</v>
      </c>
      <c r="D545" s="218" t="s">
        <v>264</v>
      </c>
      <c r="E545" s="219" t="s">
        <v>1060</v>
      </c>
      <c r="F545" s="220" t="s">
        <v>1061</v>
      </c>
      <c r="G545" s="221" t="s">
        <v>379</v>
      </c>
      <c r="H545" s="222">
        <v>123.42</v>
      </c>
      <c r="I545" s="223"/>
      <c r="J545" s="224">
        <f>ROUND(I545*H545,2)</f>
        <v>0</v>
      </c>
      <c r="K545" s="225"/>
      <c r="L545" s="226"/>
      <c r="M545" s="227" t="s">
        <v>18</v>
      </c>
      <c r="N545" s="228" t="s">
        <v>41</v>
      </c>
      <c r="O545" s="66"/>
      <c r="P545" s="191">
        <f>O545*H545</f>
        <v>0</v>
      </c>
      <c r="Q545" s="191">
        <v>3.5E-4</v>
      </c>
      <c r="R545" s="191">
        <f>Q545*H545</f>
        <v>4.3196999999999999E-2</v>
      </c>
      <c r="S545" s="191">
        <v>0</v>
      </c>
      <c r="T545" s="192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3" t="s">
        <v>415</v>
      </c>
      <c r="AT545" s="193" t="s">
        <v>264</v>
      </c>
      <c r="AU545" s="193" t="s">
        <v>79</v>
      </c>
      <c r="AY545" s="19" t="s">
        <v>244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77</v>
      </c>
      <c r="BK545" s="194">
        <f>ROUND(I545*H545,2)</f>
        <v>0</v>
      </c>
      <c r="BL545" s="19" t="s">
        <v>167</v>
      </c>
      <c r="BM545" s="193" t="s">
        <v>1062</v>
      </c>
    </row>
    <row r="546" spans="1:65" s="13" customFormat="1">
      <c r="B546" s="195"/>
      <c r="C546" s="196"/>
      <c r="D546" s="197" t="s">
        <v>252</v>
      </c>
      <c r="E546" s="198" t="s">
        <v>18</v>
      </c>
      <c r="F546" s="199" t="s">
        <v>1063</v>
      </c>
      <c r="G546" s="196"/>
      <c r="H546" s="200">
        <v>123.42</v>
      </c>
      <c r="I546" s="201"/>
      <c r="J546" s="196"/>
      <c r="K546" s="196"/>
      <c r="L546" s="202"/>
      <c r="M546" s="203"/>
      <c r="N546" s="204"/>
      <c r="O546" s="204"/>
      <c r="P546" s="204"/>
      <c r="Q546" s="204"/>
      <c r="R546" s="204"/>
      <c r="S546" s="204"/>
      <c r="T546" s="205"/>
      <c r="AT546" s="206" t="s">
        <v>252</v>
      </c>
      <c r="AU546" s="206" t="s">
        <v>79</v>
      </c>
      <c r="AV546" s="13" t="s">
        <v>79</v>
      </c>
      <c r="AW546" s="13" t="s">
        <v>32</v>
      </c>
      <c r="AX546" s="13" t="s">
        <v>70</v>
      </c>
      <c r="AY546" s="206" t="s">
        <v>244</v>
      </c>
    </row>
    <row r="547" spans="1:65" s="14" customFormat="1">
      <c r="B547" s="207"/>
      <c r="C547" s="208"/>
      <c r="D547" s="197" t="s">
        <v>252</v>
      </c>
      <c r="E547" s="209" t="s">
        <v>18</v>
      </c>
      <c r="F547" s="210" t="s">
        <v>254</v>
      </c>
      <c r="G547" s="208"/>
      <c r="H547" s="211">
        <v>123.42</v>
      </c>
      <c r="I547" s="212"/>
      <c r="J547" s="208"/>
      <c r="K547" s="208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252</v>
      </c>
      <c r="AU547" s="217" t="s">
        <v>79</v>
      </c>
      <c r="AV547" s="14" t="s">
        <v>250</v>
      </c>
      <c r="AW547" s="14" t="s">
        <v>32</v>
      </c>
      <c r="AX547" s="14" t="s">
        <v>77</v>
      </c>
      <c r="AY547" s="217" t="s">
        <v>244</v>
      </c>
    </row>
    <row r="548" spans="1:65" s="2" customFormat="1" ht="16.5" customHeight="1">
      <c r="A548" s="36"/>
      <c r="B548" s="37"/>
      <c r="C548" s="181" t="s">
        <v>1064</v>
      </c>
      <c r="D548" s="181" t="s">
        <v>246</v>
      </c>
      <c r="E548" s="182" t="s">
        <v>1065</v>
      </c>
      <c r="F548" s="183" t="s">
        <v>1066</v>
      </c>
      <c r="G548" s="184" t="s">
        <v>379</v>
      </c>
      <c r="H548" s="185">
        <v>4</v>
      </c>
      <c r="I548" s="186"/>
      <c r="J548" s="187">
        <f>ROUND(I548*H548,2)</f>
        <v>0</v>
      </c>
      <c r="K548" s="188"/>
      <c r="L548" s="41"/>
      <c r="M548" s="189" t="s">
        <v>18</v>
      </c>
      <c r="N548" s="190" t="s">
        <v>41</v>
      </c>
      <c r="O548" s="66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3" t="s">
        <v>167</v>
      </c>
      <c r="AT548" s="193" t="s">
        <v>246</v>
      </c>
      <c r="AU548" s="193" t="s">
        <v>79</v>
      </c>
      <c r="AY548" s="19" t="s">
        <v>244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19" t="s">
        <v>77</v>
      </c>
      <c r="BK548" s="194">
        <f>ROUND(I548*H548,2)</f>
        <v>0</v>
      </c>
      <c r="BL548" s="19" t="s">
        <v>167</v>
      </c>
      <c r="BM548" s="193" t="s">
        <v>1067</v>
      </c>
    </row>
    <row r="549" spans="1:65" s="13" customFormat="1">
      <c r="B549" s="195"/>
      <c r="C549" s="196"/>
      <c r="D549" s="197" t="s">
        <v>252</v>
      </c>
      <c r="E549" s="198" t="s">
        <v>18</v>
      </c>
      <c r="F549" s="199" t="s">
        <v>1068</v>
      </c>
      <c r="G549" s="196"/>
      <c r="H549" s="200">
        <v>4</v>
      </c>
      <c r="I549" s="201"/>
      <c r="J549" s="196"/>
      <c r="K549" s="196"/>
      <c r="L549" s="202"/>
      <c r="M549" s="203"/>
      <c r="N549" s="204"/>
      <c r="O549" s="204"/>
      <c r="P549" s="204"/>
      <c r="Q549" s="204"/>
      <c r="R549" s="204"/>
      <c r="S549" s="204"/>
      <c r="T549" s="205"/>
      <c r="AT549" s="206" t="s">
        <v>252</v>
      </c>
      <c r="AU549" s="206" t="s">
        <v>79</v>
      </c>
      <c r="AV549" s="13" t="s">
        <v>79</v>
      </c>
      <c r="AW549" s="13" t="s">
        <v>32</v>
      </c>
      <c r="AX549" s="13" t="s">
        <v>70</v>
      </c>
      <c r="AY549" s="206" t="s">
        <v>244</v>
      </c>
    </row>
    <row r="550" spans="1:65" s="14" customFormat="1">
      <c r="B550" s="207"/>
      <c r="C550" s="208"/>
      <c r="D550" s="197" t="s">
        <v>252</v>
      </c>
      <c r="E550" s="209" t="s">
        <v>18</v>
      </c>
      <c r="F550" s="210" t="s">
        <v>254</v>
      </c>
      <c r="G550" s="208"/>
      <c r="H550" s="211">
        <v>4</v>
      </c>
      <c r="I550" s="212"/>
      <c r="J550" s="208"/>
      <c r="K550" s="208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252</v>
      </c>
      <c r="AU550" s="217" t="s">
        <v>79</v>
      </c>
      <c r="AV550" s="14" t="s">
        <v>250</v>
      </c>
      <c r="AW550" s="14" t="s">
        <v>32</v>
      </c>
      <c r="AX550" s="14" t="s">
        <v>77</v>
      </c>
      <c r="AY550" s="217" t="s">
        <v>244</v>
      </c>
    </row>
    <row r="551" spans="1:65" s="2" customFormat="1" ht="16.5" customHeight="1">
      <c r="A551" s="36"/>
      <c r="B551" s="37"/>
      <c r="C551" s="218" t="s">
        <v>1069</v>
      </c>
      <c r="D551" s="218" t="s">
        <v>264</v>
      </c>
      <c r="E551" s="219" t="s">
        <v>1070</v>
      </c>
      <c r="F551" s="220" t="s">
        <v>1071</v>
      </c>
      <c r="G551" s="221" t="s">
        <v>379</v>
      </c>
      <c r="H551" s="222">
        <v>4.08</v>
      </c>
      <c r="I551" s="223"/>
      <c r="J551" s="224">
        <f>ROUND(I551*H551,2)</f>
        <v>0</v>
      </c>
      <c r="K551" s="225"/>
      <c r="L551" s="226"/>
      <c r="M551" s="227" t="s">
        <v>18</v>
      </c>
      <c r="N551" s="228" t="s">
        <v>41</v>
      </c>
      <c r="O551" s="66"/>
      <c r="P551" s="191">
        <f>O551*H551</f>
        <v>0</v>
      </c>
      <c r="Q551" s="191">
        <v>0</v>
      </c>
      <c r="R551" s="191">
        <f>Q551*H551</f>
        <v>0</v>
      </c>
      <c r="S551" s="191">
        <v>0</v>
      </c>
      <c r="T551" s="192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3" t="s">
        <v>415</v>
      </c>
      <c r="AT551" s="193" t="s">
        <v>264</v>
      </c>
      <c r="AU551" s="193" t="s">
        <v>79</v>
      </c>
      <c r="AY551" s="19" t="s">
        <v>244</v>
      </c>
      <c r="BE551" s="194">
        <f>IF(N551="základní",J551,0)</f>
        <v>0</v>
      </c>
      <c r="BF551" s="194">
        <f>IF(N551="snížená",J551,0)</f>
        <v>0</v>
      </c>
      <c r="BG551" s="194">
        <f>IF(N551="zákl. přenesená",J551,0)</f>
        <v>0</v>
      </c>
      <c r="BH551" s="194">
        <f>IF(N551="sníž. přenesená",J551,0)</f>
        <v>0</v>
      </c>
      <c r="BI551" s="194">
        <f>IF(N551="nulová",J551,0)</f>
        <v>0</v>
      </c>
      <c r="BJ551" s="19" t="s">
        <v>77</v>
      </c>
      <c r="BK551" s="194">
        <f>ROUND(I551*H551,2)</f>
        <v>0</v>
      </c>
      <c r="BL551" s="19" t="s">
        <v>167</v>
      </c>
      <c r="BM551" s="193" t="s">
        <v>1072</v>
      </c>
    </row>
    <row r="552" spans="1:65" s="13" customFormat="1">
      <c r="B552" s="195"/>
      <c r="C552" s="196"/>
      <c r="D552" s="197" t="s">
        <v>252</v>
      </c>
      <c r="E552" s="198" t="s">
        <v>18</v>
      </c>
      <c r="F552" s="199" t="s">
        <v>1073</v>
      </c>
      <c r="G552" s="196"/>
      <c r="H552" s="200">
        <v>4.08</v>
      </c>
      <c r="I552" s="201"/>
      <c r="J552" s="196"/>
      <c r="K552" s="196"/>
      <c r="L552" s="202"/>
      <c r="M552" s="203"/>
      <c r="N552" s="204"/>
      <c r="O552" s="204"/>
      <c r="P552" s="204"/>
      <c r="Q552" s="204"/>
      <c r="R552" s="204"/>
      <c r="S552" s="204"/>
      <c r="T552" s="205"/>
      <c r="AT552" s="206" t="s">
        <v>252</v>
      </c>
      <c r="AU552" s="206" t="s">
        <v>79</v>
      </c>
      <c r="AV552" s="13" t="s">
        <v>79</v>
      </c>
      <c r="AW552" s="13" t="s">
        <v>32</v>
      </c>
      <c r="AX552" s="13" t="s">
        <v>70</v>
      </c>
      <c r="AY552" s="206" t="s">
        <v>244</v>
      </c>
    </row>
    <row r="553" spans="1:65" s="14" customFormat="1">
      <c r="B553" s="207"/>
      <c r="C553" s="208"/>
      <c r="D553" s="197" t="s">
        <v>252</v>
      </c>
      <c r="E553" s="209" t="s">
        <v>18</v>
      </c>
      <c r="F553" s="210" t="s">
        <v>254</v>
      </c>
      <c r="G553" s="208"/>
      <c r="H553" s="211">
        <v>4.08</v>
      </c>
      <c r="I553" s="212"/>
      <c r="J553" s="208"/>
      <c r="K553" s="208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252</v>
      </c>
      <c r="AU553" s="217" t="s">
        <v>79</v>
      </c>
      <c r="AV553" s="14" t="s">
        <v>250</v>
      </c>
      <c r="AW553" s="14" t="s">
        <v>32</v>
      </c>
      <c r="AX553" s="14" t="s">
        <v>77</v>
      </c>
      <c r="AY553" s="217" t="s">
        <v>244</v>
      </c>
    </row>
    <row r="554" spans="1:65" s="2" customFormat="1" ht="24.2" customHeight="1">
      <c r="A554" s="36"/>
      <c r="B554" s="37"/>
      <c r="C554" s="181" t="s">
        <v>1074</v>
      </c>
      <c r="D554" s="181" t="s">
        <v>246</v>
      </c>
      <c r="E554" s="182" t="s">
        <v>1075</v>
      </c>
      <c r="F554" s="183" t="s">
        <v>1076</v>
      </c>
      <c r="G554" s="184" t="s">
        <v>379</v>
      </c>
      <c r="H554" s="185">
        <v>12</v>
      </c>
      <c r="I554" s="186"/>
      <c r="J554" s="187">
        <f>ROUND(I554*H554,2)</f>
        <v>0</v>
      </c>
      <c r="K554" s="188"/>
      <c r="L554" s="41"/>
      <c r="M554" s="189" t="s">
        <v>18</v>
      </c>
      <c r="N554" s="190" t="s">
        <v>41</v>
      </c>
      <c r="O554" s="66"/>
      <c r="P554" s="191">
        <f>O554*H554</f>
        <v>0</v>
      </c>
      <c r="Q554" s="191">
        <v>0</v>
      </c>
      <c r="R554" s="191">
        <f>Q554*H554</f>
        <v>0</v>
      </c>
      <c r="S554" s="191">
        <v>0</v>
      </c>
      <c r="T554" s="192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3" t="s">
        <v>167</v>
      </c>
      <c r="AT554" s="193" t="s">
        <v>246</v>
      </c>
      <c r="AU554" s="193" t="s">
        <v>79</v>
      </c>
      <c r="AY554" s="19" t="s">
        <v>244</v>
      </c>
      <c r="BE554" s="194">
        <f>IF(N554="základní",J554,0)</f>
        <v>0</v>
      </c>
      <c r="BF554" s="194">
        <f>IF(N554="snížená",J554,0)</f>
        <v>0</v>
      </c>
      <c r="BG554" s="194">
        <f>IF(N554="zákl. přenesená",J554,0)</f>
        <v>0</v>
      </c>
      <c r="BH554" s="194">
        <f>IF(N554="sníž. přenesená",J554,0)</f>
        <v>0</v>
      </c>
      <c r="BI554" s="194">
        <f>IF(N554="nulová",J554,0)</f>
        <v>0</v>
      </c>
      <c r="BJ554" s="19" t="s">
        <v>77</v>
      </c>
      <c r="BK554" s="194">
        <f>ROUND(I554*H554,2)</f>
        <v>0</v>
      </c>
      <c r="BL554" s="19" t="s">
        <v>167</v>
      </c>
      <c r="BM554" s="193" t="s">
        <v>1077</v>
      </c>
    </row>
    <row r="555" spans="1:65" s="13" customFormat="1">
      <c r="B555" s="195"/>
      <c r="C555" s="196"/>
      <c r="D555" s="197" t="s">
        <v>252</v>
      </c>
      <c r="E555" s="198" t="s">
        <v>18</v>
      </c>
      <c r="F555" s="199" t="s">
        <v>1078</v>
      </c>
      <c r="G555" s="196"/>
      <c r="H555" s="200">
        <v>12</v>
      </c>
      <c r="I555" s="201"/>
      <c r="J555" s="196"/>
      <c r="K555" s="196"/>
      <c r="L555" s="202"/>
      <c r="M555" s="203"/>
      <c r="N555" s="204"/>
      <c r="O555" s="204"/>
      <c r="P555" s="204"/>
      <c r="Q555" s="204"/>
      <c r="R555" s="204"/>
      <c r="S555" s="204"/>
      <c r="T555" s="205"/>
      <c r="AT555" s="206" t="s">
        <v>252</v>
      </c>
      <c r="AU555" s="206" t="s">
        <v>79</v>
      </c>
      <c r="AV555" s="13" t="s">
        <v>79</v>
      </c>
      <c r="AW555" s="13" t="s">
        <v>32</v>
      </c>
      <c r="AX555" s="13" t="s">
        <v>70</v>
      </c>
      <c r="AY555" s="206" t="s">
        <v>244</v>
      </c>
    </row>
    <row r="556" spans="1:65" s="14" customFormat="1">
      <c r="B556" s="207"/>
      <c r="C556" s="208"/>
      <c r="D556" s="197" t="s">
        <v>252</v>
      </c>
      <c r="E556" s="209" t="s">
        <v>18</v>
      </c>
      <c r="F556" s="210" t="s">
        <v>254</v>
      </c>
      <c r="G556" s="208"/>
      <c r="H556" s="211">
        <v>12</v>
      </c>
      <c r="I556" s="212"/>
      <c r="J556" s="208"/>
      <c r="K556" s="208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252</v>
      </c>
      <c r="AU556" s="217" t="s">
        <v>79</v>
      </c>
      <c r="AV556" s="14" t="s">
        <v>250</v>
      </c>
      <c r="AW556" s="14" t="s">
        <v>32</v>
      </c>
      <c r="AX556" s="14" t="s">
        <v>77</v>
      </c>
      <c r="AY556" s="217" t="s">
        <v>244</v>
      </c>
    </row>
    <row r="557" spans="1:65" s="2" customFormat="1" ht="16.5" customHeight="1">
      <c r="A557" s="36"/>
      <c r="B557" s="37"/>
      <c r="C557" s="218" t="s">
        <v>1079</v>
      </c>
      <c r="D557" s="218" t="s">
        <v>264</v>
      </c>
      <c r="E557" s="219" t="s">
        <v>1080</v>
      </c>
      <c r="F557" s="220" t="s">
        <v>1081</v>
      </c>
      <c r="G557" s="221" t="s">
        <v>379</v>
      </c>
      <c r="H557" s="222">
        <v>15</v>
      </c>
      <c r="I557" s="223"/>
      <c r="J557" s="224">
        <f>ROUND(I557*H557,2)</f>
        <v>0</v>
      </c>
      <c r="K557" s="225"/>
      <c r="L557" s="226"/>
      <c r="M557" s="227" t="s">
        <v>18</v>
      </c>
      <c r="N557" s="228" t="s">
        <v>41</v>
      </c>
      <c r="O557" s="66"/>
      <c r="P557" s="191">
        <f>O557*H557</f>
        <v>0</v>
      </c>
      <c r="Q557" s="191">
        <v>2.7999999999999998E-4</v>
      </c>
      <c r="R557" s="191">
        <f>Q557*H557</f>
        <v>4.1999999999999997E-3</v>
      </c>
      <c r="S557" s="191">
        <v>0</v>
      </c>
      <c r="T557" s="192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3" t="s">
        <v>415</v>
      </c>
      <c r="AT557" s="193" t="s">
        <v>264</v>
      </c>
      <c r="AU557" s="193" t="s">
        <v>79</v>
      </c>
      <c r="AY557" s="19" t="s">
        <v>244</v>
      </c>
      <c r="BE557" s="194">
        <f>IF(N557="základní",J557,0)</f>
        <v>0</v>
      </c>
      <c r="BF557" s="194">
        <f>IF(N557="snížená",J557,0)</f>
        <v>0</v>
      </c>
      <c r="BG557" s="194">
        <f>IF(N557="zákl. přenesená",J557,0)</f>
        <v>0</v>
      </c>
      <c r="BH557" s="194">
        <f>IF(N557="sníž. přenesená",J557,0)</f>
        <v>0</v>
      </c>
      <c r="BI557" s="194">
        <f>IF(N557="nulová",J557,0)</f>
        <v>0</v>
      </c>
      <c r="BJ557" s="19" t="s">
        <v>77</v>
      </c>
      <c r="BK557" s="194">
        <f>ROUND(I557*H557,2)</f>
        <v>0</v>
      </c>
      <c r="BL557" s="19" t="s">
        <v>167</v>
      </c>
      <c r="BM557" s="193" t="s">
        <v>1082</v>
      </c>
    </row>
    <row r="558" spans="1:65" s="13" customFormat="1" ht="22.5">
      <c r="B558" s="195"/>
      <c r="C558" s="196"/>
      <c r="D558" s="197" t="s">
        <v>252</v>
      </c>
      <c r="E558" s="198" t="s">
        <v>18</v>
      </c>
      <c r="F558" s="199" t="s">
        <v>1083</v>
      </c>
      <c r="G558" s="196"/>
      <c r="H558" s="200">
        <v>15</v>
      </c>
      <c r="I558" s="201"/>
      <c r="J558" s="196"/>
      <c r="K558" s="196"/>
      <c r="L558" s="202"/>
      <c r="M558" s="203"/>
      <c r="N558" s="204"/>
      <c r="O558" s="204"/>
      <c r="P558" s="204"/>
      <c r="Q558" s="204"/>
      <c r="R558" s="204"/>
      <c r="S558" s="204"/>
      <c r="T558" s="205"/>
      <c r="AT558" s="206" t="s">
        <v>252</v>
      </c>
      <c r="AU558" s="206" t="s">
        <v>79</v>
      </c>
      <c r="AV558" s="13" t="s">
        <v>79</v>
      </c>
      <c r="AW558" s="13" t="s">
        <v>32</v>
      </c>
      <c r="AX558" s="13" t="s">
        <v>70</v>
      </c>
      <c r="AY558" s="206" t="s">
        <v>244</v>
      </c>
    </row>
    <row r="559" spans="1:65" s="14" customFormat="1">
      <c r="B559" s="207"/>
      <c r="C559" s="208"/>
      <c r="D559" s="197" t="s">
        <v>252</v>
      </c>
      <c r="E559" s="209" t="s">
        <v>18</v>
      </c>
      <c r="F559" s="210" t="s">
        <v>254</v>
      </c>
      <c r="G559" s="208"/>
      <c r="H559" s="211">
        <v>15</v>
      </c>
      <c r="I559" s="212"/>
      <c r="J559" s="208"/>
      <c r="K559" s="208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252</v>
      </c>
      <c r="AU559" s="217" t="s">
        <v>79</v>
      </c>
      <c r="AV559" s="14" t="s">
        <v>250</v>
      </c>
      <c r="AW559" s="14" t="s">
        <v>32</v>
      </c>
      <c r="AX559" s="14" t="s">
        <v>77</v>
      </c>
      <c r="AY559" s="217" t="s">
        <v>244</v>
      </c>
    </row>
    <row r="560" spans="1:65" s="2" customFormat="1" ht="24.2" customHeight="1">
      <c r="A560" s="36"/>
      <c r="B560" s="37"/>
      <c r="C560" s="181" t="s">
        <v>1084</v>
      </c>
      <c r="D560" s="181" t="s">
        <v>246</v>
      </c>
      <c r="E560" s="182" t="s">
        <v>1085</v>
      </c>
      <c r="F560" s="183" t="s">
        <v>1086</v>
      </c>
      <c r="G560" s="184" t="s">
        <v>289</v>
      </c>
      <c r="H560" s="185">
        <v>219</v>
      </c>
      <c r="I560" s="186"/>
      <c r="J560" s="187">
        <f>ROUND(I560*H560,2)</f>
        <v>0</v>
      </c>
      <c r="K560" s="188"/>
      <c r="L560" s="41"/>
      <c r="M560" s="189" t="s">
        <v>18</v>
      </c>
      <c r="N560" s="190" t="s">
        <v>41</v>
      </c>
      <c r="O560" s="66"/>
      <c r="P560" s="191">
        <f>O560*H560</f>
        <v>0</v>
      </c>
      <c r="Q560" s="191">
        <v>2.6099999999999999E-3</v>
      </c>
      <c r="R560" s="191">
        <f>Q560*H560</f>
        <v>0.57158999999999993</v>
      </c>
      <c r="S560" s="191">
        <v>0</v>
      </c>
      <c r="T560" s="192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3" t="s">
        <v>167</v>
      </c>
      <c r="AT560" s="193" t="s">
        <v>246</v>
      </c>
      <c r="AU560" s="193" t="s">
        <v>79</v>
      </c>
      <c r="AY560" s="19" t="s">
        <v>244</v>
      </c>
      <c r="BE560" s="194">
        <f>IF(N560="základní",J560,0)</f>
        <v>0</v>
      </c>
      <c r="BF560" s="194">
        <f>IF(N560="snížená",J560,0)</f>
        <v>0</v>
      </c>
      <c r="BG560" s="194">
        <f>IF(N560="zákl. přenesená",J560,0)</f>
        <v>0</v>
      </c>
      <c r="BH560" s="194">
        <f>IF(N560="sníž. přenesená",J560,0)</f>
        <v>0</v>
      </c>
      <c r="BI560" s="194">
        <f>IF(N560="nulová",J560,0)</f>
        <v>0</v>
      </c>
      <c r="BJ560" s="19" t="s">
        <v>77</v>
      </c>
      <c r="BK560" s="194">
        <f>ROUND(I560*H560,2)</f>
        <v>0</v>
      </c>
      <c r="BL560" s="19" t="s">
        <v>167</v>
      </c>
      <c r="BM560" s="193" t="s">
        <v>1087</v>
      </c>
    </row>
    <row r="561" spans="1:65" s="2" customFormat="1" ht="49.15" customHeight="1">
      <c r="A561" s="36"/>
      <c r="B561" s="37"/>
      <c r="C561" s="181" t="s">
        <v>1088</v>
      </c>
      <c r="D561" s="181" t="s">
        <v>246</v>
      </c>
      <c r="E561" s="182" t="s">
        <v>1089</v>
      </c>
      <c r="F561" s="183" t="s">
        <v>1090</v>
      </c>
      <c r="G561" s="184" t="s">
        <v>262</v>
      </c>
      <c r="H561" s="185">
        <v>2.508</v>
      </c>
      <c r="I561" s="186"/>
      <c r="J561" s="187">
        <f>ROUND(I561*H561,2)</f>
        <v>0</v>
      </c>
      <c r="K561" s="188"/>
      <c r="L561" s="41"/>
      <c r="M561" s="189" t="s">
        <v>18</v>
      </c>
      <c r="N561" s="190" t="s">
        <v>41</v>
      </c>
      <c r="O561" s="66"/>
      <c r="P561" s="191">
        <f>O561*H561</f>
        <v>0</v>
      </c>
      <c r="Q561" s="191">
        <v>0</v>
      </c>
      <c r="R561" s="191">
        <f>Q561*H561</f>
        <v>0</v>
      </c>
      <c r="S561" s="191">
        <v>0</v>
      </c>
      <c r="T561" s="192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3" t="s">
        <v>167</v>
      </c>
      <c r="AT561" s="193" t="s">
        <v>246</v>
      </c>
      <c r="AU561" s="193" t="s">
        <v>79</v>
      </c>
      <c r="AY561" s="19" t="s">
        <v>244</v>
      </c>
      <c r="BE561" s="194">
        <f>IF(N561="základní",J561,0)</f>
        <v>0</v>
      </c>
      <c r="BF561" s="194">
        <f>IF(N561="snížená",J561,0)</f>
        <v>0</v>
      </c>
      <c r="BG561" s="194">
        <f>IF(N561="zákl. přenesená",J561,0)</f>
        <v>0</v>
      </c>
      <c r="BH561" s="194">
        <f>IF(N561="sníž. přenesená",J561,0)</f>
        <v>0</v>
      </c>
      <c r="BI561" s="194">
        <f>IF(N561="nulová",J561,0)</f>
        <v>0</v>
      </c>
      <c r="BJ561" s="19" t="s">
        <v>77</v>
      </c>
      <c r="BK561" s="194">
        <f>ROUND(I561*H561,2)</f>
        <v>0</v>
      </c>
      <c r="BL561" s="19" t="s">
        <v>167</v>
      </c>
      <c r="BM561" s="193" t="s">
        <v>1091</v>
      </c>
    </row>
    <row r="562" spans="1:65" s="12" customFormat="1" ht="22.9" customHeight="1">
      <c r="B562" s="165"/>
      <c r="C562" s="166"/>
      <c r="D562" s="167" t="s">
        <v>69</v>
      </c>
      <c r="E562" s="179" t="s">
        <v>1092</v>
      </c>
      <c r="F562" s="179" t="s">
        <v>1093</v>
      </c>
      <c r="G562" s="166"/>
      <c r="H562" s="166"/>
      <c r="I562" s="169"/>
      <c r="J562" s="180">
        <f>BK562</f>
        <v>0</v>
      </c>
      <c r="K562" s="166"/>
      <c r="L562" s="171"/>
      <c r="M562" s="172"/>
      <c r="N562" s="173"/>
      <c r="O562" s="173"/>
      <c r="P562" s="174">
        <f>SUM(P563:P588)</f>
        <v>0</v>
      </c>
      <c r="Q562" s="173"/>
      <c r="R562" s="174">
        <f>SUM(R563:R588)</f>
        <v>6.4785201399999996</v>
      </c>
      <c r="S562" s="173"/>
      <c r="T562" s="175">
        <f>SUM(T563:T588)</f>
        <v>3.0749949999999999</v>
      </c>
      <c r="AR562" s="176" t="s">
        <v>79</v>
      </c>
      <c r="AT562" s="177" t="s">
        <v>69</v>
      </c>
      <c r="AU562" s="177" t="s">
        <v>77</v>
      </c>
      <c r="AY562" s="176" t="s">
        <v>244</v>
      </c>
      <c r="BK562" s="178">
        <f>SUM(BK563:BK588)</f>
        <v>0</v>
      </c>
    </row>
    <row r="563" spans="1:65" s="2" customFormat="1" ht="24.2" customHeight="1">
      <c r="A563" s="36"/>
      <c r="B563" s="37"/>
      <c r="C563" s="181" t="s">
        <v>1094</v>
      </c>
      <c r="D563" s="181" t="s">
        <v>246</v>
      </c>
      <c r="E563" s="182" t="s">
        <v>1095</v>
      </c>
      <c r="F563" s="183" t="s">
        <v>1096</v>
      </c>
      <c r="G563" s="184" t="s">
        <v>289</v>
      </c>
      <c r="H563" s="185">
        <v>19.079999999999998</v>
      </c>
      <c r="I563" s="186"/>
      <c r="J563" s="187">
        <f>ROUND(I563*H563,2)</f>
        <v>0</v>
      </c>
      <c r="K563" s="188"/>
      <c r="L563" s="41"/>
      <c r="M563" s="189" t="s">
        <v>18</v>
      </c>
      <c r="N563" s="190" t="s">
        <v>41</v>
      </c>
      <c r="O563" s="66"/>
      <c r="P563" s="191">
        <f>O563*H563</f>
        <v>0</v>
      </c>
      <c r="Q563" s="191">
        <v>1.5E-3</v>
      </c>
      <c r="R563" s="191">
        <f>Q563*H563</f>
        <v>2.862E-2</v>
      </c>
      <c r="S563" s="191">
        <v>0</v>
      </c>
      <c r="T563" s="192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3" t="s">
        <v>167</v>
      </c>
      <c r="AT563" s="193" t="s">
        <v>246</v>
      </c>
      <c r="AU563" s="193" t="s">
        <v>79</v>
      </c>
      <c r="AY563" s="19" t="s">
        <v>244</v>
      </c>
      <c r="BE563" s="194">
        <f>IF(N563="základní",J563,0)</f>
        <v>0</v>
      </c>
      <c r="BF563" s="194">
        <f>IF(N563="snížená",J563,0)</f>
        <v>0</v>
      </c>
      <c r="BG563" s="194">
        <f>IF(N563="zákl. přenesená",J563,0)</f>
        <v>0</v>
      </c>
      <c r="BH563" s="194">
        <f>IF(N563="sníž. přenesená",J563,0)</f>
        <v>0</v>
      </c>
      <c r="BI563" s="194">
        <f>IF(N563="nulová",J563,0)</f>
        <v>0</v>
      </c>
      <c r="BJ563" s="19" t="s">
        <v>77</v>
      </c>
      <c r="BK563" s="194">
        <f>ROUND(I563*H563,2)</f>
        <v>0</v>
      </c>
      <c r="BL563" s="19" t="s">
        <v>167</v>
      </c>
      <c r="BM563" s="193" t="s">
        <v>1097</v>
      </c>
    </row>
    <row r="564" spans="1:65" s="2" customFormat="1" ht="24.2" customHeight="1">
      <c r="A564" s="36"/>
      <c r="B564" s="37"/>
      <c r="C564" s="181" t="s">
        <v>1098</v>
      </c>
      <c r="D564" s="181" t="s">
        <v>246</v>
      </c>
      <c r="E564" s="182" t="s">
        <v>1099</v>
      </c>
      <c r="F564" s="183" t="s">
        <v>1100</v>
      </c>
      <c r="G564" s="184" t="s">
        <v>249</v>
      </c>
      <c r="H564" s="185">
        <v>16</v>
      </c>
      <c r="I564" s="186"/>
      <c r="J564" s="187">
        <f>ROUND(I564*H564,2)</f>
        <v>0</v>
      </c>
      <c r="K564" s="188"/>
      <c r="L564" s="41"/>
      <c r="M564" s="189" t="s">
        <v>18</v>
      </c>
      <c r="N564" s="190" t="s">
        <v>41</v>
      </c>
      <c r="O564" s="66"/>
      <c r="P564" s="191">
        <f>O564*H564</f>
        <v>0</v>
      </c>
      <c r="Q564" s="191">
        <v>2.1000000000000001E-4</v>
      </c>
      <c r="R564" s="191">
        <f>Q564*H564</f>
        <v>3.3600000000000001E-3</v>
      </c>
      <c r="S564" s="191">
        <v>0</v>
      </c>
      <c r="T564" s="192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3" t="s">
        <v>167</v>
      </c>
      <c r="AT564" s="193" t="s">
        <v>246</v>
      </c>
      <c r="AU564" s="193" t="s">
        <v>79</v>
      </c>
      <c r="AY564" s="19" t="s">
        <v>244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77</v>
      </c>
      <c r="BK564" s="194">
        <f>ROUND(I564*H564,2)</f>
        <v>0</v>
      </c>
      <c r="BL564" s="19" t="s">
        <v>167</v>
      </c>
      <c r="BM564" s="193" t="s">
        <v>1101</v>
      </c>
    </row>
    <row r="565" spans="1:65" s="2" customFormat="1" ht="24.2" customHeight="1">
      <c r="A565" s="36"/>
      <c r="B565" s="37"/>
      <c r="C565" s="181" t="s">
        <v>1102</v>
      </c>
      <c r="D565" s="181" t="s">
        <v>246</v>
      </c>
      <c r="E565" s="182" t="s">
        <v>1103</v>
      </c>
      <c r="F565" s="183" t="s">
        <v>1104</v>
      </c>
      <c r="G565" s="184" t="s">
        <v>379</v>
      </c>
      <c r="H565" s="185">
        <v>10.24</v>
      </c>
      <c r="I565" s="186"/>
      <c r="J565" s="187">
        <f>ROUND(I565*H565,2)</f>
        <v>0</v>
      </c>
      <c r="K565" s="188"/>
      <c r="L565" s="41"/>
      <c r="M565" s="189" t="s">
        <v>18</v>
      </c>
      <c r="N565" s="190" t="s">
        <v>41</v>
      </c>
      <c r="O565" s="66"/>
      <c r="P565" s="191">
        <f>O565*H565</f>
        <v>0</v>
      </c>
      <c r="Q565" s="191">
        <v>3.2000000000000003E-4</v>
      </c>
      <c r="R565" s="191">
        <f>Q565*H565</f>
        <v>3.2768000000000003E-3</v>
      </c>
      <c r="S565" s="191">
        <v>0</v>
      </c>
      <c r="T565" s="192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3" t="s">
        <v>167</v>
      </c>
      <c r="AT565" s="193" t="s">
        <v>246</v>
      </c>
      <c r="AU565" s="193" t="s">
        <v>79</v>
      </c>
      <c r="AY565" s="19" t="s">
        <v>244</v>
      </c>
      <c r="BE565" s="194">
        <f>IF(N565="základní",J565,0)</f>
        <v>0</v>
      </c>
      <c r="BF565" s="194">
        <f>IF(N565="snížená",J565,0)</f>
        <v>0</v>
      </c>
      <c r="BG565" s="194">
        <f>IF(N565="zákl. přenesená",J565,0)</f>
        <v>0</v>
      </c>
      <c r="BH565" s="194">
        <f>IF(N565="sníž. přenesená",J565,0)</f>
        <v>0</v>
      </c>
      <c r="BI565" s="194">
        <f>IF(N565="nulová",J565,0)</f>
        <v>0</v>
      </c>
      <c r="BJ565" s="19" t="s">
        <v>77</v>
      </c>
      <c r="BK565" s="194">
        <f>ROUND(I565*H565,2)</f>
        <v>0</v>
      </c>
      <c r="BL565" s="19" t="s">
        <v>167</v>
      </c>
      <c r="BM565" s="193" t="s">
        <v>1105</v>
      </c>
    </row>
    <row r="566" spans="1:65" s="13" customFormat="1">
      <c r="B566" s="195"/>
      <c r="C566" s="196"/>
      <c r="D566" s="197" t="s">
        <v>252</v>
      </c>
      <c r="E566" s="198" t="s">
        <v>18</v>
      </c>
      <c r="F566" s="199" t="s">
        <v>1106</v>
      </c>
      <c r="G566" s="196"/>
      <c r="H566" s="200">
        <v>10.24</v>
      </c>
      <c r="I566" s="201"/>
      <c r="J566" s="196"/>
      <c r="K566" s="196"/>
      <c r="L566" s="202"/>
      <c r="M566" s="203"/>
      <c r="N566" s="204"/>
      <c r="O566" s="204"/>
      <c r="P566" s="204"/>
      <c r="Q566" s="204"/>
      <c r="R566" s="204"/>
      <c r="S566" s="204"/>
      <c r="T566" s="205"/>
      <c r="AT566" s="206" t="s">
        <v>252</v>
      </c>
      <c r="AU566" s="206" t="s">
        <v>79</v>
      </c>
      <c r="AV566" s="13" t="s">
        <v>79</v>
      </c>
      <c r="AW566" s="13" t="s">
        <v>32</v>
      </c>
      <c r="AX566" s="13" t="s">
        <v>70</v>
      </c>
      <c r="AY566" s="206" t="s">
        <v>244</v>
      </c>
    </row>
    <row r="567" spans="1:65" s="14" customFormat="1">
      <c r="B567" s="207"/>
      <c r="C567" s="208"/>
      <c r="D567" s="197" t="s">
        <v>252</v>
      </c>
      <c r="E567" s="209" t="s">
        <v>18</v>
      </c>
      <c r="F567" s="210" t="s">
        <v>254</v>
      </c>
      <c r="G567" s="208"/>
      <c r="H567" s="211">
        <v>10.24</v>
      </c>
      <c r="I567" s="212"/>
      <c r="J567" s="208"/>
      <c r="K567" s="208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252</v>
      </c>
      <c r="AU567" s="217" t="s">
        <v>79</v>
      </c>
      <c r="AV567" s="14" t="s">
        <v>250</v>
      </c>
      <c r="AW567" s="14" t="s">
        <v>32</v>
      </c>
      <c r="AX567" s="14" t="s">
        <v>77</v>
      </c>
      <c r="AY567" s="217" t="s">
        <v>244</v>
      </c>
    </row>
    <row r="568" spans="1:65" s="2" customFormat="1" ht="24.2" customHeight="1">
      <c r="A568" s="36"/>
      <c r="B568" s="37"/>
      <c r="C568" s="181" t="s">
        <v>1107</v>
      </c>
      <c r="D568" s="181" t="s">
        <v>246</v>
      </c>
      <c r="E568" s="182" t="s">
        <v>1108</v>
      </c>
      <c r="F568" s="183" t="s">
        <v>1109</v>
      </c>
      <c r="G568" s="184" t="s">
        <v>289</v>
      </c>
      <c r="H568" s="185">
        <v>37.729999999999997</v>
      </c>
      <c r="I568" s="186"/>
      <c r="J568" s="187">
        <f>ROUND(I568*H568,2)</f>
        <v>0</v>
      </c>
      <c r="K568" s="188"/>
      <c r="L568" s="41"/>
      <c r="M568" s="189" t="s">
        <v>18</v>
      </c>
      <c r="N568" s="190" t="s">
        <v>41</v>
      </c>
      <c r="O568" s="66"/>
      <c r="P568" s="191">
        <f>O568*H568</f>
        <v>0</v>
      </c>
      <c r="Q568" s="191">
        <v>0</v>
      </c>
      <c r="R568" s="191">
        <f>Q568*H568</f>
        <v>0</v>
      </c>
      <c r="S568" s="191">
        <v>8.1500000000000003E-2</v>
      </c>
      <c r="T568" s="192">
        <f>S568*H568</f>
        <v>3.0749949999999999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3" t="s">
        <v>167</v>
      </c>
      <c r="AT568" s="193" t="s">
        <v>246</v>
      </c>
      <c r="AU568" s="193" t="s">
        <v>79</v>
      </c>
      <c r="AY568" s="19" t="s">
        <v>244</v>
      </c>
      <c r="BE568" s="194">
        <f>IF(N568="základní",J568,0)</f>
        <v>0</v>
      </c>
      <c r="BF568" s="194">
        <f>IF(N568="snížená",J568,0)</f>
        <v>0</v>
      </c>
      <c r="BG568" s="194">
        <f>IF(N568="zákl. přenesená",J568,0)</f>
        <v>0</v>
      </c>
      <c r="BH568" s="194">
        <f>IF(N568="sníž. přenesená",J568,0)</f>
        <v>0</v>
      </c>
      <c r="BI568" s="194">
        <f>IF(N568="nulová",J568,0)</f>
        <v>0</v>
      </c>
      <c r="BJ568" s="19" t="s">
        <v>77</v>
      </c>
      <c r="BK568" s="194">
        <f>ROUND(I568*H568,2)</f>
        <v>0</v>
      </c>
      <c r="BL568" s="19" t="s">
        <v>167</v>
      </c>
      <c r="BM568" s="193" t="s">
        <v>1110</v>
      </c>
    </row>
    <row r="569" spans="1:65" s="13" customFormat="1" ht="22.5">
      <c r="B569" s="195"/>
      <c r="C569" s="196"/>
      <c r="D569" s="197" t="s">
        <v>252</v>
      </c>
      <c r="E569" s="198" t="s">
        <v>18</v>
      </c>
      <c r="F569" s="199" t="s">
        <v>326</v>
      </c>
      <c r="G569" s="196"/>
      <c r="H569" s="200">
        <v>371.7</v>
      </c>
      <c r="I569" s="201"/>
      <c r="J569" s="196"/>
      <c r="K569" s="196"/>
      <c r="L569" s="202"/>
      <c r="M569" s="203"/>
      <c r="N569" s="204"/>
      <c r="O569" s="204"/>
      <c r="P569" s="204"/>
      <c r="Q569" s="204"/>
      <c r="R569" s="204"/>
      <c r="S569" s="204"/>
      <c r="T569" s="205"/>
      <c r="AT569" s="206" t="s">
        <v>252</v>
      </c>
      <c r="AU569" s="206" t="s">
        <v>79</v>
      </c>
      <c r="AV569" s="13" t="s">
        <v>79</v>
      </c>
      <c r="AW569" s="13" t="s">
        <v>32</v>
      </c>
      <c r="AX569" s="13" t="s">
        <v>70</v>
      </c>
      <c r="AY569" s="206" t="s">
        <v>244</v>
      </c>
    </row>
    <row r="570" spans="1:65" s="13" customFormat="1">
      <c r="B570" s="195"/>
      <c r="C570" s="196"/>
      <c r="D570" s="197" t="s">
        <v>252</v>
      </c>
      <c r="E570" s="198" t="s">
        <v>18</v>
      </c>
      <c r="F570" s="199" t="s">
        <v>327</v>
      </c>
      <c r="G570" s="196"/>
      <c r="H570" s="200">
        <v>28.35</v>
      </c>
      <c r="I570" s="201"/>
      <c r="J570" s="196"/>
      <c r="K570" s="196"/>
      <c r="L570" s="202"/>
      <c r="M570" s="203"/>
      <c r="N570" s="204"/>
      <c r="O570" s="204"/>
      <c r="P570" s="204"/>
      <c r="Q570" s="204"/>
      <c r="R570" s="204"/>
      <c r="S570" s="204"/>
      <c r="T570" s="205"/>
      <c r="AT570" s="206" t="s">
        <v>252</v>
      </c>
      <c r="AU570" s="206" t="s">
        <v>79</v>
      </c>
      <c r="AV570" s="13" t="s">
        <v>79</v>
      </c>
      <c r="AW570" s="13" t="s">
        <v>32</v>
      </c>
      <c r="AX570" s="13" t="s">
        <v>70</v>
      </c>
      <c r="AY570" s="206" t="s">
        <v>244</v>
      </c>
    </row>
    <row r="571" spans="1:65" s="13" customFormat="1">
      <c r="B571" s="195"/>
      <c r="C571" s="196"/>
      <c r="D571" s="197" t="s">
        <v>252</v>
      </c>
      <c r="E571" s="198" t="s">
        <v>18</v>
      </c>
      <c r="F571" s="199" t="s">
        <v>328</v>
      </c>
      <c r="G571" s="196"/>
      <c r="H571" s="200">
        <v>9.3800000000000008</v>
      </c>
      <c r="I571" s="201"/>
      <c r="J571" s="196"/>
      <c r="K571" s="196"/>
      <c r="L571" s="202"/>
      <c r="M571" s="203"/>
      <c r="N571" s="204"/>
      <c r="O571" s="204"/>
      <c r="P571" s="204"/>
      <c r="Q571" s="204"/>
      <c r="R571" s="204"/>
      <c r="S571" s="204"/>
      <c r="T571" s="205"/>
      <c r="AT571" s="206" t="s">
        <v>252</v>
      </c>
      <c r="AU571" s="206" t="s">
        <v>79</v>
      </c>
      <c r="AV571" s="13" t="s">
        <v>79</v>
      </c>
      <c r="AW571" s="13" t="s">
        <v>32</v>
      </c>
      <c r="AX571" s="13" t="s">
        <v>70</v>
      </c>
      <c r="AY571" s="206" t="s">
        <v>244</v>
      </c>
    </row>
    <row r="572" spans="1:65" s="15" customFormat="1">
      <c r="B572" s="229"/>
      <c r="C572" s="230"/>
      <c r="D572" s="197" t="s">
        <v>252</v>
      </c>
      <c r="E572" s="231" t="s">
        <v>18</v>
      </c>
      <c r="F572" s="232" t="s">
        <v>374</v>
      </c>
      <c r="G572" s="230"/>
      <c r="H572" s="231" t="s">
        <v>18</v>
      </c>
      <c r="I572" s="233"/>
      <c r="J572" s="230"/>
      <c r="K572" s="230"/>
      <c r="L572" s="234"/>
      <c r="M572" s="235"/>
      <c r="N572" s="236"/>
      <c r="O572" s="236"/>
      <c r="P572" s="236"/>
      <c r="Q572" s="236"/>
      <c r="R572" s="236"/>
      <c r="S572" s="236"/>
      <c r="T572" s="237"/>
      <c r="AT572" s="238" t="s">
        <v>252</v>
      </c>
      <c r="AU572" s="238" t="s">
        <v>79</v>
      </c>
      <c r="AV572" s="15" t="s">
        <v>77</v>
      </c>
      <c r="AW572" s="15" t="s">
        <v>32</v>
      </c>
      <c r="AX572" s="15" t="s">
        <v>70</v>
      </c>
      <c r="AY572" s="238" t="s">
        <v>244</v>
      </c>
    </row>
    <row r="573" spans="1:65" s="13" customFormat="1">
      <c r="B573" s="195"/>
      <c r="C573" s="196"/>
      <c r="D573" s="197" t="s">
        <v>252</v>
      </c>
      <c r="E573" s="198" t="s">
        <v>18</v>
      </c>
      <c r="F573" s="199" t="s">
        <v>1111</v>
      </c>
      <c r="G573" s="196"/>
      <c r="H573" s="200">
        <v>-371.7</v>
      </c>
      <c r="I573" s="201"/>
      <c r="J573" s="196"/>
      <c r="K573" s="196"/>
      <c r="L573" s="202"/>
      <c r="M573" s="203"/>
      <c r="N573" s="204"/>
      <c r="O573" s="204"/>
      <c r="P573" s="204"/>
      <c r="Q573" s="204"/>
      <c r="R573" s="204"/>
      <c r="S573" s="204"/>
      <c r="T573" s="205"/>
      <c r="AT573" s="206" t="s">
        <v>252</v>
      </c>
      <c r="AU573" s="206" t="s">
        <v>79</v>
      </c>
      <c r="AV573" s="13" t="s">
        <v>79</v>
      </c>
      <c r="AW573" s="13" t="s">
        <v>32</v>
      </c>
      <c r="AX573" s="13" t="s">
        <v>70</v>
      </c>
      <c r="AY573" s="206" t="s">
        <v>244</v>
      </c>
    </row>
    <row r="574" spans="1:65" s="14" customFormat="1">
      <c r="B574" s="207"/>
      <c r="C574" s="208"/>
      <c r="D574" s="197" t="s">
        <v>252</v>
      </c>
      <c r="E574" s="209" t="s">
        <v>18</v>
      </c>
      <c r="F574" s="210" t="s">
        <v>254</v>
      </c>
      <c r="G574" s="208"/>
      <c r="H574" s="211">
        <v>37.730000000000018</v>
      </c>
      <c r="I574" s="212"/>
      <c r="J574" s="208"/>
      <c r="K574" s="208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252</v>
      </c>
      <c r="AU574" s="217" t="s">
        <v>79</v>
      </c>
      <c r="AV574" s="14" t="s">
        <v>250</v>
      </c>
      <c r="AW574" s="14" t="s">
        <v>32</v>
      </c>
      <c r="AX574" s="14" t="s">
        <v>77</v>
      </c>
      <c r="AY574" s="217" t="s">
        <v>244</v>
      </c>
    </row>
    <row r="575" spans="1:65" s="2" customFormat="1" ht="37.9" customHeight="1">
      <c r="A575" s="36"/>
      <c r="B575" s="37"/>
      <c r="C575" s="181" t="s">
        <v>1112</v>
      </c>
      <c r="D575" s="181" t="s">
        <v>246</v>
      </c>
      <c r="E575" s="182" t="s">
        <v>1113</v>
      </c>
      <c r="F575" s="183" t="s">
        <v>1114</v>
      </c>
      <c r="G575" s="184" t="s">
        <v>289</v>
      </c>
      <c r="H575" s="185">
        <v>409.43</v>
      </c>
      <c r="I575" s="186"/>
      <c r="J575" s="187">
        <f>ROUND(I575*H575,2)</f>
        <v>0</v>
      </c>
      <c r="K575" s="188"/>
      <c r="L575" s="41"/>
      <c r="M575" s="189" t="s">
        <v>18</v>
      </c>
      <c r="N575" s="190" t="s">
        <v>41</v>
      </c>
      <c r="O575" s="66"/>
      <c r="P575" s="191">
        <f>O575*H575</f>
        <v>0</v>
      </c>
      <c r="Q575" s="191">
        <v>4.8999999999999998E-3</v>
      </c>
      <c r="R575" s="191">
        <f>Q575*H575</f>
        <v>2.0062069999999999</v>
      </c>
      <c r="S575" s="191">
        <v>0</v>
      </c>
      <c r="T575" s="192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3" t="s">
        <v>167</v>
      </c>
      <c r="AT575" s="193" t="s">
        <v>246</v>
      </c>
      <c r="AU575" s="193" t="s">
        <v>79</v>
      </c>
      <c r="AY575" s="19" t="s">
        <v>244</v>
      </c>
      <c r="BE575" s="194">
        <f>IF(N575="základní",J575,0)</f>
        <v>0</v>
      </c>
      <c r="BF575" s="194">
        <f>IF(N575="snížená",J575,0)</f>
        <v>0</v>
      </c>
      <c r="BG575" s="194">
        <f>IF(N575="zákl. přenesená",J575,0)</f>
        <v>0</v>
      </c>
      <c r="BH575" s="194">
        <f>IF(N575="sníž. přenesená",J575,0)</f>
        <v>0</v>
      </c>
      <c r="BI575" s="194">
        <f>IF(N575="nulová",J575,0)</f>
        <v>0</v>
      </c>
      <c r="BJ575" s="19" t="s">
        <v>77</v>
      </c>
      <c r="BK575" s="194">
        <f>ROUND(I575*H575,2)</f>
        <v>0</v>
      </c>
      <c r="BL575" s="19" t="s">
        <v>167</v>
      </c>
      <c r="BM575" s="193" t="s">
        <v>1115</v>
      </c>
    </row>
    <row r="576" spans="1:65" s="13" customFormat="1" ht="22.5">
      <c r="B576" s="195"/>
      <c r="C576" s="196"/>
      <c r="D576" s="197" t="s">
        <v>252</v>
      </c>
      <c r="E576" s="198" t="s">
        <v>18</v>
      </c>
      <c r="F576" s="199" t="s">
        <v>326</v>
      </c>
      <c r="G576" s="196"/>
      <c r="H576" s="200">
        <v>371.7</v>
      </c>
      <c r="I576" s="201"/>
      <c r="J576" s="196"/>
      <c r="K576" s="196"/>
      <c r="L576" s="202"/>
      <c r="M576" s="203"/>
      <c r="N576" s="204"/>
      <c r="O576" s="204"/>
      <c r="P576" s="204"/>
      <c r="Q576" s="204"/>
      <c r="R576" s="204"/>
      <c r="S576" s="204"/>
      <c r="T576" s="205"/>
      <c r="AT576" s="206" t="s">
        <v>252</v>
      </c>
      <c r="AU576" s="206" t="s">
        <v>79</v>
      </c>
      <c r="AV576" s="13" t="s">
        <v>79</v>
      </c>
      <c r="AW576" s="13" t="s">
        <v>32</v>
      </c>
      <c r="AX576" s="13" t="s">
        <v>70</v>
      </c>
      <c r="AY576" s="206" t="s">
        <v>244</v>
      </c>
    </row>
    <row r="577" spans="1:65" s="13" customFormat="1">
      <c r="B577" s="195"/>
      <c r="C577" s="196"/>
      <c r="D577" s="197" t="s">
        <v>252</v>
      </c>
      <c r="E577" s="198" t="s">
        <v>18</v>
      </c>
      <c r="F577" s="199" t="s">
        <v>327</v>
      </c>
      <c r="G577" s="196"/>
      <c r="H577" s="200">
        <v>28.35</v>
      </c>
      <c r="I577" s="201"/>
      <c r="J577" s="196"/>
      <c r="K577" s="196"/>
      <c r="L577" s="202"/>
      <c r="M577" s="203"/>
      <c r="N577" s="204"/>
      <c r="O577" s="204"/>
      <c r="P577" s="204"/>
      <c r="Q577" s="204"/>
      <c r="R577" s="204"/>
      <c r="S577" s="204"/>
      <c r="T577" s="205"/>
      <c r="AT577" s="206" t="s">
        <v>252</v>
      </c>
      <c r="AU577" s="206" t="s">
        <v>79</v>
      </c>
      <c r="AV577" s="13" t="s">
        <v>79</v>
      </c>
      <c r="AW577" s="13" t="s">
        <v>32</v>
      </c>
      <c r="AX577" s="13" t="s">
        <v>70</v>
      </c>
      <c r="AY577" s="206" t="s">
        <v>244</v>
      </c>
    </row>
    <row r="578" spans="1:65" s="13" customFormat="1">
      <c r="B578" s="195"/>
      <c r="C578" s="196"/>
      <c r="D578" s="197" t="s">
        <v>252</v>
      </c>
      <c r="E578" s="198" t="s">
        <v>18</v>
      </c>
      <c r="F578" s="199" t="s">
        <v>328</v>
      </c>
      <c r="G578" s="196"/>
      <c r="H578" s="200">
        <v>9.3800000000000008</v>
      </c>
      <c r="I578" s="201"/>
      <c r="J578" s="196"/>
      <c r="K578" s="196"/>
      <c r="L578" s="202"/>
      <c r="M578" s="203"/>
      <c r="N578" s="204"/>
      <c r="O578" s="204"/>
      <c r="P578" s="204"/>
      <c r="Q578" s="204"/>
      <c r="R578" s="204"/>
      <c r="S578" s="204"/>
      <c r="T578" s="205"/>
      <c r="AT578" s="206" t="s">
        <v>252</v>
      </c>
      <c r="AU578" s="206" t="s">
        <v>79</v>
      </c>
      <c r="AV578" s="13" t="s">
        <v>79</v>
      </c>
      <c r="AW578" s="13" t="s">
        <v>32</v>
      </c>
      <c r="AX578" s="13" t="s">
        <v>70</v>
      </c>
      <c r="AY578" s="206" t="s">
        <v>244</v>
      </c>
    </row>
    <row r="579" spans="1:65" s="14" customFormat="1">
      <c r="B579" s="207"/>
      <c r="C579" s="208"/>
      <c r="D579" s="197" t="s">
        <v>252</v>
      </c>
      <c r="E579" s="209" t="s">
        <v>18</v>
      </c>
      <c r="F579" s="210" t="s">
        <v>254</v>
      </c>
      <c r="G579" s="208"/>
      <c r="H579" s="211">
        <v>409.43</v>
      </c>
      <c r="I579" s="212"/>
      <c r="J579" s="208"/>
      <c r="K579" s="208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252</v>
      </c>
      <c r="AU579" s="217" t="s">
        <v>79</v>
      </c>
      <c r="AV579" s="14" t="s">
        <v>250</v>
      </c>
      <c r="AW579" s="14" t="s">
        <v>32</v>
      </c>
      <c r="AX579" s="14" t="s">
        <v>77</v>
      </c>
      <c r="AY579" s="217" t="s">
        <v>244</v>
      </c>
    </row>
    <row r="580" spans="1:65" s="2" customFormat="1" ht="16.5" customHeight="1">
      <c r="A580" s="36"/>
      <c r="B580" s="37"/>
      <c r="C580" s="218" t="s">
        <v>1116</v>
      </c>
      <c r="D580" s="218" t="s">
        <v>264</v>
      </c>
      <c r="E580" s="219" t="s">
        <v>1117</v>
      </c>
      <c r="F580" s="220" t="s">
        <v>1118</v>
      </c>
      <c r="G580" s="221" t="s">
        <v>289</v>
      </c>
      <c r="H580" s="222">
        <v>450.37299999999999</v>
      </c>
      <c r="I580" s="223"/>
      <c r="J580" s="224">
        <f>ROUND(I580*H580,2)</f>
        <v>0</v>
      </c>
      <c r="K580" s="225"/>
      <c r="L580" s="226"/>
      <c r="M580" s="227" t="s">
        <v>18</v>
      </c>
      <c r="N580" s="228" t="s">
        <v>41</v>
      </c>
      <c r="O580" s="66"/>
      <c r="P580" s="191">
        <f>O580*H580</f>
        <v>0</v>
      </c>
      <c r="Q580" s="191">
        <v>9.7999999999999997E-3</v>
      </c>
      <c r="R580" s="191">
        <f>Q580*H580</f>
        <v>4.4136553999999997</v>
      </c>
      <c r="S580" s="191">
        <v>0</v>
      </c>
      <c r="T580" s="192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3" t="s">
        <v>415</v>
      </c>
      <c r="AT580" s="193" t="s">
        <v>264</v>
      </c>
      <c r="AU580" s="193" t="s">
        <v>79</v>
      </c>
      <c r="AY580" s="19" t="s">
        <v>244</v>
      </c>
      <c r="BE580" s="194">
        <f>IF(N580="základní",J580,0)</f>
        <v>0</v>
      </c>
      <c r="BF580" s="194">
        <f>IF(N580="snížená",J580,0)</f>
        <v>0</v>
      </c>
      <c r="BG580" s="194">
        <f>IF(N580="zákl. přenesená",J580,0)</f>
        <v>0</v>
      </c>
      <c r="BH580" s="194">
        <f>IF(N580="sníž. přenesená",J580,0)</f>
        <v>0</v>
      </c>
      <c r="BI580" s="194">
        <f>IF(N580="nulová",J580,0)</f>
        <v>0</v>
      </c>
      <c r="BJ580" s="19" t="s">
        <v>77</v>
      </c>
      <c r="BK580" s="194">
        <f>ROUND(I580*H580,2)</f>
        <v>0</v>
      </c>
      <c r="BL580" s="19" t="s">
        <v>167</v>
      </c>
      <c r="BM580" s="193" t="s">
        <v>1119</v>
      </c>
    </row>
    <row r="581" spans="1:65" s="13" customFormat="1">
      <c r="B581" s="195"/>
      <c r="C581" s="196"/>
      <c r="D581" s="197" t="s">
        <v>252</v>
      </c>
      <c r="E581" s="198" t="s">
        <v>18</v>
      </c>
      <c r="F581" s="199" t="s">
        <v>1120</v>
      </c>
      <c r="G581" s="196"/>
      <c r="H581" s="200">
        <v>450.37299999999999</v>
      </c>
      <c r="I581" s="201"/>
      <c r="J581" s="196"/>
      <c r="K581" s="196"/>
      <c r="L581" s="202"/>
      <c r="M581" s="203"/>
      <c r="N581" s="204"/>
      <c r="O581" s="204"/>
      <c r="P581" s="204"/>
      <c r="Q581" s="204"/>
      <c r="R581" s="204"/>
      <c r="S581" s="204"/>
      <c r="T581" s="205"/>
      <c r="AT581" s="206" t="s">
        <v>252</v>
      </c>
      <c r="AU581" s="206" t="s">
        <v>79</v>
      </c>
      <c r="AV581" s="13" t="s">
        <v>79</v>
      </c>
      <c r="AW581" s="13" t="s">
        <v>32</v>
      </c>
      <c r="AX581" s="13" t="s">
        <v>70</v>
      </c>
      <c r="AY581" s="206" t="s">
        <v>244</v>
      </c>
    </row>
    <row r="582" spans="1:65" s="14" customFormat="1">
      <c r="B582" s="207"/>
      <c r="C582" s="208"/>
      <c r="D582" s="197" t="s">
        <v>252</v>
      </c>
      <c r="E582" s="209" t="s">
        <v>18</v>
      </c>
      <c r="F582" s="210" t="s">
        <v>254</v>
      </c>
      <c r="G582" s="208"/>
      <c r="H582" s="211">
        <v>450.37299999999999</v>
      </c>
      <c r="I582" s="212"/>
      <c r="J582" s="208"/>
      <c r="K582" s="208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252</v>
      </c>
      <c r="AU582" s="217" t="s">
        <v>79</v>
      </c>
      <c r="AV582" s="14" t="s">
        <v>250</v>
      </c>
      <c r="AW582" s="14" t="s">
        <v>32</v>
      </c>
      <c r="AX582" s="14" t="s">
        <v>77</v>
      </c>
      <c r="AY582" s="217" t="s">
        <v>244</v>
      </c>
    </row>
    <row r="583" spans="1:65" s="2" customFormat="1" ht="24.2" customHeight="1">
      <c r="A583" s="36"/>
      <c r="B583" s="37"/>
      <c r="C583" s="181" t="s">
        <v>1121</v>
      </c>
      <c r="D583" s="181" t="s">
        <v>246</v>
      </c>
      <c r="E583" s="182" t="s">
        <v>1122</v>
      </c>
      <c r="F583" s="183" t="s">
        <v>1123</v>
      </c>
      <c r="G583" s="184" t="s">
        <v>289</v>
      </c>
      <c r="H583" s="185">
        <v>0.878</v>
      </c>
      <c r="I583" s="186"/>
      <c r="J583" s="187">
        <f t="shared" ref="J583:J588" si="40">ROUND(I583*H583,2)</f>
        <v>0</v>
      </c>
      <c r="K583" s="188"/>
      <c r="L583" s="41"/>
      <c r="M583" s="189" t="s">
        <v>18</v>
      </c>
      <c r="N583" s="190" t="s">
        <v>41</v>
      </c>
      <c r="O583" s="66"/>
      <c r="P583" s="191">
        <f t="shared" ref="P583:P588" si="41">O583*H583</f>
        <v>0</v>
      </c>
      <c r="Q583" s="191">
        <v>6.3000000000000003E-4</v>
      </c>
      <c r="R583" s="191">
        <f t="shared" ref="R583:R588" si="42">Q583*H583</f>
        <v>5.5314000000000003E-4</v>
      </c>
      <c r="S583" s="191">
        <v>0</v>
      </c>
      <c r="T583" s="192">
        <f t="shared" ref="T583:T588" si="43"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3" t="s">
        <v>167</v>
      </c>
      <c r="AT583" s="193" t="s">
        <v>246</v>
      </c>
      <c r="AU583" s="193" t="s">
        <v>79</v>
      </c>
      <c r="AY583" s="19" t="s">
        <v>244</v>
      </c>
      <c r="BE583" s="194">
        <f t="shared" ref="BE583:BE588" si="44">IF(N583="základní",J583,0)</f>
        <v>0</v>
      </c>
      <c r="BF583" s="194">
        <f t="shared" ref="BF583:BF588" si="45">IF(N583="snížená",J583,0)</f>
        <v>0</v>
      </c>
      <c r="BG583" s="194">
        <f t="shared" ref="BG583:BG588" si="46">IF(N583="zákl. přenesená",J583,0)</f>
        <v>0</v>
      </c>
      <c r="BH583" s="194">
        <f t="shared" ref="BH583:BH588" si="47">IF(N583="sníž. přenesená",J583,0)</f>
        <v>0</v>
      </c>
      <c r="BI583" s="194">
        <f t="shared" ref="BI583:BI588" si="48">IF(N583="nulová",J583,0)</f>
        <v>0</v>
      </c>
      <c r="BJ583" s="19" t="s">
        <v>77</v>
      </c>
      <c r="BK583" s="194">
        <f t="shared" ref="BK583:BK588" si="49">ROUND(I583*H583,2)</f>
        <v>0</v>
      </c>
      <c r="BL583" s="19" t="s">
        <v>167</v>
      </c>
      <c r="BM583" s="193" t="s">
        <v>1124</v>
      </c>
    </row>
    <row r="584" spans="1:65" s="2" customFormat="1" ht="16.5" customHeight="1">
      <c r="A584" s="36"/>
      <c r="B584" s="37"/>
      <c r="C584" s="218" t="s">
        <v>1125</v>
      </c>
      <c r="D584" s="218" t="s">
        <v>264</v>
      </c>
      <c r="E584" s="219" t="s">
        <v>1126</v>
      </c>
      <c r="F584" s="220" t="s">
        <v>1127</v>
      </c>
      <c r="G584" s="221" t="s">
        <v>289</v>
      </c>
      <c r="H584" s="222">
        <v>0.96599999999999997</v>
      </c>
      <c r="I584" s="223"/>
      <c r="J584" s="224">
        <f t="shared" si="40"/>
        <v>0</v>
      </c>
      <c r="K584" s="225"/>
      <c r="L584" s="226"/>
      <c r="M584" s="227" t="s">
        <v>18</v>
      </c>
      <c r="N584" s="228" t="s">
        <v>41</v>
      </c>
      <c r="O584" s="66"/>
      <c r="P584" s="191">
        <f t="shared" si="41"/>
        <v>0</v>
      </c>
      <c r="Q584" s="191">
        <v>7.4999999999999997E-3</v>
      </c>
      <c r="R584" s="191">
        <f t="shared" si="42"/>
        <v>7.2449999999999997E-3</v>
      </c>
      <c r="S584" s="191">
        <v>0</v>
      </c>
      <c r="T584" s="192">
        <f t="shared" si="43"/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3" t="s">
        <v>415</v>
      </c>
      <c r="AT584" s="193" t="s">
        <v>264</v>
      </c>
      <c r="AU584" s="193" t="s">
        <v>79</v>
      </c>
      <c r="AY584" s="19" t="s">
        <v>244</v>
      </c>
      <c r="BE584" s="194">
        <f t="shared" si="44"/>
        <v>0</v>
      </c>
      <c r="BF584" s="194">
        <f t="shared" si="45"/>
        <v>0</v>
      </c>
      <c r="BG584" s="194">
        <f t="shared" si="46"/>
        <v>0</v>
      </c>
      <c r="BH584" s="194">
        <f t="shared" si="47"/>
        <v>0</v>
      </c>
      <c r="BI584" s="194">
        <f t="shared" si="48"/>
        <v>0</v>
      </c>
      <c r="BJ584" s="19" t="s">
        <v>77</v>
      </c>
      <c r="BK584" s="194">
        <f t="shared" si="49"/>
        <v>0</v>
      </c>
      <c r="BL584" s="19" t="s">
        <v>167</v>
      </c>
      <c r="BM584" s="193" t="s">
        <v>1128</v>
      </c>
    </row>
    <row r="585" spans="1:65" s="2" customFormat="1" ht="24.2" customHeight="1">
      <c r="A585" s="36"/>
      <c r="B585" s="37"/>
      <c r="C585" s="181" t="s">
        <v>1129</v>
      </c>
      <c r="D585" s="181" t="s">
        <v>246</v>
      </c>
      <c r="E585" s="182" t="s">
        <v>1130</v>
      </c>
      <c r="F585" s="183" t="s">
        <v>1131</v>
      </c>
      <c r="G585" s="184" t="s">
        <v>379</v>
      </c>
      <c r="H585" s="185">
        <v>11</v>
      </c>
      <c r="I585" s="186"/>
      <c r="J585" s="187">
        <f t="shared" si="40"/>
        <v>0</v>
      </c>
      <c r="K585" s="188"/>
      <c r="L585" s="41"/>
      <c r="M585" s="189" t="s">
        <v>18</v>
      </c>
      <c r="N585" s="190" t="s">
        <v>41</v>
      </c>
      <c r="O585" s="66"/>
      <c r="P585" s="191">
        <f t="shared" si="41"/>
        <v>0</v>
      </c>
      <c r="Q585" s="191">
        <v>5.5000000000000003E-4</v>
      </c>
      <c r="R585" s="191">
        <f t="shared" si="42"/>
        <v>6.0500000000000007E-3</v>
      </c>
      <c r="S585" s="191">
        <v>0</v>
      </c>
      <c r="T585" s="192">
        <f t="shared" si="43"/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3" t="s">
        <v>167</v>
      </c>
      <c r="AT585" s="193" t="s">
        <v>246</v>
      </c>
      <c r="AU585" s="193" t="s">
        <v>79</v>
      </c>
      <c r="AY585" s="19" t="s">
        <v>244</v>
      </c>
      <c r="BE585" s="194">
        <f t="shared" si="44"/>
        <v>0</v>
      </c>
      <c r="BF585" s="194">
        <f t="shared" si="45"/>
        <v>0</v>
      </c>
      <c r="BG585" s="194">
        <f t="shared" si="46"/>
        <v>0</v>
      </c>
      <c r="BH585" s="194">
        <f t="shared" si="47"/>
        <v>0</v>
      </c>
      <c r="BI585" s="194">
        <f t="shared" si="48"/>
        <v>0</v>
      </c>
      <c r="BJ585" s="19" t="s">
        <v>77</v>
      </c>
      <c r="BK585" s="194">
        <f t="shared" si="49"/>
        <v>0</v>
      </c>
      <c r="BL585" s="19" t="s">
        <v>167</v>
      </c>
      <c r="BM585" s="193" t="s">
        <v>1132</v>
      </c>
    </row>
    <row r="586" spans="1:65" s="2" customFormat="1" ht="24.2" customHeight="1">
      <c r="A586" s="36"/>
      <c r="B586" s="37"/>
      <c r="C586" s="181" t="s">
        <v>1133</v>
      </c>
      <c r="D586" s="181" t="s">
        <v>246</v>
      </c>
      <c r="E586" s="182" t="s">
        <v>1134</v>
      </c>
      <c r="F586" s="183" t="s">
        <v>1135</v>
      </c>
      <c r="G586" s="184" t="s">
        <v>379</v>
      </c>
      <c r="H586" s="185">
        <v>13</v>
      </c>
      <c r="I586" s="186"/>
      <c r="J586" s="187">
        <f t="shared" si="40"/>
        <v>0</v>
      </c>
      <c r="K586" s="188"/>
      <c r="L586" s="41"/>
      <c r="M586" s="189" t="s">
        <v>18</v>
      </c>
      <c r="N586" s="190" t="s">
        <v>41</v>
      </c>
      <c r="O586" s="66"/>
      <c r="P586" s="191">
        <f t="shared" si="41"/>
        <v>0</v>
      </c>
      <c r="Q586" s="191">
        <v>5.0000000000000001E-4</v>
      </c>
      <c r="R586" s="191">
        <f t="shared" si="42"/>
        <v>6.5000000000000006E-3</v>
      </c>
      <c r="S586" s="191">
        <v>0</v>
      </c>
      <c r="T586" s="192">
        <f t="shared" si="43"/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93" t="s">
        <v>167</v>
      </c>
      <c r="AT586" s="193" t="s">
        <v>246</v>
      </c>
      <c r="AU586" s="193" t="s">
        <v>79</v>
      </c>
      <c r="AY586" s="19" t="s">
        <v>244</v>
      </c>
      <c r="BE586" s="194">
        <f t="shared" si="44"/>
        <v>0</v>
      </c>
      <c r="BF586" s="194">
        <f t="shared" si="45"/>
        <v>0</v>
      </c>
      <c r="BG586" s="194">
        <f t="shared" si="46"/>
        <v>0</v>
      </c>
      <c r="BH586" s="194">
        <f t="shared" si="47"/>
        <v>0</v>
      </c>
      <c r="BI586" s="194">
        <f t="shared" si="48"/>
        <v>0</v>
      </c>
      <c r="BJ586" s="19" t="s">
        <v>77</v>
      </c>
      <c r="BK586" s="194">
        <f t="shared" si="49"/>
        <v>0</v>
      </c>
      <c r="BL586" s="19" t="s">
        <v>167</v>
      </c>
      <c r="BM586" s="193" t="s">
        <v>1136</v>
      </c>
    </row>
    <row r="587" spans="1:65" s="2" customFormat="1" ht="24.2" customHeight="1">
      <c r="A587" s="36"/>
      <c r="B587" s="37"/>
      <c r="C587" s="181" t="s">
        <v>1137</v>
      </c>
      <c r="D587" s="181" t="s">
        <v>246</v>
      </c>
      <c r="E587" s="182" t="s">
        <v>1138</v>
      </c>
      <c r="F587" s="183" t="s">
        <v>1139</v>
      </c>
      <c r="G587" s="184" t="s">
        <v>289</v>
      </c>
      <c r="H587" s="185">
        <v>19.079999999999998</v>
      </c>
      <c r="I587" s="186"/>
      <c r="J587" s="187">
        <f t="shared" si="40"/>
        <v>0</v>
      </c>
      <c r="K587" s="188"/>
      <c r="L587" s="41"/>
      <c r="M587" s="189" t="s">
        <v>18</v>
      </c>
      <c r="N587" s="190" t="s">
        <v>41</v>
      </c>
      <c r="O587" s="66"/>
      <c r="P587" s="191">
        <f t="shared" si="41"/>
        <v>0</v>
      </c>
      <c r="Q587" s="191">
        <v>1.6000000000000001E-4</v>
      </c>
      <c r="R587" s="191">
        <f t="shared" si="42"/>
        <v>3.0528E-3</v>
      </c>
      <c r="S587" s="191">
        <v>0</v>
      </c>
      <c r="T587" s="192">
        <f t="shared" si="43"/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3" t="s">
        <v>167</v>
      </c>
      <c r="AT587" s="193" t="s">
        <v>246</v>
      </c>
      <c r="AU587" s="193" t="s">
        <v>79</v>
      </c>
      <c r="AY587" s="19" t="s">
        <v>244</v>
      </c>
      <c r="BE587" s="194">
        <f t="shared" si="44"/>
        <v>0</v>
      </c>
      <c r="BF587" s="194">
        <f t="shared" si="45"/>
        <v>0</v>
      </c>
      <c r="BG587" s="194">
        <f t="shared" si="46"/>
        <v>0</v>
      </c>
      <c r="BH587" s="194">
        <f t="shared" si="47"/>
        <v>0</v>
      </c>
      <c r="BI587" s="194">
        <f t="shared" si="48"/>
        <v>0</v>
      </c>
      <c r="BJ587" s="19" t="s">
        <v>77</v>
      </c>
      <c r="BK587" s="194">
        <f t="shared" si="49"/>
        <v>0</v>
      </c>
      <c r="BL587" s="19" t="s">
        <v>167</v>
      </c>
      <c r="BM587" s="193" t="s">
        <v>1140</v>
      </c>
    </row>
    <row r="588" spans="1:65" s="2" customFormat="1" ht="49.15" customHeight="1">
      <c r="A588" s="36"/>
      <c r="B588" s="37"/>
      <c r="C588" s="181" t="s">
        <v>1141</v>
      </c>
      <c r="D588" s="181" t="s">
        <v>246</v>
      </c>
      <c r="E588" s="182" t="s">
        <v>1142</v>
      </c>
      <c r="F588" s="183" t="s">
        <v>1143</v>
      </c>
      <c r="G588" s="184" t="s">
        <v>262</v>
      </c>
      <c r="H588" s="185">
        <v>6.4790000000000001</v>
      </c>
      <c r="I588" s="186"/>
      <c r="J588" s="187">
        <f t="shared" si="40"/>
        <v>0</v>
      </c>
      <c r="K588" s="188"/>
      <c r="L588" s="41"/>
      <c r="M588" s="189" t="s">
        <v>18</v>
      </c>
      <c r="N588" s="190" t="s">
        <v>41</v>
      </c>
      <c r="O588" s="66"/>
      <c r="P588" s="191">
        <f t="shared" si="41"/>
        <v>0</v>
      </c>
      <c r="Q588" s="191">
        <v>0</v>
      </c>
      <c r="R588" s="191">
        <f t="shared" si="42"/>
        <v>0</v>
      </c>
      <c r="S588" s="191">
        <v>0</v>
      </c>
      <c r="T588" s="192">
        <f t="shared" si="43"/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3" t="s">
        <v>167</v>
      </c>
      <c r="AT588" s="193" t="s">
        <v>246</v>
      </c>
      <c r="AU588" s="193" t="s">
        <v>79</v>
      </c>
      <c r="AY588" s="19" t="s">
        <v>244</v>
      </c>
      <c r="BE588" s="194">
        <f t="shared" si="44"/>
        <v>0</v>
      </c>
      <c r="BF588" s="194">
        <f t="shared" si="45"/>
        <v>0</v>
      </c>
      <c r="BG588" s="194">
        <f t="shared" si="46"/>
        <v>0</v>
      </c>
      <c r="BH588" s="194">
        <f t="shared" si="47"/>
        <v>0</v>
      </c>
      <c r="BI588" s="194">
        <f t="shared" si="48"/>
        <v>0</v>
      </c>
      <c r="BJ588" s="19" t="s">
        <v>77</v>
      </c>
      <c r="BK588" s="194">
        <f t="shared" si="49"/>
        <v>0</v>
      </c>
      <c r="BL588" s="19" t="s">
        <v>167</v>
      </c>
      <c r="BM588" s="193" t="s">
        <v>1144</v>
      </c>
    </row>
    <row r="589" spans="1:65" s="12" customFormat="1" ht="22.9" customHeight="1">
      <c r="B589" s="165"/>
      <c r="C589" s="166"/>
      <c r="D589" s="167" t="s">
        <v>69</v>
      </c>
      <c r="E589" s="179" t="s">
        <v>1145</v>
      </c>
      <c r="F589" s="179" t="s">
        <v>1146</v>
      </c>
      <c r="G589" s="166"/>
      <c r="H589" s="166"/>
      <c r="I589" s="169"/>
      <c r="J589" s="180">
        <f>BK589</f>
        <v>0</v>
      </c>
      <c r="K589" s="166"/>
      <c r="L589" s="171"/>
      <c r="M589" s="172"/>
      <c r="N589" s="173"/>
      <c r="O589" s="173"/>
      <c r="P589" s="174">
        <f>SUM(P590:P598)</f>
        <v>0</v>
      </c>
      <c r="Q589" s="173"/>
      <c r="R589" s="174">
        <f>SUM(R590:R598)</f>
        <v>4.3553400000000001E-3</v>
      </c>
      <c r="S589" s="173"/>
      <c r="T589" s="175">
        <f>SUM(T590:T598)</f>
        <v>0</v>
      </c>
      <c r="AR589" s="176" t="s">
        <v>79</v>
      </c>
      <c r="AT589" s="177" t="s">
        <v>69</v>
      </c>
      <c r="AU589" s="177" t="s">
        <v>77</v>
      </c>
      <c r="AY589" s="176" t="s">
        <v>244</v>
      </c>
      <c r="BK589" s="178">
        <f>SUM(BK590:BK598)</f>
        <v>0</v>
      </c>
    </row>
    <row r="590" spans="1:65" s="2" customFormat="1" ht="24.2" customHeight="1">
      <c r="A590" s="36"/>
      <c r="B590" s="37"/>
      <c r="C590" s="181" t="s">
        <v>1147</v>
      </c>
      <c r="D590" s="181" t="s">
        <v>246</v>
      </c>
      <c r="E590" s="182" t="s">
        <v>1148</v>
      </c>
      <c r="F590" s="183" t="s">
        <v>1149</v>
      </c>
      <c r="G590" s="184" t="s">
        <v>289</v>
      </c>
      <c r="H590" s="185">
        <v>11.06</v>
      </c>
      <c r="I590" s="186"/>
      <c r="J590" s="187">
        <f>ROUND(I590*H590,2)</f>
        <v>0</v>
      </c>
      <c r="K590" s="188"/>
      <c r="L590" s="41"/>
      <c r="M590" s="189" t="s">
        <v>18</v>
      </c>
      <c r="N590" s="190" t="s">
        <v>41</v>
      </c>
      <c r="O590" s="66"/>
      <c r="P590" s="191">
        <f>O590*H590</f>
        <v>0</v>
      </c>
      <c r="Q590" s="191">
        <v>1.2E-4</v>
      </c>
      <c r="R590" s="191">
        <f>Q590*H590</f>
        <v>1.3272000000000002E-3</v>
      </c>
      <c r="S590" s="191">
        <v>0</v>
      </c>
      <c r="T590" s="192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3" t="s">
        <v>167</v>
      </c>
      <c r="AT590" s="193" t="s">
        <v>246</v>
      </c>
      <c r="AU590" s="193" t="s">
        <v>79</v>
      </c>
      <c r="AY590" s="19" t="s">
        <v>244</v>
      </c>
      <c r="BE590" s="194">
        <f>IF(N590="základní",J590,0)</f>
        <v>0</v>
      </c>
      <c r="BF590" s="194">
        <f>IF(N590="snížená",J590,0)</f>
        <v>0</v>
      </c>
      <c r="BG590" s="194">
        <f>IF(N590="zákl. přenesená",J590,0)</f>
        <v>0</v>
      </c>
      <c r="BH590" s="194">
        <f>IF(N590="sníž. přenesená",J590,0)</f>
        <v>0</v>
      </c>
      <c r="BI590" s="194">
        <f>IF(N590="nulová",J590,0)</f>
        <v>0</v>
      </c>
      <c r="BJ590" s="19" t="s">
        <v>77</v>
      </c>
      <c r="BK590" s="194">
        <f>ROUND(I590*H590,2)</f>
        <v>0</v>
      </c>
      <c r="BL590" s="19" t="s">
        <v>167</v>
      </c>
      <c r="BM590" s="193" t="s">
        <v>1150</v>
      </c>
    </row>
    <row r="591" spans="1:65" s="13" customFormat="1">
      <c r="B591" s="195"/>
      <c r="C591" s="196"/>
      <c r="D591" s="197" t="s">
        <v>252</v>
      </c>
      <c r="E591" s="198" t="s">
        <v>18</v>
      </c>
      <c r="F591" s="199" t="s">
        <v>816</v>
      </c>
      <c r="G591" s="196"/>
      <c r="H591" s="200">
        <v>11.06</v>
      </c>
      <c r="I591" s="201"/>
      <c r="J591" s="196"/>
      <c r="K591" s="196"/>
      <c r="L591" s="202"/>
      <c r="M591" s="203"/>
      <c r="N591" s="204"/>
      <c r="O591" s="204"/>
      <c r="P591" s="204"/>
      <c r="Q591" s="204"/>
      <c r="R591" s="204"/>
      <c r="S591" s="204"/>
      <c r="T591" s="205"/>
      <c r="AT591" s="206" t="s">
        <v>252</v>
      </c>
      <c r="AU591" s="206" t="s">
        <v>79</v>
      </c>
      <c r="AV591" s="13" t="s">
        <v>79</v>
      </c>
      <c r="AW591" s="13" t="s">
        <v>32</v>
      </c>
      <c r="AX591" s="13" t="s">
        <v>70</v>
      </c>
      <c r="AY591" s="206" t="s">
        <v>244</v>
      </c>
    </row>
    <row r="592" spans="1:65" s="14" customFormat="1">
      <c r="B592" s="207"/>
      <c r="C592" s="208"/>
      <c r="D592" s="197" t="s">
        <v>252</v>
      </c>
      <c r="E592" s="209" t="s">
        <v>18</v>
      </c>
      <c r="F592" s="210" t="s">
        <v>254</v>
      </c>
      <c r="G592" s="208"/>
      <c r="H592" s="211">
        <v>11.06</v>
      </c>
      <c r="I592" s="212"/>
      <c r="J592" s="208"/>
      <c r="K592" s="208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252</v>
      </c>
      <c r="AU592" s="217" t="s">
        <v>79</v>
      </c>
      <c r="AV592" s="14" t="s">
        <v>250</v>
      </c>
      <c r="AW592" s="14" t="s">
        <v>32</v>
      </c>
      <c r="AX592" s="14" t="s">
        <v>77</v>
      </c>
      <c r="AY592" s="217" t="s">
        <v>244</v>
      </c>
    </row>
    <row r="593" spans="1:65" s="2" customFormat="1" ht="33" customHeight="1">
      <c r="A593" s="36"/>
      <c r="B593" s="37"/>
      <c r="C593" s="181" t="s">
        <v>1151</v>
      </c>
      <c r="D593" s="181" t="s">
        <v>246</v>
      </c>
      <c r="E593" s="182" t="s">
        <v>1152</v>
      </c>
      <c r="F593" s="183" t="s">
        <v>1153</v>
      </c>
      <c r="G593" s="184" t="s">
        <v>289</v>
      </c>
      <c r="H593" s="185">
        <v>19.460999999999999</v>
      </c>
      <c r="I593" s="186"/>
      <c r="J593" s="187">
        <f>ROUND(I593*H593,2)</f>
        <v>0</v>
      </c>
      <c r="K593" s="188"/>
      <c r="L593" s="41"/>
      <c r="M593" s="189" t="s">
        <v>18</v>
      </c>
      <c r="N593" s="190" t="s">
        <v>41</v>
      </c>
      <c r="O593" s="66"/>
      <c r="P593" s="191">
        <f>O593*H593</f>
        <v>0</v>
      </c>
      <c r="Q593" s="191">
        <v>1.3999999999999999E-4</v>
      </c>
      <c r="R593" s="191">
        <f>Q593*H593</f>
        <v>2.7245399999999997E-3</v>
      </c>
      <c r="S593" s="191">
        <v>0</v>
      </c>
      <c r="T593" s="192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3" t="s">
        <v>167</v>
      </c>
      <c r="AT593" s="193" t="s">
        <v>246</v>
      </c>
      <c r="AU593" s="193" t="s">
        <v>79</v>
      </c>
      <c r="AY593" s="19" t="s">
        <v>244</v>
      </c>
      <c r="BE593" s="194">
        <f>IF(N593="základní",J593,0)</f>
        <v>0</v>
      </c>
      <c r="BF593" s="194">
        <f>IF(N593="snížená",J593,0)</f>
        <v>0</v>
      </c>
      <c r="BG593" s="194">
        <f>IF(N593="zákl. přenesená",J593,0)</f>
        <v>0</v>
      </c>
      <c r="BH593" s="194">
        <f>IF(N593="sníž. přenesená",J593,0)</f>
        <v>0</v>
      </c>
      <c r="BI593" s="194">
        <f>IF(N593="nulová",J593,0)</f>
        <v>0</v>
      </c>
      <c r="BJ593" s="19" t="s">
        <v>77</v>
      </c>
      <c r="BK593" s="194">
        <f>ROUND(I593*H593,2)</f>
        <v>0</v>
      </c>
      <c r="BL593" s="19" t="s">
        <v>167</v>
      </c>
      <c r="BM593" s="193" t="s">
        <v>1154</v>
      </c>
    </row>
    <row r="594" spans="1:65" s="13" customFormat="1">
      <c r="B594" s="195"/>
      <c r="C594" s="196"/>
      <c r="D594" s="197" t="s">
        <v>252</v>
      </c>
      <c r="E594" s="198" t="s">
        <v>18</v>
      </c>
      <c r="F594" s="199" t="s">
        <v>1155</v>
      </c>
      <c r="G594" s="196"/>
      <c r="H594" s="200">
        <v>19.460999999999999</v>
      </c>
      <c r="I594" s="201"/>
      <c r="J594" s="196"/>
      <c r="K594" s="196"/>
      <c r="L594" s="202"/>
      <c r="M594" s="203"/>
      <c r="N594" s="204"/>
      <c r="O594" s="204"/>
      <c r="P594" s="204"/>
      <c r="Q594" s="204"/>
      <c r="R594" s="204"/>
      <c r="S594" s="204"/>
      <c r="T594" s="205"/>
      <c r="AT594" s="206" t="s">
        <v>252</v>
      </c>
      <c r="AU594" s="206" t="s">
        <v>79</v>
      </c>
      <c r="AV594" s="13" t="s">
        <v>79</v>
      </c>
      <c r="AW594" s="13" t="s">
        <v>32</v>
      </c>
      <c r="AX594" s="13" t="s">
        <v>70</v>
      </c>
      <c r="AY594" s="206" t="s">
        <v>244</v>
      </c>
    </row>
    <row r="595" spans="1:65" s="14" customFormat="1">
      <c r="B595" s="207"/>
      <c r="C595" s="208"/>
      <c r="D595" s="197" t="s">
        <v>252</v>
      </c>
      <c r="E595" s="209" t="s">
        <v>18</v>
      </c>
      <c r="F595" s="210" t="s">
        <v>254</v>
      </c>
      <c r="G595" s="208"/>
      <c r="H595" s="211">
        <v>19.460999999999999</v>
      </c>
      <c r="I595" s="212"/>
      <c r="J595" s="208"/>
      <c r="K595" s="208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252</v>
      </c>
      <c r="AU595" s="217" t="s">
        <v>79</v>
      </c>
      <c r="AV595" s="14" t="s">
        <v>250</v>
      </c>
      <c r="AW595" s="14" t="s">
        <v>32</v>
      </c>
      <c r="AX595" s="14" t="s">
        <v>77</v>
      </c>
      <c r="AY595" s="217" t="s">
        <v>244</v>
      </c>
    </row>
    <row r="596" spans="1:65" s="2" customFormat="1" ht="24.2" customHeight="1">
      <c r="A596" s="36"/>
      <c r="B596" s="37"/>
      <c r="C596" s="181" t="s">
        <v>1156</v>
      </c>
      <c r="D596" s="181" t="s">
        <v>246</v>
      </c>
      <c r="E596" s="182" t="s">
        <v>1157</v>
      </c>
      <c r="F596" s="183" t="s">
        <v>1158</v>
      </c>
      <c r="G596" s="184" t="s">
        <v>289</v>
      </c>
      <c r="H596" s="185">
        <v>2.76</v>
      </c>
      <c r="I596" s="186"/>
      <c r="J596" s="187">
        <f>ROUND(I596*H596,2)</f>
        <v>0</v>
      </c>
      <c r="K596" s="188"/>
      <c r="L596" s="41"/>
      <c r="M596" s="189" t="s">
        <v>18</v>
      </c>
      <c r="N596" s="190" t="s">
        <v>41</v>
      </c>
      <c r="O596" s="66"/>
      <c r="P596" s="191">
        <f>O596*H596</f>
        <v>0</v>
      </c>
      <c r="Q596" s="191">
        <v>1.1E-4</v>
      </c>
      <c r="R596" s="191">
        <f>Q596*H596</f>
        <v>3.0360000000000001E-4</v>
      </c>
      <c r="S596" s="191">
        <v>0</v>
      </c>
      <c r="T596" s="192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3" t="s">
        <v>167</v>
      </c>
      <c r="AT596" s="193" t="s">
        <v>246</v>
      </c>
      <c r="AU596" s="193" t="s">
        <v>79</v>
      </c>
      <c r="AY596" s="19" t="s">
        <v>244</v>
      </c>
      <c r="BE596" s="194">
        <f>IF(N596="základní",J596,0)</f>
        <v>0</v>
      </c>
      <c r="BF596" s="194">
        <f>IF(N596="snížená",J596,0)</f>
        <v>0</v>
      </c>
      <c r="BG596" s="194">
        <f>IF(N596="zákl. přenesená",J596,0)</f>
        <v>0</v>
      </c>
      <c r="BH596" s="194">
        <f>IF(N596="sníž. přenesená",J596,0)</f>
        <v>0</v>
      </c>
      <c r="BI596" s="194">
        <f>IF(N596="nulová",J596,0)</f>
        <v>0</v>
      </c>
      <c r="BJ596" s="19" t="s">
        <v>77</v>
      </c>
      <c r="BK596" s="194">
        <f>ROUND(I596*H596,2)</f>
        <v>0</v>
      </c>
      <c r="BL596" s="19" t="s">
        <v>167</v>
      </c>
      <c r="BM596" s="193" t="s">
        <v>1159</v>
      </c>
    </row>
    <row r="597" spans="1:65" s="13" customFormat="1">
      <c r="B597" s="195"/>
      <c r="C597" s="196"/>
      <c r="D597" s="197" t="s">
        <v>252</v>
      </c>
      <c r="E597" s="198" t="s">
        <v>18</v>
      </c>
      <c r="F597" s="199" t="s">
        <v>1160</v>
      </c>
      <c r="G597" s="196"/>
      <c r="H597" s="200">
        <v>2.76</v>
      </c>
      <c r="I597" s="201"/>
      <c r="J597" s="196"/>
      <c r="K597" s="196"/>
      <c r="L597" s="202"/>
      <c r="M597" s="203"/>
      <c r="N597" s="204"/>
      <c r="O597" s="204"/>
      <c r="P597" s="204"/>
      <c r="Q597" s="204"/>
      <c r="R597" s="204"/>
      <c r="S597" s="204"/>
      <c r="T597" s="205"/>
      <c r="AT597" s="206" t="s">
        <v>252</v>
      </c>
      <c r="AU597" s="206" t="s">
        <v>79</v>
      </c>
      <c r="AV597" s="13" t="s">
        <v>79</v>
      </c>
      <c r="AW597" s="13" t="s">
        <v>32</v>
      </c>
      <c r="AX597" s="13" t="s">
        <v>70</v>
      </c>
      <c r="AY597" s="206" t="s">
        <v>244</v>
      </c>
    </row>
    <row r="598" spans="1:65" s="14" customFormat="1">
      <c r="B598" s="207"/>
      <c r="C598" s="208"/>
      <c r="D598" s="197" t="s">
        <v>252</v>
      </c>
      <c r="E598" s="209" t="s">
        <v>18</v>
      </c>
      <c r="F598" s="210" t="s">
        <v>254</v>
      </c>
      <c r="G598" s="208"/>
      <c r="H598" s="211">
        <v>2.76</v>
      </c>
      <c r="I598" s="212"/>
      <c r="J598" s="208"/>
      <c r="K598" s="208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252</v>
      </c>
      <c r="AU598" s="217" t="s">
        <v>79</v>
      </c>
      <c r="AV598" s="14" t="s">
        <v>250</v>
      </c>
      <c r="AW598" s="14" t="s">
        <v>32</v>
      </c>
      <c r="AX598" s="14" t="s">
        <v>77</v>
      </c>
      <c r="AY598" s="217" t="s">
        <v>244</v>
      </c>
    </row>
    <row r="599" spans="1:65" s="12" customFormat="1" ht="22.9" customHeight="1">
      <c r="B599" s="165"/>
      <c r="C599" s="166"/>
      <c r="D599" s="167" t="s">
        <v>69</v>
      </c>
      <c r="E599" s="179" t="s">
        <v>1161</v>
      </c>
      <c r="F599" s="179" t="s">
        <v>1162</v>
      </c>
      <c r="G599" s="166"/>
      <c r="H599" s="166"/>
      <c r="I599" s="169"/>
      <c r="J599" s="180">
        <f>BK599</f>
        <v>0</v>
      </c>
      <c r="K599" s="166"/>
      <c r="L599" s="171"/>
      <c r="M599" s="172"/>
      <c r="N599" s="173"/>
      <c r="O599" s="173"/>
      <c r="P599" s="174">
        <f>SUM(P600:P630)</f>
        <v>0</v>
      </c>
      <c r="Q599" s="173"/>
      <c r="R599" s="174">
        <f>SUM(R600:R630)</f>
        <v>2.2443662999999998</v>
      </c>
      <c r="S599" s="173"/>
      <c r="T599" s="175">
        <f>SUM(T600:T630)</f>
        <v>0.46704445</v>
      </c>
      <c r="AR599" s="176" t="s">
        <v>79</v>
      </c>
      <c r="AT599" s="177" t="s">
        <v>69</v>
      </c>
      <c r="AU599" s="177" t="s">
        <v>77</v>
      </c>
      <c r="AY599" s="176" t="s">
        <v>244</v>
      </c>
      <c r="BK599" s="178">
        <f>SUM(BK600:BK630)</f>
        <v>0</v>
      </c>
    </row>
    <row r="600" spans="1:65" s="2" customFormat="1" ht="24.2" customHeight="1">
      <c r="A600" s="36"/>
      <c r="B600" s="37"/>
      <c r="C600" s="181" t="s">
        <v>1163</v>
      </c>
      <c r="D600" s="181" t="s">
        <v>246</v>
      </c>
      <c r="E600" s="182" t="s">
        <v>1164</v>
      </c>
      <c r="F600" s="183" t="s">
        <v>1165</v>
      </c>
      <c r="G600" s="184" t="s">
        <v>289</v>
      </c>
      <c r="H600" s="185">
        <v>1506.595</v>
      </c>
      <c r="I600" s="186"/>
      <c r="J600" s="187">
        <f>ROUND(I600*H600,2)</f>
        <v>0</v>
      </c>
      <c r="K600" s="188"/>
      <c r="L600" s="41"/>
      <c r="M600" s="189" t="s">
        <v>18</v>
      </c>
      <c r="N600" s="190" t="s">
        <v>41</v>
      </c>
      <c r="O600" s="66"/>
      <c r="P600" s="191">
        <f>O600*H600</f>
        <v>0</v>
      </c>
      <c r="Q600" s="191">
        <v>0</v>
      </c>
      <c r="R600" s="191">
        <f>Q600*H600</f>
        <v>0</v>
      </c>
      <c r="S600" s="191">
        <v>0</v>
      </c>
      <c r="T600" s="192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3" t="s">
        <v>167</v>
      </c>
      <c r="AT600" s="193" t="s">
        <v>246</v>
      </c>
      <c r="AU600" s="193" t="s">
        <v>79</v>
      </c>
      <c r="AY600" s="19" t="s">
        <v>244</v>
      </c>
      <c r="BE600" s="194">
        <f>IF(N600="základní",J600,0)</f>
        <v>0</v>
      </c>
      <c r="BF600" s="194">
        <f>IF(N600="snížená",J600,0)</f>
        <v>0</v>
      </c>
      <c r="BG600" s="194">
        <f>IF(N600="zákl. přenesená",J600,0)</f>
        <v>0</v>
      </c>
      <c r="BH600" s="194">
        <f>IF(N600="sníž. přenesená",J600,0)</f>
        <v>0</v>
      </c>
      <c r="BI600" s="194">
        <f>IF(N600="nulová",J600,0)</f>
        <v>0</v>
      </c>
      <c r="BJ600" s="19" t="s">
        <v>77</v>
      </c>
      <c r="BK600" s="194">
        <f>ROUND(I600*H600,2)</f>
        <v>0</v>
      </c>
      <c r="BL600" s="19" t="s">
        <v>167</v>
      </c>
      <c r="BM600" s="193" t="s">
        <v>1166</v>
      </c>
    </row>
    <row r="601" spans="1:65" s="2" customFormat="1" ht="24.2" customHeight="1">
      <c r="A601" s="36"/>
      <c r="B601" s="37"/>
      <c r="C601" s="181" t="s">
        <v>1167</v>
      </c>
      <c r="D601" s="181" t="s">
        <v>246</v>
      </c>
      <c r="E601" s="182" t="s">
        <v>1168</v>
      </c>
      <c r="F601" s="183" t="s">
        <v>1169</v>
      </c>
      <c r="G601" s="184" t="s">
        <v>289</v>
      </c>
      <c r="H601" s="185">
        <v>1506.595</v>
      </c>
      <c r="I601" s="186"/>
      <c r="J601" s="187">
        <f>ROUND(I601*H601,2)</f>
        <v>0</v>
      </c>
      <c r="K601" s="188"/>
      <c r="L601" s="41"/>
      <c r="M601" s="189" t="s">
        <v>18</v>
      </c>
      <c r="N601" s="190" t="s">
        <v>41</v>
      </c>
      <c r="O601" s="66"/>
      <c r="P601" s="191">
        <f>O601*H601</f>
        <v>0</v>
      </c>
      <c r="Q601" s="191">
        <v>1E-3</v>
      </c>
      <c r="R601" s="191">
        <f>Q601*H601</f>
        <v>1.5065950000000001</v>
      </c>
      <c r="S601" s="191">
        <v>3.1E-4</v>
      </c>
      <c r="T601" s="192">
        <f>S601*H601</f>
        <v>0.46704445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3" t="s">
        <v>167</v>
      </c>
      <c r="AT601" s="193" t="s">
        <v>246</v>
      </c>
      <c r="AU601" s="193" t="s">
        <v>79</v>
      </c>
      <c r="AY601" s="19" t="s">
        <v>244</v>
      </c>
      <c r="BE601" s="194">
        <f>IF(N601="základní",J601,0)</f>
        <v>0</v>
      </c>
      <c r="BF601" s="194">
        <f>IF(N601="snížená",J601,0)</f>
        <v>0</v>
      </c>
      <c r="BG601" s="194">
        <f>IF(N601="zákl. přenesená",J601,0)</f>
        <v>0</v>
      </c>
      <c r="BH601" s="194">
        <f>IF(N601="sníž. přenesená",J601,0)</f>
        <v>0</v>
      </c>
      <c r="BI601" s="194">
        <f>IF(N601="nulová",J601,0)</f>
        <v>0</v>
      </c>
      <c r="BJ601" s="19" t="s">
        <v>77</v>
      </c>
      <c r="BK601" s="194">
        <f>ROUND(I601*H601,2)</f>
        <v>0</v>
      </c>
      <c r="BL601" s="19" t="s">
        <v>167</v>
      </c>
      <c r="BM601" s="193" t="s">
        <v>1170</v>
      </c>
    </row>
    <row r="602" spans="1:65" s="13" customFormat="1" ht="22.5">
      <c r="B602" s="195"/>
      <c r="C602" s="196"/>
      <c r="D602" s="197" t="s">
        <v>252</v>
      </c>
      <c r="E602" s="198" t="s">
        <v>18</v>
      </c>
      <c r="F602" s="199" t="s">
        <v>1171</v>
      </c>
      <c r="G602" s="196"/>
      <c r="H602" s="200">
        <v>183.98</v>
      </c>
      <c r="I602" s="201"/>
      <c r="J602" s="196"/>
      <c r="K602" s="196"/>
      <c r="L602" s="202"/>
      <c r="M602" s="203"/>
      <c r="N602" s="204"/>
      <c r="O602" s="204"/>
      <c r="P602" s="204"/>
      <c r="Q602" s="204"/>
      <c r="R602" s="204"/>
      <c r="S602" s="204"/>
      <c r="T602" s="205"/>
      <c r="AT602" s="206" t="s">
        <v>252</v>
      </c>
      <c r="AU602" s="206" t="s">
        <v>79</v>
      </c>
      <c r="AV602" s="13" t="s">
        <v>79</v>
      </c>
      <c r="AW602" s="13" t="s">
        <v>32</v>
      </c>
      <c r="AX602" s="13" t="s">
        <v>70</v>
      </c>
      <c r="AY602" s="206" t="s">
        <v>244</v>
      </c>
    </row>
    <row r="603" spans="1:65" s="13" customFormat="1" ht="33.75">
      <c r="B603" s="195"/>
      <c r="C603" s="196"/>
      <c r="D603" s="197" t="s">
        <v>252</v>
      </c>
      <c r="E603" s="198" t="s">
        <v>18</v>
      </c>
      <c r="F603" s="199" t="s">
        <v>1172</v>
      </c>
      <c r="G603" s="196"/>
      <c r="H603" s="200">
        <v>1732.0450000000001</v>
      </c>
      <c r="I603" s="201"/>
      <c r="J603" s="196"/>
      <c r="K603" s="196"/>
      <c r="L603" s="202"/>
      <c r="M603" s="203"/>
      <c r="N603" s="204"/>
      <c r="O603" s="204"/>
      <c r="P603" s="204"/>
      <c r="Q603" s="204"/>
      <c r="R603" s="204"/>
      <c r="S603" s="204"/>
      <c r="T603" s="205"/>
      <c r="AT603" s="206" t="s">
        <v>252</v>
      </c>
      <c r="AU603" s="206" t="s">
        <v>79</v>
      </c>
      <c r="AV603" s="13" t="s">
        <v>79</v>
      </c>
      <c r="AW603" s="13" t="s">
        <v>32</v>
      </c>
      <c r="AX603" s="13" t="s">
        <v>70</v>
      </c>
      <c r="AY603" s="206" t="s">
        <v>244</v>
      </c>
    </row>
    <row r="604" spans="1:65" s="13" customFormat="1">
      <c r="B604" s="195"/>
      <c r="C604" s="196"/>
      <c r="D604" s="197" t="s">
        <v>252</v>
      </c>
      <c r="E604" s="198" t="s">
        <v>18</v>
      </c>
      <c r="F604" s="199" t="s">
        <v>1173</v>
      </c>
      <c r="G604" s="196"/>
      <c r="H604" s="200">
        <v>-409.43</v>
      </c>
      <c r="I604" s="201"/>
      <c r="J604" s="196"/>
      <c r="K604" s="196"/>
      <c r="L604" s="202"/>
      <c r="M604" s="203"/>
      <c r="N604" s="204"/>
      <c r="O604" s="204"/>
      <c r="P604" s="204"/>
      <c r="Q604" s="204"/>
      <c r="R604" s="204"/>
      <c r="S604" s="204"/>
      <c r="T604" s="205"/>
      <c r="AT604" s="206" t="s">
        <v>252</v>
      </c>
      <c r="AU604" s="206" t="s">
        <v>79</v>
      </c>
      <c r="AV604" s="13" t="s">
        <v>79</v>
      </c>
      <c r="AW604" s="13" t="s">
        <v>32</v>
      </c>
      <c r="AX604" s="13" t="s">
        <v>70</v>
      </c>
      <c r="AY604" s="206" t="s">
        <v>244</v>
      </c>
    </row>
    <row r="605" spans="1:65" s="14" customFormat="1">
      <c r="B605" s="207"/>
      <c r="C605" s="208"/>
      <c r="D605" s="197" t="s">
        <v>252</v>
      </c>
      <c r="E605" s="209" t="s">
        <v>18</v>
      </c>
      <c r="F605" s="210" t="s">
        <v>254</v>
      </c>
      <c r="G605" s="208"/>
      <c r="H605" s="211">
        <v>1506.595</v>
      </c>
      <c r="I605" s="212"/>
      <c r="J605" s="208"/>
      <c r="K605" s="208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252</v>
      </c>
      <c r="AU605" s="217" t="s">
        <v>79</v>
      </c>
      <c r="AV605" s="14" t="s">
        <v>250</v>
      </c>
      <c r="AW605" s="14" t="s">
        <v>32</v>
      </c>
      <c r="AX605" s="14" t="s">
        <v>77</v>
      </c>
      <c r="AY605" s="217" t="s">
        <v>244</v>
      </c>
    </row>
    <row r="606" spans="1:65" s="2" customFormat="1" ht="24.2" customHeight="1">
      <c r="A606" s="36"/>
      <c r="B606" s="37"/>
      <c r="C606" s="181" t="s">
        <v>1174</v>
      </c>
      <c r="D606" s="181" t="s">
        <v>246</v>
      </c>
      <c r="E606" s="182" t="s">
        <v>1175</v>
      </c>
      <c r="F606" s="183" t="s">
        <v>1176</v>
      </c>
      <c r="G606" s="184" t="s">
        <v>289</v>
      </c>
      <c r="H606" s="185">
        <v>1506.595</v>
      </c>
      <c r="I606" s="186"/>
      <c r="J606" s="187">
        <f>ROUND(I606*H606,2)</f>
        <v>0</v>
      </c>
      <c r="K606" s="188"/>
      <c r="L606" s="41"/>
      <c r="M606" s="189" t="s">
        <v>18</v>
      </c>
      <c r="N606" s="190" t="s">
        <v>41</v>
      </c>
      <c r="O606" s="66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3" t="s">
        <v>167</v>
      </c>
      <c r="AT606" s="193" t="s">
        <v>246</v>
      </c>
      <c r="AU606" s="193" t="s">
        <v>79</v>
      </c>
      <c r="AY606" s="19" t="s">
        <v>244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9" t="s">
        <v>77</v>
      </c>
      <c r="BK606" s="194">
        <f>ROUND(I606*H606,2)</f>
        <v>0</v>
      </c>
      <c r="BL606" s="19" t="s">
        <v>167</v>
      </c>
      <c r="BM606" s="193" t="s">
        <v>1177</v>
      </c>
    </row>
    <row r="607" spans="1:65" s="2" customFormat="1" ht="33" customHeight="1">
      <c r="A607" s="36"/>
      <c r="B607" s="37"/>
      <c r="C607" s="181" t="s">
        <v>1178</v>
      </c>
      <c r="D607" s="181" t="s">
        <v>246</v>
      </c>
      <c r="E607" s="182" t="s">
        <v>1179</v>
      </c>
      <c r="F607" s="183" t="s">
        <v>1180</v>
      </c>
      <c r="G607" s="184" t="s">
        <v>289</v>
      </c>
      <c r="H607" s="185">
        <v>1597.2249999999999</v>
      </c>
      <c r="I607" s="186"/>
      <c r="J607" s="187">
        <f>ROUND(I607*H607,2)</f>
        <v>0</v>
      </c>
      <c r="K607" s="188"/>
      <c r="L607" s="41"/>
      <c r="M607" s="189" t="s">
        <v>18</v>
      </c>
      <c r="N607" s="190" t="s">
        <v>41</v>
      </c>
      <c r="O607" s="66"/>
      <c r="P607" s="191">
        <f>O607*H607</f>
        <v>0</v>
      </c>
      <c r="Q607" s="191">
        <v>2.0000000000000001E-4</v>
      </c>
      <c r="R607" s="191">
        <f>Q607*H607</f>
        <v>0.31944499999999998</v>
      </c>
      <c r="S607" s="191">
        <v>0</v>
      </c>
      <c r="T607" s="192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3" t="s">
        <v>167</v>
      </c>
      <c r="AT607" s="193" t="s">
        <v>246</v>
      </c>
      <c r="AU607" s="193" t="s">
        <v>79</v>
      </c>
      <c r="AY607" s="19" t="s">
        <v>244</v>
      </c>
      <c r="BE607" s="194">
        <f>IF(N607="základní",J607,0)</f>
        <v>0</v>
      </c>
      <c r="BF607" s="194">
        <f>IF(N607="snížená",J607,0)</f>
        <v>0</v>
      </c>
      <c r="BG607" s="194">
        <f>IF(N607="zákl. přenesená",J607,0)</f>
        <v>0</v>
      </c>
      <c r="BH607" s="194">
        <f>IF(N607="sníž. přenesená",J607,0)</f>
        <v>0</v>
      </c>
      <c r="BI607" s="194">
        <f>IF(N607="nulová",J607,0)</f>
        <v>0</v>
      </c>
      <c r="BJ607" s="19" t="s">
        <v>77</v>
      </c>
      <c r="BK607" s="194">
        <f>ROUND(I607*H607,2)</f>
        <v>0</v>
      </c>
      <c r="BL607" s="19" t="s">
        <v>167</v>
      </c>
      <c r="BM607" s="193" t="s">
        <v>1181</v>
      </c>
    </row>
    <row r="608" spans="1:65" s="13" customFormat="1">
      <c r="B608" s="195"/>
      <c r="C608" s="196"/>
      <c r="D608" s="197" t="s">
        <v>252</v>
      </c>
      <c r="E608" s="198" t="s">
        <v>18</v>
      </c>
      <c r="F608" s="199" t="s">
        <v>1182</v>
      </c>
      <c r="G608" s="196"/>
      <c r="H608" s="200">
        <v>61.08</v>
      </c>
      <c r="I608" s="201"/>
      <c r="J608" s="196"/>
      <c r="K608" s="196"/>
      <c r="L608" s="202"/>
      <c r="M608" s="203"/>
      <c r="N608" s="204"/>
      <c r="O608" s="204"/>
      <c r="P608" s="204"/>
      <c r="Q608" s="204"/>
      <c r="R608" s="204"/>
      <c r="S608" s="204"/>
      <c r="T608" s="205"/>
      <c r="AT608" s="206" t="s">
        <v>252</v>
      </c>
      <c r="AU608" s="206" t="s">
        <v>79</v>
      </c>
      <c r="AV608" s="13" t="s">
        <v>79</v>
      </c>
      <c r="AW608" s="13" t="s">
        <v>32</v>
      </c>
      <c r="AX608" s="13" t="s">
        <v>70</v>
      </c>
      <c r="AY608" s="206" t="s">
        <v>244</v>
      </c>
    </row>
    <row r="609" spans="1:65" s="13" customFormat="1">
      <c r="B609" s="195"/>
      <c r="C609" s="196"/>
      <c r="D609" s="197" t="s">
        <v>252</v>
      </c>
      <c r="E609" s="198" t="s">
        <v>18</v>
      </c>
      <c r="F609" s="199" t="s">
        <v>1183</v>
      </c>
      <c r="G609" s="196"/>
      <c r="H609" s="200">
        <v>15.33</v>
      </c>
      <c r="I609" s="201"/>
      <c r="J609" s="196"/>
      <c r="K609" s="196"/>
      <c r="L609" s="202"/>
      <c r="M609" s="203"/>
      <c r="N609" s="204"/>
      <c r="O609" s="204"/>
      <c r="P609" s="204"/>
      <c r="Q609" s="204"/>
      <c r="R609" s="204"/>
      <c r="S609" s="204"/>
      <c r="T609" s="205"/>
      <c r="AT609" s="206" t="s">
        <v>252</v>
      </c>
      <c r="AU609" s="206" t="s">
        <v>79</v>
      </c>
      <c r="AV609" s="13" t="s">
        <v>79</v>
      </c>
      <c r="AW609" s="13" t="s">
        <v>32</v>
      </c>
      <c r="AX609" s="13" t="s">
        <v>70</v>
      </c>
      <c r="AY609" s="206" t="s">
        <v>244</v>
      </c>
    </row>
    <row r="610" spans="1:65" s="13" customFormat="1" ht="22.5">
      <c r="B610" s="195"/>
      <c r="C610" s="196"/>
      <c r="D610" s="197" t="s">
        <v>252</v>
      </c>
      <c r="E610" s="198" t="s">
        <v>18</v>
      </c>
      <c r="F610" s="199" t="s">
        <v>1171</v>
      </c>
      <c r="G610" s="196"/>
      <c r="H610" s="200">
        <v>183.98</v>
      </c>
      <c r="I610" s="201"/>
      <c r="J610" s="196"/>
      <c r="K610" s="196"/>
      <c r="L610" s="202"/>
      <c r="M610" s="203"/>
      <c r="N610" s="204"/>
      <c r="O610" s="204"/>
      <c r="P610" s="204"/>
      <c r="Q610" s="204"/>
      <c r="R610" s="204"/>
      <c r="S610" s="204"/>
      <c r="T610" s="205"/>
      <c r="AT610" s="206" t="s">
        <v>252</v>
      </c>
      <c r="AU610" s="206" t="s">
        <v>79</v>
      </c>
      <c r="AV610" s="13" t="s">
        <v>79</v>
      </c>
      <c r="AW610" s="13" t="s">
        <v>32</v>
      </c>
      <c r="AX610" s="13" t="s">
        <v>70</v>
      </c>
      <c r="AY610" s="206" t="s">
        <v>244</v>
      </c>
    </row>
    <row r="611" spans="1:65" s="13" customFormat="1">
      <c r="B611" s="195"/>
      <c r="C611" s="196"/>
      <c r="D611" s="197" t="s">
        <v>252</v>
      </c>
      <c r="E611" s="198" t="s">
        <v>18</v>
      </c>
      <c r="F611" s="199" t="s">
        <v>1184</v>
      </c>
      <c r="G611" s="196"/>
      <c r="H611" s="200">
        <v>125.28</v>
      </c>
      <c r="I611" s="201"/>
      <c r="J611" s="196"/>
      <c r="K611" s="196"/>
      <c r="L611" s="202"/>
      <c r="M611" s="203"/>
      <c r="N611" s="204"/>
      <c r="O611" s="204"/>
      <c r="P611" s="204"/>
      <c r="Q611" s="204"/>
      <c r="R611" s="204"/>
      <c r="S611" s="204"/>
      <c r="T611" s="205"/>
      <c r="AT611" s="206" t="s">
        <v>252</v>
      </c>
      <c r="AU611" s="206" t="s">
        <v>79</v>
      </c>
      <c r="AV611" s="13" t="s">
        <v>79</v>
      </c>
      <c r="AW611" s="13" t="s">
        <v>32</v>
      </c>
      <c r="AX611" s="13" t="s">
        <v>70</v>
      </c>
      <c r="AY611" s="206" t="s">
        <v>244</v>
      </c>
    </row>
    <row r="612" spans="1:65" s="13" customFormat="1">
      <c r="B612" s="195"/>
      <c r="C612" s="196"/>
      <c r="D612" s="197" t="s">
        <v>252</v>
      </c>
      <c r="E612" s="198" t="s">
        <v>18</v>
      </c>
      <c r="F612" s="199" t="s">
        <v>1185</v>
      </c>
      <c r="G612" s="196"/>
      <c r="H612" s="200">
        <v>9.34</v>
      </c>
      <c r="I612" s="201"/>
      <c r="J612" s="196"/>
      <c r="K612" s="196"/>
      <c r="L612" s="202"/>
      <c r="M612" s="203"/>
      <c r="N612" s="204"/>
      <c r="O612" s="204"/>
      <c r="P612" s="204"/>
      <c r="Q612" s="204"/>
      <c r="R612" s="204"/>
      <c r="S612" s="204"/>
      <c r="T612" s="205"/>
      <c r="AT612" s="206" t="s">
        <v>252</v>
      </c>
      <c r="AU612" s="206" t="s">
        <v>79</v>
      </c>
      <c r="AV612" s="13" t="s">
        <v>79</v>
      </c>
      <c r="AW612" s="13" t="s">
        <v>32</v>
      </c>
      <c r="AX612" s="13" t="s">
        <v>70</v>
      </c>
      <c r="AY612" s="206" t="s">
        <v>244</v>
      </c>
    </row>
    <row r="613" spans="1:65" s="13" customFormat="1" ht="33.75">
      <c r="B613" s="195"/>
      <c r="C613" s="196"/>
      <c r="D613" s="197" t="s">
        <v>252</v>
      </c>
      <c r="E613" s="198" t="s">
        <v>18</v>
      </c>
      <c r="F613" s="199" t="s">
        <v>1172</v>
      </c>
      <c r="G613" s="196"/>
      <c r="H613" s="200">
        <v>1732.0450000000001</v>
      </c>
      <c r="I613" s="201"/>
      <c r="J613" s="196"/>
      <c r="K613" s="196"/>
      <c r="L613" s="202"/>
      <c r="M613" s="203"/>
      <c r="N613" s="204"/>
      <c r="O613" s="204"/>
      <c r="P613" s="204"/>
      <c r="Q613" s="204"/>
      <c r="R613" s="204"/>
      <c r="S613" s="204"/>
      <c r="T613" s="205"/>
      <c r="AT613" s="206" t="s">
        <v>252</v>
      </c>
      <c r="AU613" s="206" t="s">
        <v>79</v>
      </c>
      <c r="AV613" s="13" t="s">
        <v>79</v>
      </c>
      <c r="AW613" s="13" t="s">
        <v>32</v>
      </c>
      <c r="AX613" s="13" t="s">
        <v>70</v>
      </c>
      <c r="AY613" s="206" t="s">
        <v>244</v>
      </c>
    </row>
    <row r="614" spans="1:65" s="13" customFormat="1">
      <c r="B614" s="195"/>
      <c r="C614" s="196"/>
      <c r="D614" s="197" t="s">
        <v>252</v>
      </c>
      <c r="E614" s="198" t="s">
        <v>18</v>
      </c>
      <c r="F614" s="199" t="s">
        <v>1186</v>
      </c>
      <c r="G614" s="196"/>
      <c r="H614" s="200">
        <v>-469.63</v>
      </c>
      <c r="I614" s="201"/>
      <c r="J614" s="196"/>
      <c r="K614" s="196"/>
      <c r="L614" s="202"/>
      <c r="M614" s="203"/>
      <c r="N614" s="204"/>
      <c r="O614" s="204"/>
      <c r="P614" s="204"/>
      <c r="Q614" s="204"/>
      <c r="R614" s="204"/>
      <c r="S614" s="204"/>
      <c r="T614" s="205"/>
      <c r="AT614" s="206" t="s">
        <v>252</v>
      </c>
      <c r="AU614" s="206" t="s">
        <v>79</v>
      </c>
      <c r="AV614" s="13" t="s">
        <v>79</v>
      </c>
      <c r="AW614" s="13" t="s">
        <v>32</v>
      </c>
      <c r="AX614" s="13" t="s">
        <v>70</v>
      </c>
      <c r="AY614" s="206" t="s">
        <v>244</v>
      </c>
    </row>
    <row r="615" spans="1:65" s="13" customFormat="1" ht="22.5">
      <c r="B615" s="195"/>
      <c r="C615" s="196"/>
      <c r="D615" s="197" t="s">
        <v>252</v>
      </c>
      <c r="E615" s="198" t="s">
        <v>18</v>
      </c>
      <c r="F615" s="199" t="s">
        <v>1187</v>
      </c>
      <c r="G615" s="196"/>
      <c r="H615" s="200">
        <v>-60.2</v>
      </c>
      <c r="I615" s="201"/>
      <c r="J615" s="196"/>
      <c r="K615" s="196"/>
      <c r="L615" s="202"/>
      <c r="M615" s="203"/>
      <c r="N615" s="204"/>
      <c r="O615" s="204"/>
      <c r="P615" s="204"/>
      <c r="Q615" s="204"/>
      <c r="R615" s="204"/>
      <c r="S615" s="204"/>
      <c r="T615" s="205"/>
      <c r="AT615" s="206" t="s">
        <v>252</v>
      </c>
      <c r="AU615" s="206" t="s">
        <v>79</v>
      </c>
      <c r="AV615" s="13" t="s">
        <v>79</v>
      </c>
      <c r="AW615" s="13" t="s">
        <v>32</v>
      </c>
      <c r="AX615" s="13" t="s">
        <v>70</v>
      </c>
      <c r="AY615" s="206" t="s">
        <v>244</v>
      </c>
    </row>
    <row r="616" spans="1:65" s="14" customFormat="1">
      <c r="B616" s="207"/>
      <c r="C616" s="208"/>
      <c r="D616" s="197" t="s">
        <v>252</v>
      </c>
      <c r="E616" s="209" t="s">
        <v>18</v>
      </c>
      <c r="F616" s="210" t="s">
        <v>254</v>
      </c>
      <c r="G616" s="208"/>
      <c r="H616" s="211">
        <v>1597.2249999999997</v>
      </c>
      <c r="I616" s="212"/>
      <c r="J616" s="208"/>
      <c r="K616" s="208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252</v>
      </c>
      <c r="AU616" s="217" t="s">
        <v>79</v>
      </c>
      <c r="AV616" s="14" t="s">
        <v>250</v>
      </c>
      <c r="AW616" s="14" t="s">
        <v>32</v>
      </c>
      <c r="AX616" s="14" t="s">
        <v>77</v>
      </c>
      <c r="AY616" s="217" t="s">
        <v>244</v>
      </c>
    </row>
    <row r="617" spans="1:65" s="2" customFormat="1" ht="37.9" customHeight="1">
      <c r="A617" s="36"/>
      <c r="B617" s="37"/>
      <c r="C617" s="181" t="s">
        <v>1188</v>
      </c>
      <c r="D617" s="181" t="s">
        <v>246</v>
      </c>
      <c r="E617" s="182" t="s">
        <v>1189</v>
      </c>
      <c r="F617" s="183" t="s">
        <v>1190</v>
      </c>
      <c r="G617" s="184" t="s">
        <v>289</v>
      </c>
      <c r="H617" s="185">
        <v>1553.6849999999999</v>
      </c>
      <c r="I617" s="186"/>
      <c r="J617" s="187">
        <f>ROUND(I617*H617,2)</f>
        <v>0</v>
      </c>
      <c r="K617" s="188"/>
      <c r="L617" s="41"/>
      <c r="M617" s="189" t="s">
        <v>18</v>
      </c>
      <c r="N617" s="190" t="s">
        <v>41</v>
      </c>
      <c r="O617" s="66"/>
      <c r="P617" s="191">
        <f>O617*H617</f>
        <v>0</v>
      </c>
      <c r="Q617" s="191">
        <v>2.5999999999999998E-4</v>
      </c>
      <c r="R617" s="191">
        <f>Q617*H617</f>
        <v>0.40395809999999993</v>
      </c>
      <c r="S617" s="191">
        <v>0</v>
      </c>
      <c r="T617" s="192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3" t="s">
        <v>167</v>
      </c>
      <c r="AT617" s="193" t="s">
        <v>246</v>
      </c>
      <c r="AU617" s="193" t="s">
        <v>79</v>
      </c>
      <c r="AY617" s="19" t="s">
        <v>244</v>
      </c>
      <c r="BE617" s="194">
        <f>IF(N617="základní",J617,0)</f>
        <v>0</v>
      </c>
      <c r="BF617" s="194">
        <f>IF(N617="snížená",J617,0)</f>
        <v>0</v>
      </c>
      <c r="BG617" s="194">
        <f>IF(N617="zákl. přenesená",J617,0)</f>
        <v>0</v>
      </c>
      <c r="BH617" s="194">
        <f>IF(N617="sníž. přenesená",J617,0)</f>
        <v>0</v>
      </c>
      <c r="BI617" s="194">
        <f>IF(N617="nulová",J617,0)</f>
        <v>0</v>
      </c>
      <c r="BJ617" s="19" t="s">
        <v>77</v>
      </c>
      <c r="BK617" s="194">
        <f>ROUND(I617*H617,2)</f>
        <v>0</v>
      </c>
      <c r="BL617" s="19" t="s">
        <v>167</v>
      </c>
      <c r="BM617" s="193" t="s">
        <v>1191</v>
      </c>
    </row>
    <row r="618" spans="1:65" s="13" customFormat="1">
      <c r="B618" s="195"/>
      <c r="C618" s="196"/>
      <c r="D618" s="197" t="s">
        <v>252</v>
      </c>
      <c r="E618" s="198" t="s">
        <v>18</v>
      </c>
      <c r="F618" s="199" t="s">
        <v>1182</v>
      </c>
      <c r="G618" s="196"/>
      <c r="H618" s="200">
        <v>61.08</v>
      </c>
      <c r="I618" s="201"/>
      <c r="J618" s="196"/>
      <c r="K618" s="196"/>
      <c r="L618" s="202"/>
      <c r="M618" s="203"/>
      <c r="N618" s="204"/>
      <c r="O618" s="204"/>
      <c r="P618" s="204"/>
      <c r="Q618" s="204"/>
      <c r="R618" s="204"/>
      <c r="S618" s="204"/>
      <c r="T618" s="205"/>
      <c r="AT618" s="206" t="s">
        <v>252</v>
      </c>
      <c r="AU618" s="206" t="s">
        <v>79</v>
      </c>
      <c r="AV618" s="13" t="s">
        <v>79</v>
      </c>
      <c r="AW618" s="13" t="s">
        <v>32</v>
      </c>
      <c r="AX618" s="13" t="s">
        <v>70</v>
      </c>
      <c r="AY618" s="206" t="s">
        <v>244</v>
      </c>
    </row>
    <row r="619" spans="1:65" s="13" customFormat="1">
      <c r="B619" s="195"/>
      <c r="C619" s="196"/>
      <c r="D619" s="197" t="s">
        <v>252</v>
      </c>
      <c r="E619" s="198" t="s">
        <v>18</v>
      </c>
      <c r="F619" s="199" t="s">
        <v>1183</v>
      </c>
      <c r="G619" s="196"/>
      <c r="H619" s="200">
        <v>15.33</v>
      </c>
      <c r="I619" s="201"/>
      <c r="J619" s="196"/>
      <c r="K619" s="196"/>
      <c r="L619" s="202"/>
      <c r="M619" s="203"/>
      <c r="N619" s="204"/>
      <c r="O619" s="204"/>
      <c r="P619" s="204"/>
      <c r="Q619" s="204"/>
      <c r="R619" s="204"/>
      <c r="S619" s="204"/>
      <c r="T619" s="205"/>
      <c r="AT619" s="206" t="s">
        <v>252</v>
      </c>
      <c r="AU619" s="206" t="s">
        <v>79</v>
      </c>
      <c r="AV619" s="13" t="s">
        <v>79</v>
      </c>
      <c r="AW619" s="13" t="s">
        <v>32</v>
      </c>
      <c r="AX619" s="13" t="s">
        <v>70</v>
      </c>
      <c r="AY619" s="206" t="s">
        <v>244</v>
      </c>
    </row>
    <row r="620" spans="1:65" s="13" customFormat="1" ht="22.5">
      <c r="B620" s="195"/>
      <c r="C620" s="196"/>
      <c r="D620" s="197" t="s">
        <v>252</v>
      </c>
      <c r="E620" s="198" t="s">
        <v>18</v>
      </c>
      <c r="F620" s="199" t="s">
        <v>1171</v>
      </c>
      <c r="G620" s="196"/>
      <c r="H620" s="200">
        <v>183.98</v>
      </c>
      <c r="I620" s="201"/>
      <c r="J620" s="196"/>
      <c r="K620" s="196"/>
      <c r="L620" s="202"/>
      <c r="M620" s="203"/>
      <c r="N620" s="204"/>
      <c r="O620" s="204"/>
      <c r="P620" s="204"/>
      <c r="Q620" s="204"/>
      <c r="R620" s="204"/>
      <c r="S620" s="204"/>
      <c r="T620" s="205"/>
      <c r="AT620" s="206" t="s">
        <v>252</v>
      </c>
      <c r="AU620" s="206" t="s">
        <v>79</v>
      </c>
      <c r="AV620" s="13" t="s">
        <v>79</v>
      </c>
      <c r="AW620" s="13" t="s">
        <v>32</v>
      </c>
      <c r="AX620" s="13" t="s">
        <v>70</v>
      </c>
      <c r="AY620" s="206" t="s">
        <v>244</v>
      </c>
    </row>
    <row r="621" spans="1:65" s="13" customFormat="1">
      <c r="B621" s="195"/>
      <c r="C621" s="196"/>
      <c r="D621" s="197" t="s">
        <v>252</v>
      </c>
      <c r="E621" s="198" t="s">
        <v>18</v>
      </c>
      <c r="F621" s="199" t="s">
        <v>1184</v>
      </c>
      <c r="G621" s="196"/>
      <c r="H621" s="200">
        <v>125.28</v>
      </c>
      <c r="I621" s="201"/>
      <c r="J621" s="196"/>
      <c r="K621" s="196"/>
      <c r="L621" s="202"/>
      <c r="M621" s="203"/>
      <c r="N621" s="204"/>
      <c r="O621" s="204"/>
      <c r="P621" s="204"/>
      <c r="Q621" s="204"/>
      <c r="R621" s="204"/>
      <c r="S621" s="204"/>
      <c r="T621" s="205"/>
      <c r="AT621" s="206" t="s">
        <v>252</v>
      </c>
      <c r="AU621" s="206" t="s">
        <v>79</v>
      </c>
      <c r="AV621" s="13" t="s">
        <v>79</v>
      </c>
      <c r="AW621" s="13" t="s">
        <v>32</v>
      </c>
      <c r="AX621" s="13" t="s">
        <v>70</v>
      </c>
      <c r="AY621" s="206" t="s">
        <v>244</v>
      </c>
    </row>
    <row r="622" spans="1:65" s="13" customFormat="1">
      <c r="B622" s="195"/>
      <c r="C622" s="196"/>
      <c r="D622" s="197" t="s">
        <v>252</v>
      </c>
      <c r="E622" s="198" t="s">
        <v>18</v>
      </c>
      <c r="F622" s="199" t="s">
        <v>1185</v>
      </c>
      <c r="G622" s="196"/>
      <c r="H622" s="200">
        <v>9.34</v>
      </c>
      <c r="I622" s="201"/>
      <c r="J622" s="196"/>
      <c r="K622" s="196"/>
      <c r="L622" s="202"/>
      <c r="M622" s="203"/>
      <c r="N622" s="204"/>
      <c r="O622" s="204"/>
      <c r="P622" s="204"/>
      <c r="Q622" s="204"/>
      <c r="R622" s="204"/>
      <c r="S622" s="204"/>
      <c r="T622" s="205"/>
      <c r="AT622" s="206" t="s">
        <v>252</v>
      </c>
      <c r="AU622" s="206" t="s">
        <v>79</v>
      </c>
      <c r="AV622" s="13" t="s">
        <v>79</v>
      </c>
      <c r="AW622" s="13" t="s">
        <v>32</v>
      </c>
      <c r="AX622" s="13" t="s">
        <v>70</v>
      </c>
      <c r="AY622" s="206" t="s">
        <v>244</v>
      </c>
    </row>
    <row r="623" spans="1:65" s="13" customFormat="1" ht="33.75">
      <c r="B623" s="195"/>
      <c r="C623" s="196"/>
      <c r="D623" s="197" t="s">
        <v>252</v>
      </c>
      <c r="E623" s="198" t="s">
        <v>18</v>
      </c>
      <c r="F623" s="199" t="s">
        <v>1172</v>
      </c>
      <c r="G623" s="196"/>
      <c r="H623" s="200">
        <v>1732.0450000000001</v>
      </c>
      <c r="I623" s="201"/>
      <c r="J623" s="196"/>
      <c r="K623" s="196"/>
      <c r="L623" s="202"/>
      <c r="M623" s="203"/>
      <c r="N623" s="204"/>
      <c r="O623" s="204"/>
      <c r="P623" s="204"/>
      <c r="Q623" s="204"/>
      <c r="R623" s="204"/>
      <c r="S623" s="204"/>
      <c r="T623" s="205"/>
      <c r="AT623" s="206" t="s">
        <v>252</v>
      </c>
      <c r="AU623" s="206" t="s">
        <v>79</v>
      </c>
      <c r="AV623" s="13" t="s">
        <v>79</v>
      </c>
      <c r="AW623" s="13" t="s">
        <v>32</v>
      </c>
      <c r="AX623" s="13" t="s">
        <v>70</v>
      </c>
      <c r="AY623" s="206" t="s">
        <v>244</v>
      </c>
    </row>
    <row r="624" spans="1:65" s="13" customFormat="1">
      <c r="B624" s="195"/>
      <c r="C624" s="196"/>
      <c r="D624" s="197" t="s">
        <v>252</v>
      </c>
      <c r="E624" s="198" t="s">
        <v>18</v>
      </c>
      <c r="F624" s="199" t="s">
        <v>1186</v>
      </c>
      <c r="G624" s="196"/>
      <c r="H624" s="200">
        <v>-469.63</v>
      </c>
      <c r="I624" s="201"/>
      <c r="J624" s="196"/>
      <c r="K624" s="196"/>
      <c r="L624" s="202"/>
      <c r="M624" s="203"/>
      <c r="N624" s="204"/>
      <c r="O624" s="204"/>
      <c r="P624" s="204"/>
      <c r="Q624" s="204"/>
      <c r="R624" s="204"/>
      <c r="S624" s="204"/>
      <c r="T624" s="205"/>
      <c r="AT624" s="206" t="s">
        <v>252</v>
      </c>
      <c r="AU624" s="206" t="s">
        <v>79</v>
      </c>
      <c r="AV624" s="13" t="s">
        <v>79</v>
      </c>
      <c r="AW624" s="13" t="s">
        <v>32</v>
      </c>
      <c r="AX624" s="13" t="s">
        <v>70</v>
      </c>
      <c r="AY624" s="206" t="s">
        <v>244</v>
      </c>
    </row>
    <row r="625" spans="1:65" s="13" customFormat="1">
      <c r="B625" s="195"/>
      <c r="C625" s="196"/>
      <c r="D625" s="197" t="s">
        <v>252</v>
      </c>
      <c r="E625" s="198" t="s">
        <v>18</v>
      </c>
      <c r="F625" s="199" t="s">
        <v>1192</v>
      </c>
      <c r="G625" s="196"/>
      <c r="H625" s="200">
        <v>-43.54</v>
      </c>
      <c r="I625" s="201"/>
      <c r="J625" s="196"/>
      <c r="K625" s="196"/>
      <c r="L625" s="202"/>
      <c r="M625" s="203"/>
      <c r="N625" s="204"/>
      <c r="O625" s="204"/>
      <c r="P625" s="204"/>
      <c r="Q625" s="204"/>
      <c r="R625" s="204"/>
      <c r="S625" s="204"/>
      <c r="T625" s="205"/>
      <c r="AT625" s="206" t="s">
        <v>252</v>
      </c>
      <c r="AU625" s="206" t="s">
        <v>79</v>
      </c>
      <c r="AV625" s="13" t="s">
        <v>79</v>
      </c>
      <c r="AW625" s="13" t="s">
        <v>32</v>
      </c>
      <c r="AX625" s="13" t="s">
        <v>70</v>
      </c>
      <c r="AY625" s="206" t="s">
        <v>244</v>
      </c>
    </row>
    <row r="626" spans="1:65" s="13" customFormat="1" ht="22.5">
      <c r="B626" s="195"/>
      <c r="C626" s="196"/>
      <c r="D626" s="197" t="s">
        <v>252</v>
      </c>
      <c r="E626" s="198" t="s">
        <v>18</v>
      </c>
      <c r="F626" s="199" t="s">
        <v>1187</v>
      </c>
      <c r="G626" s="196"/>
      <c r="H626" s="200">
        <v>-60.2</v>
      </c>
      <c r="I626" s="201"/>
      <c r="J626" s="196"/>
      <c r="K626" s="196"/>
      <c r="L626" s="202"/>
      <c r="M626" s="203"/>
      <c r="N626" s="204"/>
      <c r="O626" s="204"/>
      <c r="P626" s="204"/>
      <c r="Q626" s="204"/>
      <c r="R626" s="204"/>
      <c r="S626" s="204"/>
      <c r="T626" s="205"/>
      <c r="AT626" s="206" t="s">
        <v>252</v>
      </c>
      <c r="AU626" s="206" t="s">
        <v>79</v>
      </c>
      <c r="AV626" s="13" t="s">
        <v>79</v>
      </c>
      <c r="AW626" s="13" t="s">
        <v>32</v>
      </c>
      <c r="AX626" s="13" t="s">
        <v>70</v>
      </c>
      <c r="AY626" s="206" t="s">
        <v>244</v>
      </c>
    </row>
    <row r="627" spans="1:65" s="14" customFormat="1">
      <c r="B627" s="207"/>
      <c r="C627" s="208"/>
      <c r="D627" s="197" t="s">
        <v>252</v>
      </c>
      <c r="E627" s="209" t="s">
        <v>18</v>
      </c>
      <c r="F627" s="210" t="s">
        <v>254</v>
      </c>
      <c r="G627" s="208"/>
      <c r="H627" s="211">
        <v>1553.6849999999997</v>
      </c>
      <c r="I627" s="212"/>
      <c r="J627" s="208"/>
      <c r="K627" s="208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252</v>
      </c>
      <c r="AU627" s="217" t="s">
        <v>79</v>
      </c>
      <c r="AV627" s="14" t="s">
        <v>250</v>
      </c>
      <c r="AW627" s="14" t="s">
        <v>32</v>
      </c>
      <c r="AX627" s="14" t="s">
        <v>77</v>
      </c>
      <c r="AY627" s="217" t="s">
        <v>244</v>
      </c>
    </row>
    <row r="628" spans="1:65" s="2" customFormat="1" ht="21.75" customHeight="1">
      <c r="A628" s="36"/>
      <c r="B628" s="37"/>
      <c r="C628" s="181" t="s">
        <v>1193</v>
      </c>
      <c r="D628" s="181" t="s">
        <v>246</v>
      </c>
      <c r="E628" s="182" t="s">
        <v>1194</v>
      </c>
      <c r="F628" s="183" t="s">
        <v>1195</v>
      </c>
      <c r="G628" s="184" t="s">
        <v>289</v>
      </c>
      <c r="H628" s="185">
        <v>43.54</v>
      </c>
      <c r="I628" s="186"/>
      <c r="J628" s="187">
        <f>ROUND(I628*H628,2)</f>
        <v>0</v>
      </c>
      <c r="K628" s="188"/>
      <c r="L628" s="41"/>
      <c r="M628" s="189" t="s">
        <v>18</v>
      </c>
      <c r="N628" s="190" t="s">
        <v>41</v>
      </c>
      <c r="O628" s="66"/>
      <c r="P628" s="191">
        <f>O628*H628</f>
        <v>0</v>
      </c>
      <c r="Q628" s="191">
        <v>3.3E-4</v>
      </c>
      <c r="R628" s="191">
        <f>Q628*H628</f>
        <v>1.4368199999999999E-2</v>
      </c>
      <c r="S628" s="191">
        <v>0</v>
      </c>
      <c r="T628" s="192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3" t="s">
        <v>167</v>
      </c>
      <c r="AT628" s="193" t="s">
        <v>246</v>
      </c>
      <c r="AU628" s="193" t="s">
        <v>79</v>
      </c>
      <c r="AY628" s="19" t="s">
        <v>244</v>
      </c>
      <c r="BE628" s="194">
        <f>IF(N628="základní",J628,0)</f>
        <v>0</v>
      </c>
      <c r="BF628" s="194">
        <f>IF(N628="snížená",J628,0)</f>
        <v>0</v>
      </c>
      <c r="BG628" s="194">
        <f>IF(N628="zákl. přenesená",J628,0)</f>
        <v>0</v>
      </c>
      <c r="BH628" s="194">
        <f>IF(N628="sníž. přenesená",J628,0)</f>
        <v>0</v>
      </c>
      <c r="BI628" s="194">
        <f>IF(N628="nulová",J628,0)</f>
        <v>0</v>
      </c>
      <c r="BJ628" s="19" t="s">
        <v>77</v>
      </c>
      <c r="BK628" s="194">
        <f>ROUND(I628*H628,2)</f>
        <v>0</v>
      </c>
      <c r="BL628" s="19" t="s">
        <v>167</v>
      </c>
      <c r="BM628" s="193" t="s">
        <v>1196</v>
      </c>
    </row>
    <row r="629" spans="1:65" s="13" customFormat="1">
      <c r="B629" s="195"/>
      <c r="C629" s="196"/>
      <c r="D629" s="197" t="s">
        <v>252</v>
      </c>
      <c r="E629" s="198" t="s">
        <v>18</v>
      </c>
      <c r="F629" s="199" t="s">
        <v>1197</v>
      </c>
      <c r="G629" s="196"/>
      <c r="H629" s="200">
        <v>43.54</v>
      </c>
      <c r="I629" s="201"/>
      <c r="J629" s="196"/>
      <c r="K629" s="196"/>
      <c r="L629" s="202"/>
      <c r="M629" s="203"/>
      <c r="N629" s="204"/>
      <c r="O629" s="204"/>
      <c r="P629" s="204"/>
      <c r="Q629" s="204"/>
      <c r="R629" s="204"/>
      <c r="S629" s="204"/>
      <c r="T629" s="205"/>
      <c r="AT629" s="206" t="s">
        <v>252</v>
      </c>
      <c r="AU629" s="206" t="s">
        <v>79</v>
      </c>
      <c r="AV629" s="13" t="s">
        <v>79</v>
      </c>
      <c r="AW629" s="13" t="s">
        <v>32</v>
      </c>
      <c r="AX629" s="13" t="s">
        <v>70</v>
      </c>
      <c r="AY629" s="206" t="s">
        <v>244</v>
      </c>
    </row>
    <row r="630" spans="1:65" s="14" customFormat="1">
      <c r="B630" s="207"/>
      <c r="C630" s="208"/>
      <c r="D630" s="197" t="s">
        <v>252</v>
      </c>
      <c r="E630" s="209" t="s">
        <v>18</v>
      </c>
      <c r="F630" s="210" t="s">
        <v>254</v>
      </c>
      <c r="G630" s="208"/>
      <c r="H630" s="211">
        <v>43.54</v>
      </c>
      <c r="I630" s="212"/>
      <c r="J630" s="208"/>
      <c r="K630" s="208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252</v>
      </c>
      <c r="AU630" s="217" t="s">
        <v>79</v>
      </c>
      <c r="AV630" s="14" t="s">
        <v>250</v>
      </c>
      <c r="AW630" s="14" t="s">
        <v>32</v>
      </c>
      <c r="AX630" s="14" t="s">
        <v>77</v>
      </c>
      <c r="AY630" s="217" t="s">
        <v>244</v>
      </c>
    </row>
    <row r="631" spans="1:65" s="12" customFormat="1" ht="22.9" customHeight="1">
      <c r="B631" s="165"/>
      <c r="C631" s="166"/>
      <c r="D631" s="167" t="s">
        <v>69</v>
      </c>
      <c r="E631" s="179" t="s">
        <v>1198</v>
      </c>
      <c r="F631" s="179" t="s">
        <v>1199</v>
      </c>
      <c r="G631" s="166"/>
      <c r="H631" s="166"/>
      <c r="I631" s="169"/>
      <c r="J631" s="180">
        <f>BK631</f>
        <v>0</v>
      </c>
      <c r="K631" s="166"/>
      <c r="L631" s="171"/>
      <c r="M631" s="172"/>
      <c r="N631" s="173"/>
      <c r="O631" s="173"/>
      <c r="P631" s="174">
        <f>SUM(P632:P647)</f>
        <v>0</v>
      </c>
      <c r="Q631" s="173"/>
      <c r="R631" s="174">
        <f>SUM(R632:R647)</f>
        <v>0.21485199999999999</v>
      </c>
      <c r="S631" s="173"/>
      <c r="T631" s="175">
        <f>SUM(T632:T647)</f>
        <v>0</v>
      </c>
      <c r="AR631" s="176" t="s">
        <v>79</v>
      </c>
      <c r="AT631" s="177" t="s">
        <v>69</v>
      </c>
      <c r="AU631" s="177" t="s">
        <v>77</v>
      </c>
      <c r="AY631" s="176" t="s">
        <v>244</v>
      </c>
      <c r="BK631" s="178">
        <f>SUM(BK632:BK647)</f>
        <v>0</v>
      </c>
    </row>
    <row r="632" spans="1:65" s="2" customFormat="1" ht="24.2" customHeight="1">
      <c r="A632" s="36"/>
      <c r="B632" s="37"/>
      <c r="C632" s="181" t="s">
        <v>1200</v>
      </c>
      <c r="D632" s="181" t="s">
        <v>246</v>
      </c>
      <c r="E632" s="182" t="s">
        <v>1201</v>
      </c>
      <c r="F632" s="183" t="s">
        <v>1202</v>
      </c>
      <c r="G632" s="184" t="s">
        <v>289</v>
      </c>
      <c r="H632" s="185">
        <v>9.766</v>
      </c>
      <c r="I632" s="186"/>
      <c r="J632" s="187">
        <f>ROUND(I632*H632,2)</f>
        <v>0</v>
      </c>
      <c r="K632" s="188"/>
      <c r="L632" s="41"/>
      <c r="M632" s="189" t="s">
        <v>18</v>
      </c>
      <c r="N632" s="190" t="s">
        <v>41</v>
      </c>
      <c r="O632" s="66"/>
      <c r="P632" s="191">
        <f>O632*H632</f>
        <v>0</v>
      </c>
      <c r="Q632" s="191">
        <v>0</v>
      </c>
      <c r="R632" s="191">
        <f>Q632*H632</f>
        <v>0</v>
      </c>
      <c r="S632" s="191">
        <v>0</v>
      </c>
      <c r="T632" s="192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3" t="s">
        <v>167</v>
      </c>
      <c r="AT632" s="193" t="s">
        <v>246</v>
      </c>
      <c r="AU632" s="193" t="s">
        <v>79</v>
      </c>
      <c r="AY632" s="19" t="s">
        <v>244</v>
      </c>
      <c r="BE632" s="194">
        <f>IF(N632="základní",J632,0)</f>
        <v>0</v>
      </c>
      <c r="BF632" s="194">
        <f>IF(N632="snížená",J632,0)</f>
        <v>0</v>
      </c>
      <c r="BG632" s="194">
        <f>IF(N632="zákl. přenesená",J632,0)</f>
        <v>0</v>
      </c>
      <c r="BH632" s="194">
        <f>IF(N632="sníž. přenesená",J632,0)</f>
        <v>0</v>
      </c>
      <c r="BI632" s="194">
        <f>IF(N632="nulová",J632,0)</f>
        <v>0</v>
      </c>
      <c r="BJ632" s="19" t="s">
        <v>77</v>
      </c>
      <c r="BK632" s="194">
        <f>ROUND(I632*H632,2)</f>
        <v>0</v>
      </c>
      <c r="BL632" s="19" t="s">
        <v>167</v>
      </c>
      <c r="BM632" s="193" t="s">
        <v>1203</v>
      </c>
    </row>
    <row r="633" spans="1:65" s="13" customFormat="1">
      <c r="B633" s="195"/>
      <c r="C633" s="196"/>
      <c r="D633" s="197" t="s">
        <v>252</v>
      </c>
      <c r="E633" s="198" t="s">
        <v>18</v>
      </c>
      <c r="F633" s="199" t="s">
        <v>1204</v>
      </c>
      <c r="G633" s="196"/>
      <c r="H633" s="200">
        <v>5.9059999999999997</v>
      </c>
      <c r="I633" s="201"/>
      <c r="J633" s="196"/>
      <c r="K633" s="196"/>
      <c r="L633" s="202"/>
      <c r="M633" s="203"/>
      <c r="N633" s="204"/>
      <c r="O633" s="204"/>
      <c r="P633" s="204"/>
      <c r="Q633" s="204"/>
      <c r="R633" s="204"/>
      <c r="S633" s="204"/>
      <c r="T633" s="205"/>
      <c r="AT633" s="206" t="s">
        <v>252</v>
      </c>
      <c r="AU633" s="206" t="s">
        <v>79</v>
      </c>
      <c r="AV633" s="13" t="s">
        <v>79</v>
      </c>
      <c r="AW633" s="13" t="s">
        <v>32</v>
      </c>
      <c r="AX633" s="13" t="s">
        <v>70</v>
      </c>
      <c r="AY633" s="206" t="s">
        <v>244</v>
      </c>
    </row>
    <row r="634" spans="1:65" s="13" customFormat="1">
      <c r="B634" s="195"/>
      <c r="C634" s="196"/>
      <c r="D634" s="197" t="s">
        <v>252</v>
      </c>
      <c r="E634" s="198" t="s">
        <v>18</v>
      </c>
      <c r="F634" s="199" t="s">
        <v>1205</v>
      </c>
      <c r="G634" s="196"/>
      <c r="H634" s="200">
        <v>3.86</v>
      </c>
      <c r="I634" s="201"/>
      <c r="J634" s="196"/>
      <c r="K634" s="196"/>
      <c r="L634" s="202"/>
      <c r="M634" s="203"/>
      <c r="N634" s="204"/>
      <c r="O634" s="204"/>
      <c r="P634" s="204"/>
      <c r="Q634" s="204"/>
      <c r="R634" s="204"/>
      <c r="S634" s="204"/>
      <c r="T634" s="205"/>
      <c r="AT634" s="206" t="s">
        <v>252</v>
      </c>
      <c r="AU634" s="206" t="s">
        <v>79</v>
      </c>
      <c r="AV634" s="13" t="s">
        <v>79</v>
      </c>
      <c r="AW634" s="13" t="s">
        <v>32</v>
      </c>
      <c r="AX634" s="13" t="s">
        <v>70</v>
      </c>
      <c r="AY634" s="206" t="s">
        <v>244</v>
      </c>
    </row>
    <row r="635" spans="1:65" s="14" customFormat="1">
      <c r="B635" s="207"/>
      <c r="C635" s="208"/>
      <c r="D635" s="197" t="s">
        <v>252</v>
      </c>
      <c r="E635" s="209" t="s">
        <v>18</v>
      </c>
      <c r="F635" s="210" t="s">
        <v>254</v>
      </c>
      <c r="G635" s="208"/>
      <c r="H635" s="211">
        <v>9.766</v>
      </c>
      <c r="I635" s="212"/>
      <c r="J635" s="208"/>
      <c r="K635" s="208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252</v>
      </c>
      <c r="AU635" s="217" t="s">
        <v>79</v>
      </c>
      <c r="AV635" s="14" t="s">
        <v>250</v>
      </c>
      <c r="AW635" s="14" t="s">
        <v>32</v>
      </c>
      <c r="AX635" s="14" t="s">
        <v>77</v>
      </c>
      <c r="AY635" s="217" t="s">
        <v>244</v>
      </c>
    </row>
    <row r="636" spans="1:65" s="2" customFormat="1" ht="21.75" customHeight="1">
      <c r="A636" s="36"/>
      <c r="B636" s="37"/>
      <c r="C636" s="218" t="s">
        <v>1206</v>
      </c>
      <c r="D636" s="218" t="s">
        <v>264</v>
      </c>
      <c r="E636" s="219" t="s">
        <v>1207</v>
      </c>
      <c r="F636" s="220" t="s">
        <v>1208</v>
      </c>
      <c r="G636" s="221" t="s">
        <v>289</v>
      </c>
      <c r="H636" s="222">
        <v>9.766</v>
      </c>
      <c r="I636" s="223"/>
      <c r="J636" s="224">
        <f>ROUND(I636*H636,2)</f>
        <v>0</v>
      </c>
      <c r="K636" s="225"/>
      <c r="L636" s="226"/>
      <c r="M636" s="227" t="s">
        <v>18</v>
      </c>
      <c r="N636" s="228" t="s">
        <v>41</v>
      </c>
      <c r="O636" s="66"/>
      <c r="P636" s="191">
        <f>O636*H636</f>
        <v>0</v>
      </c>
      <c r="Q636" s="191">
        <v>2.1999999999999999E-2</v>
      </c>
      <c r="R636" s="191">
        <f>Q636*H636</f>
        <v>0.21485199999999999</v>
      </c>
      <c r="S636" s="191">
        <v>0</v>
      </c>
      <c r="T636" s="192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3" t="s">
        <v>415</v>
      </c>
      <c r="AT636" s="193" t="s">
        <v>264</v>
      </c>
      <c r="AU636" s="193" t="s">
        <v>79</v>
      </c>
      <c r="AY636" s="19" t="s">
        <v>244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19" t="s">
        <v>77</v>
      </c>
      <c r="BK636" s="194">
        <f>ROUND(I636*H636,2)</f>
        <v>0</v>
      </c>
      <c r="BL636" s="19" t="s">
        <v>167</v>
      </c>
      <c r="BM636" s="193" t="s">
        <v>1209</v>
      </c>
    </row>
    <row r="637" spans="1:65" s="2" customFormat="1" ht="29.25">
      <c r="A637" s="36"/>
      <c r="B637" s="37"/>
      <c r="C637" s="38"/>
      <c r="D637" s="197" t="s">
        <v>444</v>
      </c>
      <c r="E637" s="38"/>
      <c r="F637" s="239" t="s">
        <v>1210</v>
      </c>
      <c r="G637" s="38"/>
      <c r="H637" s="38"/>
      <c r="I637" s="240"/>
      <c r="J637" s="38"/>
      <c r="K637" s="38"/>
      <c r="L637" s="41"/>
      <c r="M637" s="241"/>
      <c r="N637" s="242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444</v>
      </c>
      <c r="AU637" s="19" t="s">
        <v>79</v>
      </c>
    </row>
    <row r="638" spans="1:65" s="13" customFormat="1">
      <c r="B638" s="195"/>
      <c r="C638" s="196"/>
      <c r="D638" s="197" t="s">
        <v>252</v>
      </c>
      <c r="E638" s="198" t="s">
        <v>18</v>
      </c>
      <c r="F638" s="199" t="s">
        <v>1204</v>
      </c>
      <c r="G638" s="196"/>
      <c r="H638" s="200">
        <v>5.9059999999999997</v>
      </c>
      <c r="I638" s="201"/>
      <c r="J638" s="196"/>
      <c r="K638" s="196"/>
      <c r="L638" s="202"/>
      <c r="M638" s="203"/>
      <c r="N638" s="204"/>
      <c r="O638" s="204"/>
      <c r="P638" s="204"/>
      <c r="Q638" s="204"/>
      <c r="R638" s="204"/>
      <c r="S638" s="204"/>
      <c r="T638" s="205"/>
      <c r="AT638" s="206" t="s">
        <v>252</v>
      </c>
      <c r="AU638" s="206" t="s">
        <v>79</v>
      </c>
      <c r="AV638" s="13" t="s">
        <v>79</v>
      </c>
      <c r="AW638" s="13" t="s">
        <v>32</v>
      </c>
      <c r="AX638" s="13" t="s">
        <v>70</v>
      </c>
      <c r="AY638" s="206" t="s">
        <v>244</v>
      </c>
    </row>
    <row r="639" spans="1:65" s="13" customFormat="1">
      <c r="B639" s="195"/>
      <c r="C639" s="196"/>
      <c r="D639" s="197" t="s">
        <v>252</v>
      </c>
      <c r="E639" s="198" t="s">
        <v>18</v>
      </c>
      <c r="F639" s="199" t="s">
        <v>1205</v>
      </c>
      <c r="G639" s="196"/>
      <c r="H639" s="200">
        <v>3.86</v>
      </c>
      <c r="I639" s="201"/>
      <c r="J639" s="196"/>
      <c r="K639" s="196"/>
      <c r="L639" s="202"/>
      <c r="M639" s="203"/>
      <c r="N639" s="204"/>
      <c r="O639" s="204"/>
      <c r="P639" s="204"/>
      <c r="Q639" s="204"/>
      <c r="R639" s="204"/>
      <c r="S639" s="204"/>
      <c r="T639" s="205"/>
      <c r="AT639" s="206" t="s">
        <v>252</v>
      </c>
      <c r="AU639" s="206" t="s">
        <v>79</v>
      </c>
      <c r="AV639" s="13" t="s">
        <v>79</v>
      </c>
      <c r="AW639" s="13" t="s">
        <v>32</v>
      </c>
      <c r="AX639" s="13" t="s">
        <v>70</v>
      </c>
      <c r="AY639" s="206" t="s">
        <v>244</v>
      </c>
    </row>
    <row r="640" spans="1:65" s="14" customFormat="1">
      <c r="B640" s="207"/>
      <c r="C640" s="208"/>
      <c r="D640" s="197" t="s">
        <v>252</v>
      </c>
      <c r="E640" s="209" t="s">
        <v>18</v>
      </c>
      <c r="F640" s="210" t="s">
        <v>254</v>
      </c>
      <c r="G640" s="208"/>
      <c r="H640" s="211">
        <v>9.766</v>
      </c>
      <c r="I640" s="212"/>
      <c r="J640" s="208"/>
      <c r="K640" s="208"/>
      <c r="L640" s="213"/>
      <c r="M640" s="214"/>
      <c r="N640" s="215"/>
      <c r="O640" s="215"/>
      <c r="P640" s="215"/>
      <c r="Q640" s="215"/>
      <c r="R640" s="215"/>
      <c r="S640" s="215"/>
      <c r="T640" s="216"/>
      <c r="AT640" s="217" t="s">
        <v>252</v>
      </c>
      <c r="AU640" s="217" t="s">
        <v>79</v>
      </c>
      <c r="AV640" s="14" t="s">
        <v>250</v>
      </c>
      <c r="AW640" s="14" t="s">
        <v>32</v>
      </c>
      <c r="AX640" s="14" t="s">
        <v>77</v>
      </c>
      <c r="AY640" s="217" t="s">
        <v>244</v>
      </c>
    </row>
    <row r="641" spans="1:65" s="2" customFormat="1" ht="16.5" customHeight="1">
      <c r="A641" s="36"/>
      <c r="B641" s="37"/>
      <c r="C641" s="181" t="s">
        <v>1211</v>
      </c>
      <c r="D641" s="181" t="s">
        <v>246</v>
      </c>
      <c r="E641" s="182" t="s">
        <v>1212</v>
      </c>
      <c r="F641" s="183" t="s">
        <v>1213</v>
      </c>
      <c r="G641" s="184" t="s">
        <v>289</v>
      </c>
      <c r="H641" s="185">
        <v>0</v>
      </c>
      <c r="I641" s="186"/>
      <c r="J641" s="187">
        <f>ROUND(I641*H641,2)</f>
        <v>0</v>
      </c>
      <c r="K641" s="188"/>
      <c r="L641" s="41"/>
      <c r="M641" s="189" t="s">
        <v>18</v>
      </c>
      <c r="N641" s="190" t="s">
        <v>41</v>
      </c>
      <c r="O641" s="66"/>
      <c r="P641" s="191">
        <f>O641*H641</f>
        <v>0</v>
      </c>
      <c r="Q641" s="191">
        <v>0</v>
      </c>
      <c r="R641" s="191">
        <f>Q641*H641</f>
        <v>0</v>
      </c>
      <c r="S641" s="191">
        <v>1E-3</v>
      </c>
      <c r="T641" s="192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93" t="s">
        <v>167</v>
      </c>
      <c r="AT641" s="193" t="s">
        <v>246</v>
      </c>
      <c r="AU641" s="193" t="s">
        <v>79</v>
      </c>
      <c r="AY641" s="19" t="s">
        <v>244</v>
      </c>
      <c r="BE641" s="194">
        <f>IF(N641="základní",J641,0)</f>
        <v>0</v>
      </c>
      <c r="BF641" s="194">
        <f>IF(N641="snížená",J641,0)</f>
        <v>0</v>
      </c>
      <c r="BG641" s="194">
        <f>IF(N641="zákl. přenesená",J641,0)</f>
        <v>0</v>
      </c>
      <c r="BH641" s="194">
        <f>IF(N641="sníž. přenesená",J641,0)</f>
        <v>0</v>
      </c>
      <c r="BI641" s="194">
        <f>IF(N641="nulová",J641,0)</f>
        <v>0</v>
      </c>
      <c r="BJ641" s="19" t="s">
        <v>77</v>
      </c>
      <c r="BK641" s="194">
        <f>ROUND(I641*H641,2)</f>
        <v>0</v>
      </c>
      <c r="BL641" s="19" t="s">
        <v>167</v>
      </c>
      <c r="BM641" s="193" t="s">
        <v>1214</v>
      </c>
    </row>
    <row r="642" spans="1:65" s="2" customFormat="1" ht="19.5">
      <c r="A642" s="36"/>
      <c r="B642" s="37"/>
      <c r="C642" s="38"/>
      <c r="D642" s="197" t="s">
        <v>444</v>
      </c>
      <c r="E642" s="38"/>
      <c r="F642" s="239" t="s">
        <v>1215</v>
      </c>
      <c r="G642" s="38"/>
      <c r="H642" s="38"/>
      <c r="I642" s="240"/>
      <c r="J642" s="38"/>
      <c r="K642" s="38"/>
      <c r="L642" s="41"/>
      <c r="M642" s="241"/>
      <c r="N642" s="242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444</v>
      </c>
      <c r="AU642" s="19" t="s">
        <v>79</v>
      </c>
    </row>
    <row r="643" spans="1:65" s="13" customFormat="1">
      <c r="B643" s="195"/>
      <c r="C643" s="196"/>
      <c r="D643" s="197" t="s">
        <v>252</v>
      </c>
      <c r="E643" s="198" t="s">
        <v>18</v>
      </c>
      <c r="F643" s="199" t="s">
        <v>1216</v>
      </c>
      <c r="G643" s="196"/>
      <c r="H643" s="200">
        <v>4.18</v>
      </c>
      <c r="I643" s="201"/>
      <c r="J643" s="196"/>
      <c r="K643" s="196"/>
      <c r="L643" s="202"/>
      <c r="M643" s="203"/>
      <c r="N643" s="204"/>
      <c r="O643" s="204"/>
      <c r="P643" s="204"/>
      <c r="Q643" s="204"/>
      <c r="R643" s="204"/>
      <c r="S643" s="204"/>
      <c r="T643" s="205"/>
      <c r="AT643" s="206" t="s">
        <v>252</v>
      </c>
      <c r="AU643" s="206" t="s">
        <v>79</v>
      </c>
      <c r="AV643" s="13" t="s">
        <v>79</v>
      </c>
      <c r="AW643" s="13" t="s">
        <v>32</v>
      </c>
      <c r="AX643" s="13" t="s">
        <v>70</v>
      </c>
      <c r="AY643" s="206" t="s">
        <v>244</v>
      </c>
    </row>
    <row r="644" spans="1:65" s="15" customFormat="1">
      <c r="B644" s="229"/>
      <c r="C644" s="230"/>
      <c r="D644" s="197" t="s">
        <v>252</v>
      </c>
      <c r="E644" s="231" t="s">
        <v>18</v>
      </c>
      <c r="F644" s="232" t="s">
        <v>374</v>
      </c>
      <c r="G644" s="230"/>
      <c r="H644" s="231" t="s">
        <v>18</v>
      </c>
      <c r="I644" s="233"/>
      <c r="J644" s="230"/>
      <c r="K644" s="230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252</v>
      </c>
      <c r="AU644" s="238" t="s">
        <v>79</v>
      </c>
      <c r="AV644" s="15" t="s">
        <v>77</v>
      </c>
      <c r="AW644" s="15" t="s">
        <v>32</v>
      </c>
      <c r="AX644" s="15" t="s">
        <v>70</v>
      </c>
      <c r="AY644" s="238" t="s">
        <v>244</v>
      </c>
    </row>
    <row r="645" spans="1:65" s="13" customFormat="1">
      <c r="B645" s="195"/>
      <c r="C645" s="196"/>
      <c r="D645" s="197" t="s">
        <v>252</v>
      </c>
      <c r="E645" s="198" t="s">
        <v>18</v>
      </c>
      <c r="F645" s="199" t="s">
        <v>1217</v>
      </c>
      <c r="G645" s="196"/>
      <c r="H645" s="200">
        <v>-4.18</v>
      </c>
      <c r="I645" s="201"/>
      <c r="J645" s="196"/>
      <c r="K645" s="196"/>
      <c r="L645" s="202"/>
      <c r="M645" s="203"/>
      <c r="N645" s="204"/>
      <c r="O645" s="204"/>
      <c r="P645" s="204"/>
      <c r="Q645" s="204"/>
      <c r="R645" s="204"/>
      <c r="S645" s="204"/>
      <c r="T645" s="205"/>
      <c r="AT645" s="206" t="s">
        <v>252</v>
      </c>
      <c r="AU645" s="206" t="s">
        <v>79</v>
      </c>
      <c r="AV645" s="13" t="s">
        <v>79</v>
      </c>
      <c r="AW645" s="13" t="s">
        <v>32</v>
      </c>
      <c r="AX645" s="13" t="s">
        <v>70</v>
      </c>
      <c r="AY645" s="206" t="s">
        <v>244</v>
      </c>
    </row>
    <row r="646" spans="1:65" s="14" customFormat="1">
      <c r="B646" s="207"/>
      <c r="C646" s="208"/>
      <c r="D646" s="197" t="s">
        <v>252</v>
      </c>
      <c r="E646" s="209" t="s">
        <v>18</v>
      </c>
      <c r="F646" s="210" t="s">
        <v>254</v>
      </c>
      <c r="G646" s="208"/>
      <c r="H646" s="211">
        <v>0</v>
      </c>
      <c r="I646" s="212"/>
      <c r="J646" s="208"/>
      <c r="K646" s="208"/>
      <c r="L646" s="213"/>
      <c r="M646" s="214"/>
      <c r="N646" s="215"/>
      <c r="O646" s="215"/>
      <c r="P646" s="215"/>
      <c r="Q646" s="215"/>
      <c r="R646" s="215"/>
      <c r="S646" s="215"/>
      <c r="T646" s="216"/>
      <c r="AT646" s="217" t="s">
        <v>252</v>
      </c>
      <c r="AU646" s="217" t="s">
        <v>79</v>
      </c>
      <c r="AV646" s="14" t="s">
        <v>250</v>
      </c>
      <c r="AW646" s="14" t="s">
        <v>32</v>
      </c>
      <c r="AX646" s="14" t="s">
        <v>77</v>
      </c>
      <c r="AY646" s="217" t="s">
        <v>244</v>
      </c>
    </row>
    <row r="647" spans="1:65" s="2" customFormat="1" ht="49.15" customHeight="1">
      <c r="A647" s="36"/>
      <c r="B647" s="37"/>
      <c r="C647" s="181" t="s">
        <v>1218</v>
      </c>
      <c r="D647" s="181" t="s">
        <v>246</v>
      </c>
      <c r="E647" s="182" t="s">
        <v>1219</v>
      </c>
      <c r="F647" s="183" t="s">
        <v>1220</v>
      </c>
      <c r="G647" s="184" t="s">
        <v>262</v>
      </c>
      <c r="H647" s="185">
        <v>0.215</v>
      </c>
      <c r="I647" s="186"/>
      <c r="J647" s="187">
        <f>ROUND(I647*H647,2)</f>
        <v>0</v>
      </c>
      <c r="K647" s="188"/>
      <c r="L647" s="41"/>
      <c r="M647" s="243" t="s">
        <v>18</v>
      </c>
      <c r="N647" s="244" t="s">
        <v>41</v>
      </c>
      <c r="O647" s="245"/>
      <c r="P647" s="246">
        <f>O647*H647</f>
        <v>0</v>
      </c>
      <c r="Q647" s="246">
        <v>0</v>
      </c>
      <c r="R647" s="246">
        <f>Q647*H647</f>
        <v>0</v>
      </c>
      <c r="S647" s="246">
        <v>0</v>
      </c>
      <c r="T647" s="247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3" t="s">
        <v>167</v>
      </c>
      <c r="AT647" s="193" t="s">
        <v>246</v>
      </c>
      <c r="AU647" s="193" t="s">
        <v>79</v>
      </c>
      <c r="AY647" s="19" t="s">
        <v>244</v>
      </c>
      <c r="BE647" s="194">
        <f>IF(N647="základní",J647,0)</f>
        <v>0</v>
      </c>
      <c r="BF647" s="194">
        <f>IF(N647="snížená",J647,0)</f>
        <v>0</v>
      </c>
      <c r="BG647" s="194">
        <f>IF(N647="zákl. přenesená",J647,0)</f>
        <v>0</v>
      </c>
      <c r="BH647" s="194">
        <f>IF(N647="sníž. přenesená",J647,0)</f>
        <v>0</v>
      </c>
      <c r="BI647" s="194">
        <f>IF(N647="nulová",J647,0)</f>
        <v>0</v>
      </c>
      <c r="BJ647" s="19" t="s">
        <v>77</v>
      </c>
      <c r="BK647" s="194">
        <f>ROUND(I647*H647,2)</f>
        <v>0</v>
      </c>
      <c r="BL647" s="19" t="s">
        <v>167</v>
      </c>
      <c r="BM647" s="193" t="s">
        <v>1221</v>
      </c>
    </row>
    <row r="648" spans="1:65" s="2" customFormat="1" ht="6.95" customHeight="1">
      <c r="A648" s="36"/>
      <c r="B648" s="49"/>
      <c r="C648" s="50"/>
      <c r="D648" s="50"/>
      <c r="E648" s="50"/>
      <c r="F648" s="50"/>
      <c r="G648" s="50"/>
      <c r="H648" s="50"/>
      <c r="I648" s="50"/>
      <c r="J648" s="50"/>
      <c r="K648" s="50"/>
      <c r="L648" s="41"/>
      <c r="M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</row>
  </sheetData>
  <sheetProtection algorithmName="SHA-512" hashValue="olRDyfYMfIIE9pvM3wTbdsBPrrXMl6uB7vDR76GfguJ47M/CvNrkR5FKWfjmuITvLnNcxyNKVch1j2cx+fGSpw==" saltValue="A9t3tiwMD9PEmiASJljTlPKfmmoN0sFV1ffXMIJJGtaCuYlDhq/3PHC952i12l5yk4ddfAQ3oijRCI4t0l/pMA==" spinCount="100000" sheet="1" objects="1" scenarios="1" formatColumns="0" formatRows="0" autoFilter="0"/>
  <autoFilter ref="C105:K647"/>
  <mergeCells count="12">
    <mergeCell ref="E98:H98"/>
    <mergeCell ref="L2:V2"/>
    <mergeCell ref="E50:H50"/>
    <mergeCell ref="E52:H52"/>
    <mergeCell ref="E54:H54"/>
    <mergeCell ref="E94:H94"/>
    <mergeCell ref="E96:H9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1222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ROUND((SUM(BE86:BE88)),  2)</f>
        <v>0</v>
      </c>
      <c r="G35" s="36"/>
      <c r="H35" s="36"/>
      <c r="I35" s="126">
        <v>0.21</v>
      </c>
      <c r="J35" s="125">
        <f>ROUND(((SUM(BE86:BE88))*I35),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ROUND((SUM(BF86:BF88)),  2)</f>
        <v>0</v>
      </c>
      <c r="G36" s="36"/>
      <c r="H36" s="36"/>
      <c r="I36" s="126">
        <v>0.15</v>
      </c>
      <c r="J36" s="125">
        <f>ROUND(((SUM(BF86:BF88))*I36),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ROUND((SUM(BG86:BG88)),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ROUND((SUM(BH86:BH88)),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ROUND((SUM(BI86:BI88)),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01.4.3. - VZT a chlazení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1223</v>
      </c>
      <c r="E64" s="145"/>
      <c r="F64" s="145"/>
      <c r="G64" s="145"/>
      <c r="H64" s="145"/>
      <c r="I64" s="145"/>
      <c r="J64" s="146">
        <f>J87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229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15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7" t="str">
        <f>E7</f>
        <v>JAK  - Smluvní rozpočet VZ.13.2022</v>
      </c>
      <c r="F74" s="398"/>
      <c r="G74" s="398"/>
      <c r="H74" s="39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200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16.5" customHeight="1">
      <c r="A76" s="36"/>
      <c r="B76" s="37"/>
      <c r="C76" s="38"/>
      <c r="D76" s="38"/>
      <c r="E76" s="397" t="s">
        <v>201</v>
      </c>
      <c r="F76" s="396"/>
      <c r="G76" s="396"/>
      <c r="H76" s="396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202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2" t="str">
        <f>E11</f>
        <v>SO 01.4.3. - VZT a chlazení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20</v>
      </c>
      <c r="D80" s="38"/>
      <c r="E80" s="38"/>
      <c r="F80" s="29" t="str">
        <f>F14</f>
        <v xml:space="preserve"> </v>
      </c>
      <c r="G80" s="38"/>
      <c r="H80" s="38"/>
      <c r="I80" s="31" t="s">
        <v>22</v>
      </c>
      <c r="J80" s="61" t="str">
        <f>IF(J14="","",J14)</f>
        <v>12. 8. 2022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24</v>
      </c>
      <c r="D82" s="38"/>
      <c r="E82" s="38"/>
      <c r="F82" s="29" t="str">
        <f>E17</f>
        <v>MČ Praha 6, odbor školství</v>
      </c>
      <c r="G82" s="38"/>
      <c r="H82" s="38"/>
      <c r="I82" s="31" t="s">
        <v>30</v>
      </c>
      <c r="J82" s="34" t="str">
        <f>E23</f>
        <v>D - PLUS PROJEKTOVÁ A INŽENÝRSKÁ a.s.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28</v>
      </c>
      <c r="D83" s="38"/>
      <c r="E83" s="38"/>
      <c r="F83" s="29" t="str">
        <f>IF(E20="","",E20)</f>
        <v>Vyplň údaj</v>
      </c>
      <c r="G83" s="38"/>
      <c r="H83" s="38"/>
      <c r="I83" s="31" t="s">
        <v>33</v>
      </c>
      <c r="J83" s="34" t="str">
        <f>E26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230</v>
      </c>
      <c r="D85" s="156" t="s">
        <v>55</v>
      </c>
      <c r="E85" s="156" t="s">
        <v>51</v>
      </c>
      <c r="F85" s="156" t="s">
        <v>52</v>
      </c>
      <c r="G85" s="156" t="s">
        <v>231</v>
      </c>
      <c r="H85" s="156" t="s">
        <v>232</v>
      </c>
      <c r="I85" s="156" t="s">
        <v>233</v>
      </c>
      <c r="J85" s="157" t="s">
        <v>206</v>
      </c>
      <c r="K85" s="158" t="s">
        <v>234</v>
      </c>
      <c r="L85" s="159"/>
      <c r="M85" s="70" t="s">
        <v>18</v>
      </c>
      <c r="N85" s="71" t="s">
        <v>40</v>
      </c>
      <c r="O85" s="71" t="s">
        <v>235</v>
      </c>
      <c r="P85" s="71" t="s">
        <v>236</v>
      </c>
      <c r="Q85" s="71" t="s">
        <v>237</v>
      </c>
      <c r="R85" s="71" t="s">
        <v>238</v>
      </c>
      <c r="S85" s="71" t="s">
        <v>239</v>
      </c>
      <c r="T85" s="72" t="s">
        <v>240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241</v>
      </c>
      <c r="D86" s="38"/>
      <c r="E86" s="38"/>
      <c r="F86" s="38"/>
      <c r="G86" s="38"/>
      <c r="H86" s="38"/>
      <c r="I86" s="38"/>
      <c r="J86" s="160">
        <f>BK86</f>
        <v>0</v>
      </c>
      <c r="K86" s="38"/>
      <c r="L86" s="41"/>
      <c r="M86" s="73"/>
      <c r="N86" s="161"/>
      <c r="O86" s="74"/>
      <c r="P86" s="162">
        <f>P87</f>
        <v>0</v>
      </c>
      <c r="Q86" s="74"/>
      <c r="R86" s="162">
        <f>R87</f>
        <v>0</v>
      </c>
      <c r="S86" s="74"/>
      <c r="T86" s="163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69</v>
      </c>
      <c r="AU86" s="19" t="s">
        <v>207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69</v>
      </c>
      <c r="E87" s="168" t="s">
        <v>1224</v>
      </c>
      <c r="F87" s="168" t="s">
        <v>1225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</f>
        <v>0</v>
      </c>
      <c r="Q87" s="173"/>
      <c r="R87" s="174">
        <f>R88</f>
        <v>0</v>
      </c>
      <c r="S87" s="173"/>
      <c r="T87" s="175">
        <f>T88</f>
        <v>0</v>
      </c>
      <c r="AR87" s="176" t="s">
        <v>77</v>
      </c>
      <c r="AT87" s="177" t="s">
        <v>69</v>
      </c>
      <c r="AU87" s="177" t="s">
        <v>70</v>
      </c>
      <c r="AY87" s="176" t="s">
        <v>244</v>
      </c>
      <c r="BK87" s="178">
        <f>BK88</f>
        <v>0</v>
      </c>
    </row>
    <row r="88" spans="1:65" s="2" customFormat="1" ht="24.2" customHeight="1">
      <c r="A88" s="36"/>
      <c r="B88" s="37"/>
      <c r="C88" s="181" t="s">
        <v>77</v>
      </c>
      <c r="D88" s="181" t="s">
        <v>246</v>
      </c>
      <c r="E88" s="182" t="s">
        <v>129</v>
      </c>
      <c r="F88" s="183" t="s">
        <v>1226</v>
      </c>
      <c r="G88" s="184" t="s">
        <v>1227</v>
      </c>
      <c r="H88" s="185">
        <v>2</v>
      </c>
      <c r="I88" s="186"/>
      <c r="J88" s="187">
        <f>ROUND(I88*H88,2)</f>
        <v>0</v>
      </c>
      <c r="K88" s="188"/>
      <c r="L88" s="41"/>
      <c r="M88" s="243" t="s">
        <v>18</v>
      </c>
      <c r="N88" s="244" t="s">
        <v>41</v>
      </c>
      <c r="O88" s="245"/>
      <c r="P88" s="246">
        <f>O88*H88</f>
        <v>0</v>
      </c>
      <c r="Q88" s="246">
        <v>0</v>
      </c>
      <c r="R88" s="246">
        <f>Q88*H88</f>
        <v>0</v>
      </c>
      <c r="S88" s="246">
        <v>0</v>
      </c>
      <c r="T88" s="24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3" t="s">
        <v>250</v>
      </c>
      <c r="AT88" s="193" t="s">
        <v>246</v>
      </c>
      <c r="AU88" s="193" t="s">
        <v>77</v>
      </c>
      <c r="AY88" s="19" t="s">
        <v>244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9" t="s">
        <v>77</v>
      </c>
      <c r="BK88" s="194">
        <f>ROUND(I88*H88,2)</f>
        <v>0</v>
      </c>
      <c r="BL88" s="19" t="s">
        <v>250</v>
      </c>
      <c r="BM88" s="193" t="s">
        <v>1228</v>
      </c>
    </row>
    <row r="89" spans="1:65" s="2" customFormat="1" ht="6.95" customHeight="1">
      <c r="A89" s="36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41"/>
      <c r="M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</sheetData>
  <sheetProtection algorithmName="SHA-512" hashValue="Vdsd83oI4eHOqwKZtEbRs782fmlDO2FNfOAZQvRvcJvuVxPkvD58IwgIOJx+vuSDpYg6LKl8QXsYSceCAeKJzA==" saltValue="y3V4k2y1weEbhU5oivI1YWmvETrM/e8WbzECunMr1KnNESKPYCV3UfRyFMAc11A7hF7CzO/ir6u6fyw3Sbnl9A==" spinCount="100000" sheet="1" objects="1" scenarios="1" formatColumns="0" formatRows="0" autoFilter="0"/>
  <autoFilter ref="C85:K88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1229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ROUND((SUM(BE95:BE147)),  2)</f>
        <v>0</v>
      </c>
      <c r="G35" s="36"/>
      <c r="H35" s="36"/>
      <c r="I35" s="126">
        <v>0.21</v>
      </c>
      <c r="J35" s="125">
        <f>ROUND(((SUM(BE95:BE147))*I35),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ROUND((SUM(BF95:BF147)),  2)</f>
        <v>0</v>
      </c>
      <c r="G36" s="36"/>
      <c r="H36" s="36"/>
      <c r="I36" s="126">
        <v>0.15</v>
      </c>
      <c r="J36" s="125">
        <f>ROUND(((SUM(BF95:BF147))*I36),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ROUND((SUM(BG95:BG147)),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ROUND((SUM(BH95:BH147)),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ROUND((SUM(BI95:BI147)),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01.4.5. - ZTI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1230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1231</v>
      </c>
      <c r="E65" s="150"/>
      <c r="F65" s="150"/>
      <c r="G65" s="150"/>
      <c r="H65" s="150"/>
      <c r="I65" s="150"/>
      <c r="J65" s="151">
        <f>J97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1232</v>
      </c>
      <c r="E66" s="150"/>
      <c r="F66" s="150"/>
      <c r="G66" s="150"/>
      <c r="H66" s="150"/>
      <c r="I66" s="150"/>
      <c r="J66" s="151">
        <f>J103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1233</v>
      </c>
      <c r="E67" s="150"/>
      <c r="F67" s="150"/>
      <c r="G67" s="150"/>
      <c r="H67" s="150"/>
      <c r="I67" s="150"/>
      <c r="J67" s="151">
        <f>J106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1234</v>
      </c>
      <c r="E68" s="150"/>
      <c r="F68" s="150"/>
      <c r="G68" s="150"/>
      <c r="H68" s="150"/>
      <c r="I68" s="150"/>
      <c r="J68" s="151">
        <f>J113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1235</v>
      </c>
      <c r="E69" s="150"/>
      <c r="F69" s="150"/>
      <c r="G69" s="150"/>
      <c r="H69" s="150"/>
      <c r="I69" s="150"/>
      <c r="J69" s="151">
        <f>J117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1236</v>
      </c>
      <c r="E70" s="150"/>
      <c r="F70" s="150"/>
      <c r="G70" s="150"/>
      <c r="H70" s="150"/>
      <c r="I70" s="150"/>
      <c r="J70" s="151">
        <f>J130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1237</v>
      </c>
      <c r="E71" s="150"/>
      <c r="F71" s="150"/>
      <c r="G71" s="150"/>
      <c r="H71" s="150"/>
      <c r="I71" s="150"/>
      <c r="J71" s="151">
        <f>J137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1238</v>
      </c>
      <c r="E72" s="150"/>
      <c r="F72" s="150"/>
      <c r="G72" s="150"/>
      <c r="H72" s="150"/>
      <c r="I72" s="150"/>
      <c r="J72" s="151">
        <f>J141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1239</v>
      </c>
      <c r="E73" s="150"/>
      <c r="F73" s="150"/>
      <c r="G73" s="150"/>
      <c r="H73" s="150"/>
      <c r="I73" s="150"/>
      <c r="J73" s="151">
        <f>J144</f>
        <v>0</v>
      </c>
      <c r="K73" s="99"/>
      <c r="L73" s="15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229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397" t="str">
        <f>E7</f>
        <v>JAK  - Smluvní rozpočet VZ.13.2022</v>
      </c>
      <c r="F83" s="398"/>
      <c r="G83" s="398"/>
      <c r="H83" s="39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200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97" t="s">
        <v>201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202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2" t="str">
        <f>E11</f>
        <v>SO 01.4.5. - ZTI</v>
      </c>
      <c r="F87" s="396"/>
      <c r="G87" s="396"/>
      <c r="H87" s="396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20</v>
      </c>
      <c r="D89" s="38"/>
      <c r="E89" s="38"/>
      <c r="F89" s="29" t="str">
        <f>F14</f>
        <v xml:space="preserve"> </v>
      </c>
      <c r="G89" s="38"/>
      <c r="H89" s="38"/>
      <c r="I89" s="31" t="s">
        <v>22</v>
      </c>
      <c r="J89" s="61" t="str">
        <f>IF(J14="","",J14)</f>
        <v>12. 8. 2022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40.15" customHeight="1">
      <c r="A91" s="36"/>
      <c r="B91" s="37"/>
      <c r="C91" s="31" t="s">
        <v>24</v>
      </c>
      <c r="D91" s="38"/>
      <c r="E91" s="38"/>
      <c r="F91" s="29" t="str">
        <f>E17</f>
        <v>MČ Praha 6, odbor školství</v>
      </c>
      <c r="G91" s="38"/>
      <c r="H91" s="38"/>
      <c r="I91" s="31" t="s">
        <v>30</v>
      </c>
      <c r="J91" s="34" t="str">
        <f>E23</f>
        <v>D - PLUS PROJEKTOVÁ A INŽENÝRSKÁ a.s.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28</v>
      </c>
      <c r="D92" s="38"/>
      <c r="E92" s="38"/>
      <c r="F92" s="29" t="str">
        <f>IF(E20="","",E20)</f>
        <v>Vyplň údaj</v>
      </c>
      <c r="G92" s="38"/>
      <c r="H92" s="38"/>
      <c r="I92" s="31" t="s">
        <v>33</v>
      </c>
      <c r="J92" s="34" t="str">
        <f>E26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230</v>
      </c>
      <c r="D94" s="156" t="s">
        <v>55</v>
      </c>
      <c r="E94" s="156" t="s">
        <v>51</v>
      </c>
      <c r="F94" s="156" t="s">
        <v>52</v>
      </c>
      <c r="G94" s="156" t="s">
        <v>231</v>
      </c>
      <c r="H94" s="156" t="s">
        <v>232</v>
      </c>
      <c r="I94" s="156" t="s">
        <v>233</v>
      </c>
      <c r="J94" s="157" t="s">
        <v>206</v>
      </c>
      <c r="K94" s="158" t="s">
        <v>234</v>
      </c>
      <c r="L94" s="159"/>
      <c r="M94" s="70" t="s">
        <v>18</v>
      </c>
      <c r="N94" s="71" t="s">
        <v>40</v>
      </c>
      <c r="O94" s="71" t="s">
        <v>235</v>
      </c>
      <c r="P94" s="71" t="s">
        <v>236</v>
      </c>
      <c r="Q94" s="71" t="s">
        <v>237</v>
      </c>
      <c r="R94" s="71" t="s">
        <v>238</v>
      </c>
      <c r="S94" s="71" t="s">
        <v>239</v>
      </c>
      <c r="T94" s="72" t="s">
        <v>240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241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</f>
        <v>0</v>
      </c>
      <c r="Q95" s="74"/>
      <c r="R95" s="162">
        <f>R96</f>
        <v>0</v>
      </c>
      <c r="S95" s="74"/>
      <c r="T95" s="163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69</v>
      </c>
      <c r="AU95" s="19" t="s">
        <v>207</v>
      </c>
      <c r="BK95" s="164">
        <f>BK96</f>
        <v>0</v>
      </c>
    </row>
    <row r="96" spans="1:63" s="12" customFormat="1" ht="25.9" customHeight="1">
      <c r="B96" s="165"/>
      <c r="C96" s="166"/>
      <c r="D96" s="167" t="s">
        <v>69</v>
      </c>
      <c r="E96" s="168" t="s">
        <v>1240</v>
      </c>
      <c r="F96" s="168" t="s">
        <v>1241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P97+P103+P106+P113+P117+P130+P137+P141+P144</f>
        <v>0</v>
      </c>
      <c r="Q96" s="173"/>
      <c r="R96" s="174">
        <f>R97+R103+R106+R113+R117+R130+R137+R141+R144</f>
        <v>0</v>
      </c>
      <c r="S96" s="173"/>
      <c r="T96" s="175">
        <f>T97+T103+T106+T113+T117+T130+T137+T141+T144</f>
        <v>0</v>
      </c>
      <c r="AR96" s="176" t="s">
        <v>77</v>
      </c>
      <c r="AT96" s="177" t="s">
        <v>69</v>
      </c>
      <c r="AU96" s="177" t="s">
        <v>70</v>
      </c>
      <c r="AY96" s="176" t="s">
        <v>244</v>
      </c>
      <c r="BK96" s="178">
        <f>BK97+BK103+BK106+BK113+BK117+BK130+BK137+BK141+BK144</f>
        <v>0</v>
      </c>
    </row>
    <row r="97" spans="1:65" s="12" customFormat="1" ht="22.9" customHeight="1">
      <c r="B97" s="165"/>
      <c r="C97" s="166"/>
      <c r="D97" s="167" t="s">
        <v>69</v>
      </c>
      <c r="E97" s="179" t="s">
        <v>1242</v>
      </c>
      <c r="F97" s="179" t="s">
        <v>1243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SUM(P98:P102)</f>
        <v>0</v>
      </c>
      <c r="Q97" s="173"/>
      <c r="R97" s="174">
        <f>SUM(R98:R102)</f>
        <v>0</v>
      </c>
      <c r="S97" s="173"/>
      <c r="T97" s="175">
        <f>SUM(T98:T102)</f>
        <v>0</v>
      </c>
      <c r="AR97" s="176" t="s">
        <v>77</v>
      </c>
      <c r="AT97" s="177" t="s">
        <v>69</v>
      </c>
      <c r="AU97" s="177" t="s">
        <v>77</v>
      </c>
      <c r="AY97" s="176" t="s">
        <v>244</v>
      </c>
      <c r="BK97" s="178">
        <f>SUM(BK98:BK102)</f>
        <v>0</v>
      </c>
    </row>
    <row r="98" spans="1:65" s="2" customFormat="1" ht="16.5" customHeight="1">
      <c r="A98" s="36"/>
      <c r="B98" s="37"/>
      <c r="C98" s="181" t="s">
        <v>77</v>
      </c>
      <c r="D98" s="181" t="s">
        <v>246</v>
      </c>
      <c r="E98" s="182" t="s">
        <v>1244</v>
      </c>
      <c r="F98" s="183" t="s">
        <v>1245</v>
      </c>
      <c r="G98" s="184" t="s">
        <v>379</v>
      </c>
      <c r="H98" s="185">
        <v>5</v>
      </c>
      <c r="I98" s="186"/>
      <c r="J98" s="187">
        <f>ROUND(I98*H98,2)</f>
        <v>0</v>
      </c>
      <c r="K98" s="188"/>
      <c r="L98" s="41"/>
      <c r="M98" s="189" t="s">
        <v>18</v>
      </c>
      <c r="N98" s="190" t="s">
        <v>41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250</v>
      </c>
      <c r="AT98" s="193" t="s">
        <v>246</v>
      </c>
      <c r="AU98" s="193" t="s">
        <v>79</v>
      </c>
      <c r="AY98" s="19" t="s">
        <v>244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250</v>
      </c>
      <c r="BM98" s="193" t="s">
        <v>1246</v>
      </c>
    </row>
    <row r="99" spans="1:65" s="2" customFormat="1" ht="16.5" customHeight="1">
      <c r="A99" s="36"/>
      <c r="B99" s="37"/>
      <c r="C99" s="181" t="s">
        <v>79</v>
      </c>
      <c r="D99" s="181" t="s">
        <v>246</v>
      </c>
      <c r="E99" s="182" t="s">
        <v>1247</v>
      </c>
      <c r="F99" s="183" t="s">
        <v>1248</v>
      </c>
      <c r="G99" s="184" t="s">
        <v>379</v>
      </c>
      <c r="H99" s="185">
        <v>15</v>
      </c>
      <c r="I99" s="186"/>
      <c r="J99" s="187">
        <f>ROUND(I99*H99,2)</f>
        <v>0</v>
      </c>
      <c r="K99" s="188"/>
      <c r="L99" s="41"/>
      <c r="M99" s="189" t="s">
        <v>18</v>
      </c>
      <c r="N99" s="190" t="s">
        <v>41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250</v>
      </c>
      <c r="AT99" s="193" t="s">
        <v>246</v>
      </c>
      <c r="AU99" s="193" t="s">
        <v>79</v>
      </c>
      <c r="AY99" s="19" t="s">
        <v>244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77</v>
      </c>
      <c r="BK99" s="194">
        <f>ROUND(I99*H99,2)</f>
        <v>0</v>
      </c>
      <c r="BL99" s="19" t="s">
        <v>250</v>
      </c>
      <c r="BM99" s="193" t="s">
        <v>1249</v>
      </c>
    </row>
    <row r="100" spans="1:65" s="2" customFormat="1" ht="16.5" customHeight="1">
      <c r="A100" s="36"/>
      <c r="B100" s="37"/>
      <c r="C100" s="181" t="s">
        <v>131</v>
      </c>
      <c r="D100" s="181" t="s">
        <v>246</v>
      </c>
      <c r="E100" s="182" t="s">
        <v>1250</v>
      </c>
      <c r="F100" s="183" t="s">
        <v>1251</v>
      </c>
      <c r="G100" s="184" t="s">
        <v>379</v>
      </c>
      <c r="H100" s="185">
        <v>0.5</v>
      </c>
      <c r="I100" s="186"/>
      <c r="J100" s="187">
        <f>ROUND(I100*H100,2)</f>
        <v>0</v>
      </c>
      <c r="K100" s="188"/>
      <c r="L100" s="41"/>
      <c r="M100" s="189" t="s">
        <v>18</v>
      </c>
      <c r="N100" s="190" t="s">
        <v>41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250</v>
      </c>
      <c r="AT100" s="193" t="s">
        <v>246</v>
      </c>
      <c r="AU100" s="193" t="s">
        <v>79</v>
      </c>
      <c r="AY100" s="19" t="s">
        <v>244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77</v>
      </c>
      <c r="BK100" s="194">
        <f>ROUND(I100*H100,2)</f>
        <v>0</v>
      </c>
      <c r="BL100" s="19" t="s">
        <v>250</v>
      </c>
      <c r="BM100" s="193" t="s">
        <v>1252</v>
      </c>
    </row>
    <row r="101" spans="1:65" s="2" customFormat="1" ht="16.5" customHeight="1">
      <c r="A101" s="36"/>
      <c r="B101" s="37"/>
      <c r="C101" s="181" t="s">
        <v>250</v>
      </c>
      <c r="D101" s="181" t="s">
        <v>246</v>
      </c>
      <c r="E101" s="182" t="s">
        <v>1253</v>
      </c>
      <c r="F101" s="183" t="s">
        <v>1254</v>
      </c>
      <c r="G101" s="184" t="s">
        <v>1227</v>
      </c>
      <c r="H101" s="185">
        <v>1</v>
      </c>
      <c r="I101" s="186"/>
      <c r="J101" s="187">
        <f>ROUND(I101*H101,2)</f>
        <v>0</v>
      </c>
      <c r="K101" s="188"/>
      <c r="L101" s="41"/>
      <c r="M101" s="189" t="s">
        <v>18</v>
      </c>
      <c r="N101" s="190" t="s">
        <v>41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250</v>
      </c>
      <c r="AT101" s="193" t="s">
        <v>246</v>
      </c>
      <c r="AU101" s="193" t="s">
        <v>79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250</v>
      </c>
      <c r="BM101" s="193" t="s">
        <v>1255</v>
      </c>
    </row>
    <row r="102" spans="1:65" s="2" customFormat="1" ht="24.2" customHeight="1">
      <c r="A102" s="36"/>
      <c r="B102" s="37"/>
      <c r="C102" s="181" t="s">
        <v>271</v>
      </c>
      <c r="D102" s="181" t="s">
        <v>246</v>
      </c>
      <c r="E102" s="182" t="s">
        <v>1256</v>
      </c>
      <c r="F102" s="183" t="s">
        <v>1257</v>
      </c>
      <c r="G102" s="184" t="s">
        <v>1227</v>
      </c>
      <c r="H102" s="185">
        <v>2</v>
      </c>
      <c r="I102" s="186"/>
      <c r="J102" s="187">
        <f>ROUND(I102*H102,2)</f>
        <v>0</v>
      </c>
      <c r="K102" s="188"/>
      <c r="L102" s="41"/>
      <c r="M102" s="189" t="s">
        <v>18</v>
      </c>
      <c r="N102" s="190" t="s">
        <v>41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250</v>
      </c>
      <c r="AT102" s="193" t="s">
        <v>246</v>
      </c>
      <c r="AU102" s="193" t="s">
        <v>79</v>
      </c>
      <c r="AY102" s="19" t="s">
        <v>244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77</v>
      </c>
      <c r="BK102" s="194">
        <f>ROUND(I102*H102,2)</f>
        <v>0</v>
      </c>
      <c r="BL102" s="19" t="s">
        <v>250</v>
      </c>
      <c r="BM102" s="193" t="s">
        <v>1258</v>
      </c>
    </row>
    <row r="103" spans="1:65" s="12" customFormat="1" ht="22.9" customHeight="1">
      <c r="B103" s="165"/>
      <c r="C103" s="166"/>
      <c r="D103" s="167" t="s">
        <v>69</v>
      </c>
      <c r="E103" s="179" t="s">
        <v>1259</v>
      </c>
      <c r="F103" s="179" t="s">
        <v>1260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SUM(P104:P105)</f>
        <v>0</v>
      </c>
      <c r="Q103" s="173"/>
      <c r="R103" s="174">
        <f>SUM(R104:R105)</f>
        <v>0</v>
      </c>
      <c r="S103" s="173"/>
      <c r="T103" s="175">
        <f>SUM(T104:T105)</f>
        <v>0</v>
      </c>
      <c r="AR103" s="176" t="s">
        <v>77</v>
      </c>
      <c r="AT103" s="177" t="s">
        <v>69</v>
      </c>
      <c r="AU103" s="177" t="s">
        <v>77</v>
      </c>
      <c r="AY103" s="176" t="s">
        <v>244</v>
      </c>
      <c r="BK103" s="178">
        <f>SUM(BK104:BK105)</f>
        <v>0</v>
      </c>
    </row>
    <row r="104" spans="1:65" s="2" customFormat="1" ht="16.5" customHeight="1">
      <c r="A104" s="36"/>
      <c r="B104" s="37"/>
      <c r="C104" s="181" t="s">
        <v>275</v>
      </c>
      <c r="D104" s="181" t="s">
        <v>246</v>
      </c>
      <c r="E104" s="182" t="s">
        <v>1261</v>
      </c>
      <c r="F104" s="183" t="s">
        <v>1262</v>
      </c>
      <c r="G104" s="184" t="s">
        <v>379</v>
      </c>
      <c r="H104" s="185">
        <v>10</v>
      </c>
      <c r="I104" s="186"/>
      <c r="J104" s="187">
        <f>ROUND(I104*H104,2)</f>
        <v>0</v>
      </c>
      <c r="K104" s="188"/>
      <c r="L104" s="41"/>
      <c r="M104" s="189" t="s">
        <v>18</v>
      </c>
      <c r="N104" s="190" t="s">
        <v>41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250</v>
      </c>
      <c r="AT104" s="193" t="s">
        <v>246</v>
      </c>
      <c r="AU104" s="193" t="s">
        <v>79</v>
      </c>
      <c r="AY104" s="19" t="s">
        <v>244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250</v>
      </c>
      <c r="BM104" s="193" t="s">
        <v>1263</v>
      </c>
    </row>
    <row r="105" spans="1:65" s="2" customFormat="1" ht="16.5" customHeight="1">
      <c r="A105" s="36"/>
      <c r="B105" s="37"/>
      <c r="C105" s="181" t="s">
        <v>279</v>
      </c>
      <c r="D105" s="181" t="s">
        <v>246</v>
      </c>
      <c r="E105" s="182" t="s">
        <v>1264</v>
      </c>
      <c r="F105" s="183" t="s">
        <v>1265</v>
      </c>
      <c r="G105" s="184" t="s">
        <v>379</v>
      </c>
      <c r="H105" s="185">
        <v>10</v>
      </c>
      <c r="I105" s="186"/>
      <c r="J105" s="187">
        <f>ROUND(I105*H105,2)</f>
        <v>0</v>
      </c>
      <c r="K105" s="188"/>
      <c r="L105" s="41"/>
      <c r="M105" s="189" t="s">
        <v>18</v>
      </c>
      <c r="N105" s="190" t="s">
        <v>41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250</v>
      </c>
      <c r="AT105" s="193" t="s">
        <v>246</v>
      </c>
      <c r="AU105" s="193" t="s">
        <v>79</v>
      </c>
      <c r="AY105" s="19" t="s">
        <v>244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77</v>
      </c>
      <c r="BK105" s="194">
        <f>ROUND(I105*H105,2)</f>
        <v>0</v>
      </c>
      <c r="BL105" s="19" t="s">
        <v>250</v>
      </c>
      <c r="BM105" s="193" t="s">
        <v>1266</v>
      </c>
    </row>
    <row r="106" spans="1:65" s="12" customFormat="1" ht="22.9" customHeight="1">
      <c r="B106" s="165"/>
      <c r="C106" s="166"/>
      <c r="D106" s="167" t="s">
        <v>69</v>
      </c>
      <c r="E106" s="179" t="s">
        <v>1267</v>
      </c>
      <c r="F106" s="179" t="s">
        <v>1268</v>
      </c>
      <c r="G106" s="166"/>
      <c r="H106" s="166"/>
      <c r="I106" s="169"/>
      <c r="J106" s="180">
        <f>BK106</f>
        <v>0</v>
      </c>
      <c r="K106" s="166"/>
      <c r="L106" s="171"/>
      <c r="M106" s="172"/>
      <c r="N106" s="173"/>
      <c r="O106" s="173"/>
      <c r="P106" s="174">
        <f>SUM(P107:P112)</f>
        <v>0</v>
      </c>
      <c r="Q106" s="173"/>
      <c r="R106" s="174">
        <f>SUM(R107:R112)</f>
        <v>0</v>
      </c>
      <c r="S106" s="173"/>
      <c r="T106" s="175">
        <f>SUM(T107:T112)</f>
        <v>0</v>
      </c>
      <c r="AR106" s="176" t="s">
        <v>77</v>
      </c>
      <c r="AT106" s="177" t="s">
        <v>69</v>
      </c>
      <c r="AU106" s="177" t="s">
        <v>77</v>
      </c>
      <c r="AY106" s="176" t="s">
        <v>244</v>
      </c>
      <c r="BK106" s="178">
        <f>SUM(BK107:BK112)</f>
        <v>0</v>
      </c>
    </row>
    <row r="107" spans="1:65" s="2" customFormat="1" ht="24.2" customHeight="1">
      <c r="A107" s="36"/>
      <c r="B107" s="37"/>
      <c r="C107" s="181" t="s">
        <v>267</v>
      </c>
      <c r="D107" s="181" t="s">
        <v>246</v>
      </c>
      <c r="E107" s="182" t="s">
        <v>1269</v>
      </c>
      <c r="F107" s="183" t="s">
        <v>1270</v>
      </c>
      <c r="G107" s="184" t="s">
        <v>379</v>
      </c>
      <c r="H107" s="185">
        <v>4</v>
      </c>
      <c r="I107" s="186"/>
      <c r="J107" s="187">
        <f t="shared" ref="J107:J112" si="0">ROUND(I107*H107,2)</f>
        <v>0</v>
      </c>
      <c r="K107" s="188"/>
      <c r="L107" s="41"/>
      <c r="M107" s="189" t="s">
        <v>18</v>
      </c>
      <c r="N107" s="190" t="s">
        <v>41</v>
      </c>
      <c r="O107" s="66"/>
      <c r="P107" s="191">
        <f t="shared" ref="P107:P112" si="1">O107*H107</f>
        <v>0</v>
      </c>
      <c r="Q107" s="191">
        <v>0</v>
      </c>
      <c r="R107" s="191">
        <f t="shared" ref="R107:R112" si="2">Q107*H107</f>
        <v>0</v>
      </c>
      <c r="S107" s="191">
        <v>0</v>
      </c>
      <c r="T107" s="192">
        <f t="shared" ref="T107:T112" si="3"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250</v>
      </c>
      <c r="AT107" s="193" t="s">
        <v>246</v>
      </c>
      <c r="AU107" s="193" t="s">
        <v>79</v>
      </c>
      <c r="AY107" s="19" t="s">
        <v>244</v>
      </c>
      <c r="BE107" s="194">
        <f t="shared" ref="BE107:BE112" si="4">IF(N107="základní",J107,0)</f>
        <v>0</v>
      </c>
      <c r="BF107" s="194">
        <f t="shared" ref="BF107:BF112" si="5">IF(N107="snížená",J107,0)</f>
        <v>0</v>
      </c>
      <c r="BG107" s="194">
        <f t="shared" ref="BG107:BG112" si="6">IF(N107="zákl. přenesená",J107,0)</f>
        <v>0</v>
      </c>
      <c r="BH107" s="194">
        <f t="shared" ref="BH107:BH112" si="7">IF(N107="sníž. přenesená",J107,0)</f>
        <v>0</v>
      </c>
      <c r="BI107" s="194">
        <f t="shared" ref="BI107:BI112" si="8">IF(N107="nulová",J107,0)</f>
        <v>0</v>
      </c>
      <c r="BJ107" s="19" t="s">
        <v>77</v>
      </c>
      <c r="BK107" s="194">
        <f t="shared" ref="BK107:BK112" si="9">ROUND(I107*H107,2)</f>
        <v>0</v>
      </c>
      <c r="BL107" s="19" t="s">
        <v>250</v>
      </c>
      <c r="BM107" s="193" t="s">
        <v>1271</v>
      </c>
    </row>
    <row r="108" spans="1:65" s="2" customFormat="1" ht="24.2" customHeight="1">
      <c r="A108" s="36"/>
      <c r="B108" s="37"/>
      <c r="C108" s="181" t="s">
        <v>286</v>
      </c>
      <c r="D108" s="181" t="s">
        <v>246</v>
      </c>
      <c r="E108" s="182" t="s">
        <v>1272</v>
      </c>
      <c r="F108" s="183" t="s">
        <v>1273</v>
      </c>
      <c r="G108" s="184" t="s">
        <v>379</v>
      </c>
      <c r="H108" s="185">
        <v>2.5</v>
      </c>
      <c r="I108" s="186"/>
      <c r="J108" s="187">
        <f t="shared" si="0"/>
        <v>0</v>
      </c>
      <c r="K108" s="188"/>
      <c r="L108" s="41"/>
      <c r="M108" s="189" t="s">
        <v>18</v>
      </c>
      <c r="N108" s="190" t="s">
        <v>41</v>
      </c>
      <c r="O108" s="6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250</v>
      </c>
      <c r="AT108" s="193" t="s">
        <v>246</v>
      </c>
      <c r="AU108" s="193" t="s">
        <v>79</v>
      </c>
      <c r="AY108" s="19" t="s">
        <v>244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19" t="s">
        <v>77</v>
      </c>
      <c r="BK108" s="194">
        <f t="shared" si="9"/>
        <v>0</v>
      </c>
      <c r="BL108" s="19" t="s">
        <v>250</v>
      </c>
      <c r="BM108" s="193" t="s">
        <v>1274</v>
      </c>
    </row>
    <row r="109" spans="1:65" s="2" customFormat="1" ht="16.5" customHeight="1">
      <c r="A109" s="36"/>
      <c r="B109" s="37"/>
      <c r="C109" s="181" t="s">
        <v>293</v>
      </c>
      <c r="D109" s="181" t="s">
        <v>246</v>
      </c>
      <c r="E109" s="182" t="s">
        <v>1275</v>
      </c>
      <c r="F109" s="183" t="s">
        <v>1276</v>
      </c>
      <c r="G109" s="184" t="s">
        <v>1227</v>
      </c>
      <c r="H109" s="185">
        <v>15</v>
      </c>
      <c r="I109" s="186"/>
      <c r="J109" s="187">
        <f t="shared" si="0"/>
        <v>0</v>
      </c>
      <c r="K109" s="188"/>
      <c r="L109" s="41"/>
      <c r="M109" s="189" t="s">
        <v>18</v>
      </c>
      <c r="N109" s="190" t="s">
        <v>41</v>
      </c>
      <c r="O109" s="66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250</v>
      </c>
      <c r="AT109" s="193" t="s">
        <v>246</v>
      </c>
      <c r="AU109" s="193" t="s">
        <v>79</v>
      </c>
      <c r="AY109" s="19" t="s">
        <v>244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9" t="s">
        <v>77</v>
      </c>
      <c r="BK109" s="194">
        <f t="shared" si="9"/>
        <v>0</v>
      </c>
      <c r="BL109" s="19" t="s">
        <v>250</v>
      </c>
      <c r="BM109" s="193" t="s">
        <v>1277</v>
      </c>
    </row>
    <row r="110" spans="1:65" s="2" customFormat="1" ht="16.5" customHeight="1">
      <c r="A110" s="36"/>
      <c r="B110" s="37"/>
      <c r="C110" s="181" t="s">
        <v>126</v>
      </c>
      <c r="D110" s="181" t="s">
        <v>246</v>
      </c>
      <c r="E110" s="182" t="s">
        <v>1278</v>
      </c>
      <c r="F110" s="183" t="s">
        <v>1279</v>
      </c>
      <c r="G110" s="184" t="s">
        <v>379</v>
      </c>
      <c r="H110" s="185">
        <v>20</v>
      </c>
      <c r="I110" s="186"/>
      <c r="J110" s="187">
        <f t="shared" si="0"/>
        <v>0</v>
      </c>
      <c r="K110" s="188"/>
      <c r="L110" s="41"/>
      <c r="M110" s="189" t="s">
        <v>18</v>
      </c>
      <c r="N110" s="190" t="s">
        <v>41</v>
      </c>
      <c r="O110" s="66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250</v>
      </c>
      <c r="AT110" s="193" t="s">
        <v>246</v>
      </c>
      <c r="AU110" s="193" t="s">
        <v>79</v>
      </c>
      <c r="AY110" s="19" t="s">
        <v>244</v>
      </c>
      <c r="BE110" s="194">
        <f t="shared" si="4"/>
        <v>0</v>
      </c>
      <c r="BF110" s="194">
        <f t="shared" si="5"/>
        <v>0</v>
      </c>
      <c r="BG110" s="194">
        <f t="shared" si="6"/>
        <v>0</v>
      </c>
      <c r="BH110" s="194">
        <f t="shared" si="7"/>
        <v>0</v>
      </c>
      <c r="BI110" s="194">
        <f t="shared" si="8"/>
        <v>0</v>
      </c>
      <c r="BJ110" s="19" t="s">
        <v>77</v>
      </c>
      <c r="BK110" s="194">
        <f t="shared" si="9"/>
        <v>0</v>
      </c>
      <c r="BL110" s="19" t="s">
        <v>250</v>
      </c>
      <c r="BM110" s="193" t="s">
        <v>1280</v>
      </c>
    </row>
    <row r="111" spans="1:65" s="2" customFormat="1" ht="16.5" customHeight="1">
      <c r="A111" s="36"/>
      <c r="B111" s="37"/>
      <c r="C111" s="181" t="s">
        <v>139</v>
      </c>
      <c r="D111" s="181" t="s">
        <v>246</v>
      </c>
      <c r="E111" s="182" t="s">
        <v>1281</v>
      </c>
      <c r="F111" s="183" t="s">
        <v>1282</v>
      </c>
      <c r="G111" s="184" t="s">
        <v>1227</v>
      </c>
      <c r="H111" s="185">
        <v>1</v>
      </c>
      <c r="I111" s="186"/>
      <c r="J111" s="187">
        <f t="shared" si="0"/>
        <v>0</v>
      </c>
      <c r="K111" s="188"/>
      <c r="L111" s="41"/>
      <c r="M111" s="189" t="s">
        <v>18</v>
      </c>
      <c r="N111" s="190" t="s">
        <v>41</v>
      </c>
      <c r="O111" s="66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250</v>
      </c>
      <c r="AT111" s="193" t="s">
        <v>246</v>
      </c>
      <c r="AU111" s="193" t="s">
        <v>79</v>
      </c>
      <c r="AY111" s="19" t="s">
        <v>244</v>
      </c>
      <c r="BE111" s="194">
        <f t="shared" si="4"/>
        <v>0</v>
      </c>
      <c r="BF111" s="194">
        <f t="shared" si="5"/>
        <v>0</v>
      </c>
      <c r="BG111" s="194">
        <f t="shared" si="6"/>
        <v>0</v>
      </c>
      <c r="BH111" s="194">
        <f t="shared" si="7"/>
        <v>0</v>
      </c>
      <c r="BI111" s="194">
        <f t="shared" si="8"/>
        <v>0</v>
      </c>
      <c r="BJ111" s="19" t="s">
        <v>77</v>
      </c>
      <c r="BK111" s="194">
        <f t="shared" si="9"/>
        <v>0</v>
      </c>
      <c r="BL111" s="19" t="s">
        <v>250</v>
      </c>
      <c r="BM111" s="193" t="s">
        <v>1283</v>
      </c>
    </row>
    <row r="112" spans="1:65" s="2" customFormat="1" ht="16.5" customHeight="1">
      <c r="A112" s="36"/>
      <c r="B112" s="37"/>
      <c r="C112" s="181" t="s">
        <v>146</v>
      </c>
      <c r="D112" s="181" t="s">
        <v>246</v>
      </c>
      <c r="E112" s="182" t="s">
        <v>1284</v>
      </c>
      <c r="F112" s="183" t="s">
        <v>1285</v>
      </c>
      <c r="G112" s="184" t="s">
        <v>1286</v>
      </c>
      <c r="H112" s="248"/>
      <c r="I112" s="186"/>
      <c r="J112" s="187">
        <f t="shared" si="0"/>
        <v>0</v>
      </c>
      <c r="K112" s="188"/>
      <c r="L112" s="41"/>
      <c r="M112" s="189" t="s">
        <v>18</v>
      </c>
      <c r="N112" s="190" t="s">
        <v>41</v>
      </c>
      <c r="O112" s="66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250</v>
      </c>
      <c r="AT112" s="193" t="s">
        <v>246</v>
      </c>
      <c r="AU112" s="193" t="s">
        <v>79</v>
      </c>
      <c r="AY112" s="19" t="s">
        <v>244</v>
      </c>
      <c r="BE112" s="194">
        <f t="shared" si="4"/>
        <v>0</v>
      </c>
      <c r="BF112" s="194">
        <f t="shared" si="5"/>
        <v>0</v>
      </c>
      <c r="BG112" s="194">
        <f t="shared" si="6"/>
        <v>0</v>
      </c>
      <c r="BH112" s="194">
        <f t="shared" si="7"/>
        <v>0</v>
      </c>
      <c r="BI112" s="194">
        <f t="shared" si="8"/>
        <v>0</v>
      </c>
      <c r="BJ112" s="19" t="s">
        <v>77</v>
      </c>
      <c r="BK112" s="194">
        <f t="shared" si="9"/>
        <v>0</v>
      </c>
      <c r="BL112" s="19" t="s">
        <v>250</v>
      </c>
      <c r="BM112" s="193" t="s">
        <v>1287</v>
      </c>
    </row>
    <row r="113" spans="1:65" s="12" customFormat="1" ht="22.9" customHeight="1">
      <c r="B113" s="165"/>
      <c r="C113" s="166"/>
      <c r="D113" s="167" t="s">
        <v>69</v>
      </c>
      <c r="E113" s="179" t="s">
        <v>1288</v>
      </c>
      <c r="F113" s="179" t="s">
        <v>1289</v>
      </c>
      <c r="G113" s="166"/>
      <c r="H113" s="166"/>
      <c r="I113" s="169"/>
      <c r="J113" s="180">
        <f>BK113</f>
        <v>0</v>
      </c>
      <c r="K113" s="166"/>
      <c r="L113" s="171"/>
      <c r="M113" s="172"/>
      <c r="N113" s="173"/>
      <c r="O113" s="173"/>
      <c r="P113" s="174">
        <f>SUM(P114:P116)</f>
        <v>0</v>
      </c>
      <c r="Q113" s="173"/>
      <c r="R113" s="174">
        <f>SUM(R114:R116)</f>
        <v>0</v>
      </c>
      <c r="S113" s="173"/>
      <c r="T113" s="175">
        <f>SUM(T114:T116)</f>
        <v>0</v>
      </c>
      <c r="AR113" s="176" t="s">
        <v>77</v>
      </c>
      <c r="AT113" s="177" t="s">
        <v>69</v>
      </c>
      <c r="AU113" s="177" t="s">
        <v>77</v>
      </c>
      <c r="AY113" s="176" t="s">
        <v>244</v>
      </c>
      <c r="BK113" s="178">
        <f>SUM(BK114:BK116)</f>
        <v>0</v>
      </c>
    </row>
    <row r="114" spans="1:65" s="2" customFormat="1" ht="16.5" customHeight="1">
      <c r="A114" s="36"/>
      <c r="B114" s="37"/>
      <c r="C114" s="181" t="s">
        <v>158</v>
      </c>
      <c r="D114" s="181" t="s">
        <v>246</v>
      </c>
      <c r="E114" s="182" t="s">
        <v>1290</v>
      </c>
      <c r="F114" s="183" t="s">
        <v>1291</v>
      </c>
      <c r="G114" s="184" t="s">
        <v>379</v>
      </c>
      <c r="H114" s="185">
        <v>10</v>
      </c>
      <c r="I114" s="186"/>
      <c r="J114" s="187">
        <f>ROUND(I114*H114,2)</f>
        <v>0</v>
      </c>
      <c r="K114" s="188"/>
      <c r="L114" s="41"/>
      <c r="M114" s="189" t="s">
        <v>18</v>
      </c>
      <c r="N114" s="190" t="s">
        <v>41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250</v>
      </c>
      <c r="AT114" s="193" t="s">
        <v>246</v>
      </c>
      <c r="AU114" s="193" t="s">
        <v>79</v>
      </c>
      <c r="AY114" s="19" t="s">
        <v>244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77</v>
      </c>
      <c r="BK114" s="194">
        <f>ROUND(I114*H114,2)</f>
        <v>0</v>
      </c>
      <c r="BL114" s="19" t="s">
        <v>250</v>
      </c>
      <c r="BM114" s="193" t="s">
        <v>1292</v>
      </c>
    </row>
    <row r="115" spans="1:65" s="2" customFormat="1" ht="16.5" customHeight="1">
      <c r="A115" s="36"/>
      <c r="B115" s="37"/>
      <c r="C115" s="181" t="s">
        <v>8</v>
      </c>
      <c r="D115" s="181" t="s">
        <v>246</v>
      </c>
      <c r="E115" s="182" t="s">
        <v>1293</v>
      </c>
      <c r="F115" s="183" t="s">
        <v>1294</v>
      </c>
      <c r="G115" s="184" t="s">
        <v>379</v>
      </c>
      <c r="H115" s="185">
        <v>10</v>
      </c>
      <c r="I115" s="186"/>
      <c r="J115" s="187">
        <f>ROUND(I115*H115,2)</f>
        <v>0</v>
      </c>
      <c r="K115" s="188"/>
      <c r="L115" s="41"/>
      <c r="M115" s="189" t="s">
        <v>18</v>
      </c>
      <c r="N115" s="190" t="s">
        <v>41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250</v>
      </c>
      <c r="AT115" s="193" t="s">
        <v>246</v>
      </c>
      <c r="AU115" s="193" t="s">
        <v>79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1295</v>
      </c>
    </row>
    <row r="116" spans="1:65" s="2" customFormat="1" ht="16.5" customHeight="1">
      <c r="A116" s="36"/>
      <c r="B116" s="37"/>
      <c r="C116" s="181" t="s">
        <v>167</v>
      </c>
      <c r="D116" s="181" t="s">
        <v>246</v>
      </c>
      <c r="E116" s="182" t="s">
        <v>1296</v>
      </c>
      <c r="F116" s="183" t="s">
        <v>1297</v>
      </c>
      <c r="G116" s="184" t="s">
        <v>1227</v>
      </c>
      <c r="H116" s="185">
        <v>1</v>
      </c>
      <c r="I116" s="186"/>
      <c r="J116" s="187">
        <f>ROUND(I116*H116,2)</f>
        <v>0</v>
      </c>
      <c r="K116" s="188"/>
      <c r="L116" s="41"/>
      <c r="M116" s="189" t="s">
        <v>18</v>
      </c>
      <c r="N116" s="190" t="s">
        <v>41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250</v>
      </c>
      <c r="AT116" s="193" t="s">
        <v>246</v>
      </c>
      <c r="AU116" s="193" t="s">
        <v>79</v>
      </c>
      <c r="AY116" s="19" t="s">
        <v>244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77</v>
      </c>
      <c r="BK116" s="194">
        <f>ROUND(I116*H116,2)</f>
        <v>0</v>
      </c>
      <c r="BL116" s="19" t="s">
        <v>250</v>
      </c>
      <c r="BM116" s="193" t="s">
        <v>1298</v>
      </c>
    </row>
    <row r="117" spans="1:65" s="12" customFormat="1" ht="22.9" customHeight="1">
      <c r="B117" s="165"/>
      <c r="C117" s="166"/>
      <c r="D117" s="167" t="s">
        <v>69</v>
      </c>
      <c r="E117" s="179" t="s">
        <v>1299</v>
      </c>
      <c r="F117" s="179" t="s">
        <v>1300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SUM(P118:P129)</f>
        <v>0</v>
      </c>
      <c r="Q117" s="173"/>
      <c r="R117" s="174">
        <f>SUM(R118:R129)</f>
        <v>0</v>
      </c>
      <c r="S117" s="173"/>
      <c r="T117" s="175">
        <f>SUM(T118:T129)</f>
        <v>0</v>
      </c>
      <c r="AR117" s="176" t="s">
        <v>77</v>
      </c>
      <c r="AT117" s="177" t="s">
        <v>69</v>
      </c>
      <c r="AU117" s="177" t="s">
        <v>77</v>
      </c>
      <c r="AY117" s="176" t="s">
        <v>244</v>
      </c>
      <c r="BK117" s="178">
        <f>SUM(BK118:BK129)</f>
        <v>0</v>
      </c>
    </row>
    <row r="118" spans="1:65" s="2" customFormat="1" ht="16.5" customHeight="1">
      <c r="A118" s="36"/>
      <c r="B118" s="37"/>
      <c r="C118" s="181" t="s">
        <v>333</v>
      </c>
      <c r="D118" s="181" t="s">
        <v>246</v>
      </c>
      <c r="E118" s="182" t="s">
        <v>1301</v>
      </c>
      <c r="F118" s="183" t="s">
        <v>1302</v>
      </c>
      <c r="G118" s="184" t="s">
        <v>379</v>
      </c>
      <c r="H118" s="185">
        <v>10</v>
      </c>
      <c r="I118" s="186"/>
      <c r="J118" s="187">
        <f t="shared" ref="J118:J129" si="10">ROUND(I118*H118,2)</f>
        <v>0</v>
      </c>
      <c r="K118" s="188"/>
      <c r="L118" s="41"/>
      <c r="M118" s="189" t="s">
        <v>18</v>
      </c>
      <c r="N118" s="190" t="s">
        <v>41</v>
      </c>
      <c r="O118" s="66"/>
      <c r="P118" s="191">
        <f t="shared" ref="P118:P129" si="11">O118*H118</f>
        <v>0</v>
      </c>
      <c r="Q118" s="191">
        <v>0</v>
      </c>
      <c r="R118" s="191">
        <f t="shared" ref="R118:R129" si="12">Q118*H118</f>
        <v>0</v>
      </c>
      <c r="S118" s="191">
        <v>0</v>
      </c>
      <c r="T118" s="192">
        <f t="shared" ref="T118:T129" si="1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250</v>
      </c>
      <c r="AT118" s="193" t="s">
        <v>246</v>
      </c>
      <c r="AU118" s="193" t="s">
        <v>79</v>
      </c>
      <c r="AY118" s="19" t="s">
        <v>244</v>
      </c>
      <c r="BE118" s="194">
        <f t="shared" ref="BE118:BE129" si="14">IF(N118="základní",J118,0)</f>
        <v>0</v>
      </c>
      <c r="BF118" s="194">
        <f t="shared" ref="BF118:BF129" si="15">IF(N118="snížená",J118,0)</f>
        <v>0</v>
      </c>
      <c r="BG118" s="194">
        <f t="shared" ref="BG118:BG129" si="16">IF(N118="zákl. přenesená",J118,0)</f>
        <v>0</v>
      </c>
      <c r="BH118" s="194">
        <f t="shared" ref="BH118:BH129" si="17">IF(N118="sníž. přenesená",J118,0)</f>
        <v>0</v>
      </c>
      <c r="BI118" s="194">
        <f t="shared" ref="BI118:BI129" si="18">IF(N118="nulová",J118,0)</f>
        <v>0</v>
      </c>
      <c r="BJ118" s="19" t="s">
        <v>77</v>
      </c>
      <c r="BK118" s="194">
        <f t="shared" ref="BK118:BK129" si="19">ROUND(I118*H118,2)</f>
        <v>0</v>
      </c>
      <c r="BL118" s="19" t="s">
        <v>250</v>
      </c>
      <c r="BM118" s="193" t="s">
        <v>1303</v>
      </c>
    </row>
    <row r="119" spans="1:65" s="2" customFormat="1" ht="16.5" customHeight="1">
      <c r="A119" s="36"/>
      <c r="B119" s="37"/>
      <c r="C119" s="181" t="s">
        <v>339</v>
      </c>
      <c r="D119" s="181" t="s">
        <v>246</v>
      </c>
      <c r="E119" s="182" t="s">
        <v>1304</v>
      </c>
      <c r="F119" s="183" t="s">
        <v>1305</v>
      </c>
      <c r="G119" s="184" t="s">
        <v>379</v>
      </c>
      <c r="H119" s="185">
        <v>10</v>
      </c>
      <c r="I119" s="186"/>
      <c r="J119" s="187">
        <f t="shared" si="10"/>
        <v>0</v>
      </c>
      <c r="K119" s="188"/>
      <c r="L119" s="41"/>
      <c r="M119" s="189" t="s">
        <v>18</v>
      </c>
      <c r="N119" s="190" t="s">
        <v>41</v>
      </c>
      <c r="O119" s="66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250</v>
      </c>
      <c r="AT119" s="193" t="s">
        <v>246</v>
      </c>
      <c r="AU119" s="193" t="s">
        <v>79</v>
      </c>
      <c r="AY119" s="19" t="s">
        <v>244</v>
      </c>
      <c r="BE119" s="194">
        <f t="shared" si="14"/>
        <v>0</v>
      </c>
      <c r="BF119" s="194">
        <f t="shared" si="15"/>
        <v>0</v>
      </c>
      <c r="BG119" s="194">
        <f t="shared" si="16"/>
        <v>0</v>
      </c>
      <c r="BH119" s="194">
        <f t="shared" si="17"/>
        <v>0</v>
      </c>
      <c r="BI119" s="194">
        <f t="shared" si="18"/>
        <v>0</v>
      </c>
      <c r="BJ119" s="19" t="s">
        <v>77</v>
      </c>
      <c r="BK119" s="194">
        <f t="shared" si="19"/>
        <v>0</v>
      </c>
      <c r="BL119" s="19" t="s">
        <v>250</v>
      </c>
      <c r="BM119" s="193" t="s">
        <v>1306</v>
      </c>
    </row>
    <row r="120" spans="1:65" s="2" customFormat="1" ht="16.5" customHeight="1">
      <c r="A120" s="36"/>
      <c r="B120" s="37"/>
      <c r="C120" s="181" t="s">
        <v>344</v>
      </c>
      <c r="D120" s="181" t="s">
        <v>246</v>
      </c>
      <c r="E120" s="182" t="s">
        <v>1307</v>
      </c>
      <c r="F120" s="183" t="s">
        <v>1308</v>
      </c>
      <c r="G120" s="184" t="s">
        <v>379</v>
      </c>
      <c r="H120" s="185">
        <v>20</v>
      </c>
      <c r="I120" s="186"/>
      <c r="J120" s="187">
        <f t="shared" si="10"/>
        <v>0</v>
      </c>
      <c r="K120" s="188"/>
      <c r="L120" s="41"/>
      <c r="M120" s="189" t="s">
        <v>18</v>
      </c>
      <c r="N120" s="190" t="s">
        <v>41</v>
      </c>
      <c r="O120" s="66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250</v>
      </c>
      <c r="AT120" s="193" t="s">
        <v>246</v>
      </c>
      <c r="AU120" s="193" t="s">
        <v>79</v>
      </c>
      <c r="AY120" s="19" t="s">
        <v>244</v>
      </c>
      <c r="BE120" s="194">
        <f t="shared" si="14"/>
        <v>0</v>
      </c>
      <c r="BF120" s="194">
        <f t="shared" si="15"/>
        <v>0</v>
      </c>
      <c r="BG120" s="194">
        <f t="shared" si="16"/>
        <v>0</v>
      </c>
      <c r="BH120" s="194">
        <f t="shared" si="17"/>
        <v>0</v>
      </c>
      <c r="BI120" s="194">
        <f t="shared" si="18"/>
        <v>0</v>
      </c>
      <c r="BJ120" s="19" t="s">
        <v>77</v>
      </c>
      <c r="BK120" s="194">
        <f t="shared" si="19"/>
        <v>0</v>
      </c>
      <c r="BL120" s="19" t="s">
        <v>250</v>
      </c>
      <c r="BM120" s="193" t="s">
        <v>1309</v>
      </c>
    </row>
    <row r="121" spans="1:65" s="2" customFormat="1" ht="16.5" customHeight="1">
      <c r="A121" s="36"/>
      <c r="B121" s="37"/>
      <c r="C121" s="181" t="s">
        <v>348</v>
      </c>
      <c r="D121" s="181" t="s">
        <v>246</v>
      </c>
      <c r="E121" s="182" t="s">
        <v>1310</v>
      </c>
      <c r="F121" s="183" t="s">
        <v>1311</v>
      </c>
      <c r="G121" s="184" t="s">
        <v>379</v>
      </c>
      <c r="H121" s="185">
        <v>20</v>
      </c>
      <c r="I121" s="186"/>
      <c r="J121" s="187">
        <f t="shared" si="10"/>
        <v>0</v>
      </c>
      <c r="K121" s="188"/>
      <c r="L121" s="41"/>
      <c r="M121" s="189" t="s">
        <v>18</v>
      </c>
      <c r="N121" s="190" t="s">
        <v>41</v>
      </c>
      <c r="O121" s="66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250</v>
      </c>
      <c r="AT121" s="193" t="s">
        <v>246</v>
      </c>
      <c r="AU121" s="193" t="s">
        <v>79</v>
      </c>
      <c r="AY121" s="19" t="s">
        <v>244</v>
      </c>
      <c r="BE121" s="194">
        <f t="shared" si="14"/>
        <v>0</v>
      </c>
      <c r="BF121" s="194">
        <f t="shared" si="15"/>
        <v>0</v>
      </c>
      <c r="BG121" s="194">
        <f t="shared" si="16"/>
        <v>0</v>
      </c>
      <c r="BH121" s="194">
        <f t="shared" si="17"/>
        <v>0</v>
      </c>
      <c r="BI121" s="194">
        <f t="shared" si="18"/>
        <v>0</v>
      </c>
      <c r="BJ121" s="19" t="s">
        <v>77</v>
      </c>
      <c r="BK121" s="194">
        <f t="shared" si="19"/>
        <v>0</v>
      </c>
      <c r="BL121" s="19" t="s">
        <v>250</v>
      </c>
      <c r="BM121" s="193" t="s">
        <v>1312</v>
      </c>
    </row>
    <row r="122" spans="1:65" s="2" customFormat="1" ht="16.5" customHeight="1">
      <c r="A122" s="36"/>
      <c r="B122" s="37"/>
      <c r="C122" s="181" t="s">
        <v>7</v>
      </c>
      <c r="D122" s="181" t="s">
        <v>246</v>
      </c>
      <c r="E122" s="182" t="s">
        <v>1313</v>
      </c>
      <c r="F122" s="183" t="s">
        <v>1314</v>
      </c>
      <c r="G122" s="184" t="s">
        <v>1227</v>
      </c>
      <c r="H122" s="185">
        <v>30</v>
      </c>
      <c r="I122" s="186"/>
      <c r="J122" s="187">
        <f t="shared" si="10"/>
        <v>0</v>
      </c>
      <c r="K122" s="188"/>
      <c r="L122" s="41"/>
      <c r="M122" s="189" t="s">
        <v>18</v>
      </c>
      <c r="N122" s="190" t="s">
        <v>41</v>
      </c>
      <c r="O122" s="66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250</v>
      </c>
      <c r="AT122" s="193" t="s">
        <v>246</v>
      </c>
      <c r="AU122" s="193" t="s">
        <v>79</v>
      </c>
      <c r="AY122" s="19" t="s">
        <v>244</v>
      </c>
      <c r="BE122" s="194">
        <f t="shared" si="14"/>
        <v>0</v>
      </c>
      <c r="BF122" s="194">
        <f t="shared" si="15"/>
        <v>0</v>
      </c>
      <c r="BG122" s="194">
        <f t="shared" si="16"/>
        <v>0</v>
      </c>
      <c r="BH122" s="194">
        <f t="shared" si="17"/>
        <v>0</v>
      </c>
      <c r="BI122" s="194">
        <f t="shared" si="18"/>
        <v>0</v>
      </c>
      <c r="BJ122" s="19" t="s">
        <v>77</v>
      </c>
      <c r="BK122" s="194">
        <f t="shared" si="19"/>
        <v>0</v>
      </c>
      <c r="BL122" s="19" t="s">
        <v>250</v>
      </c>
      <c r="BM122" s="193" t="s">
        <v>1315</v>
      </c>
    </row>
    <row r="123" spans="1:65" s="2" customFormat="1" ht="16.5" customHeight="1">
      <c r="A123" s="36"/>
      <c r="B123" s="37"/>
      <c r="C123" s="181" t="s">
        <v>359</v>
      </c>
      <c r="D123" s="181" t="s">
        <v>246</v>
      </c>
      <c r="E123" s="182" t="s">
        <v>1316</v>
      </c>
      <c r="F123" s="183" t="s">
        <v>1317</v>
      </c>
      <c r="G123" s="184" t="s">
        <v>1227</v>
      </c>
      <c r="H123" s="185">
        <v>15</v>
      </c>
      <c r="I123" s="186"/>
      <c r="J123" s="187">
        <f t="shared" si="10"/>
        <v>0</v>
      </c>
      <c r="K123" s="188"/>
      <c r="L123" s="41"/>
      <c r="M123" s="189" t="s">
        <v>18</v>
      </c>
      <c r="N123" s="190" t="s">
        <v>41</v>
      </c>
      <c r="O123" s="66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250</v>
      </c>
      <c r="AT123" s="193" t="s">
        <v>246</v>
      </c>
      <c r="AU123" s="193" t="s">
        <v>79</v>
      </c>
      <c r="AY123" s="19" t="s">
        <v>244</v>
      </c>
      <c r="BE123" s="194">
        <f t="shared" si="14"/>
        <v>0</v>
      </c>
      <c r="BF123" s="194">
        <f t="shared" si="15"/>
        <v>0</v>
      </c>
      <c r="BG123" s="194">
        <f t="shared" si="16"/>
        <v>0</v>
      </c>
      <c r="BH123" s="194">
        <f t="shared" si="17"/>
        <v>0</v>
      </c>
      <c r="BI123" s="194">
        <f t="shared" si="18"/>
        <v>0</v>
      </c>
      <c r="BJ123" s="19" t="s">
        <v>77</v>
      </c>
      <c r="BK123" s="194">
        <f t="shared" si="19"/>
        <v>0</v>
      </c>
      <c r="BL123" s="19" t="s">
        <v>250</v>
      </c>
      <c r="BM123" s="193" t="s">
        <v>1318</v>
      </c>
    </row>
    <row r="124" spans="1:65" s="2" customFormat="1" ht="16.5" customHeight="1">
      <c r="A124" s="36"/>
      <c r="B124" s="37"/>
      <c r="C124" s="181" t="s">
        <v>370</v>
      </c>
      <c r="D124" s="181" t="s">
        <v>246</v>
      </c>
      <c r="E124" s="182" t="s">
        <v>1319</v>
      </c>
      <c r="F124" s="183" t="s">
        <v>1320</v>
      </c>
      <c r="G124" s="184" t="s">
        <v>1227</v>
      </c>
      <c r="H124" s="185">
        <v>2</v>
      </c>
      <c r="I124" s="186"/>
      <c r="J124" s="187">
        <f t="shared" si="10"/>
        <v>0</v>
      </c>
      <c r="K124" s="188"/>
      <c r="L124" s="41"/>
      <c r="M124" s="189" t="s">
        <v>18</v>
      </c>
      <c r="N124" s="190" t="s">
        <v>41</v>
      </c>
      <c r="O124" s="66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250</v>
      </c>
      <c r="AT124" s="193" t="s">
        <v>246</v>
      </c>
      <c r="AU124" s="193" t="s">
        <v>79</v>
      </c>
      <c r="AY124" s="19" t="s">
        <v>244</v>
      </c>
      <c r="BE124" s="194">
        <f t="shared" si="14"/>
        <v>0</v>
      </c>
      <c r="BF124" s="194">
        <f t="shared" si="15"/>
        <v>0</v>
      </c>
      <c r="BG124" s="194">
        <f t="shared" si="16"/>
        <v>0</v>
      </c>
      <c r="BH124" s="194">
        <f t="shared" si="17"/>
        <v>0</v>
      </c>
      <c r="BI124" s="194">
        <f t="shared" si="18"/>
        <v>0</v>
      </c>
      <c r="BJ124" s="19" t="s">
        <v>77</v>
      </c>
      <c r="BK124" s="194">
        <f t="shared" si="19"/>
        <v>0</v>
      </c>
      <c r="BL124" s="19" t="s">
        <v>250</v>
      </c>
      <c r="BM124" s="193" t="s">
        <v>1321</v>
      </c>
    </row>
    <row r="125" spans="1:65" s="2" customFormat="1" ht="24.2" customHeight="1">
      <c r="A125" s="36"/>
      <c r="B125" s="37"/>
      <c r="C125" s="181" t="s">
        <v>376</v>
      </c>
      <c r="D125" s="181" t="s">
        <v>246</v>
      </c>
      <c r="E125" s="182" t="s">
        <v>1322</v>
      </c>
      <c r="F125" s="183" t="s">
        <v>1323</v>
      </c>
      <c r="G125" s="184" t="s">
        <v>1227</v>
      </c>
      <c r="H125" s="185">
        <v>7</v>
      </c>
      <c r="I125" s="186"/>
      <c r="J125" s="187">
        <f t="shared" si="10"/>
        <v>0</v>
      </c>
      <c r="K125" s="188"/>
      <c r="L125" s="41"/>
      <c r="M125" s="189" t="s">
        <v>18</v>
      </c>
      <c r="N125" s="190" t="s">
        <v>41</v>
      </c>
      <c r="O125" s="66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250</v>
      </c>
      <c r="AT125" s="193" t="s">
        <v>246</v>
      </c>
      <c r="AU125" s="193" t="s">
        <v>79</v>
      </c>
      <c r="AY125" s="19" t="s">
        <v>244</v>
      </c>
      <c r="BE125" s="194">
        <f t="shared" si="14"/>
        <v>0</v>
      </c>
      <c r="BF125" s="194">
        <f t="shared" si="15"/>
        <v>0</v>
      </c>
      <c r="BG125" s="194">
        <f t="shared" si="16"/>
        <v>0</v>
      </c>
      <c r="BH125" s="194">
        <f t="shared" si="17"/>
        <v>0</v>
      </c>
      <c r="BI125" s="194">
        <f t="shared" si="18"/>
        <v>0</v>
      </c>
      <c r="BJ125" s="19" t="s">
        <v>77</v>
      </c>
      <c r="BK125" s="194">
        <f t="shared" si="19"/>
        <v>0</v>
      </c>
      <c r="BL125" s="19" t="s">
        <v>250</v>
      </c>
      <c r="BM125" s="193" t="s">
        <v>1324</v>
      </c>
    </row>
    <row r="126" spans="1:65" s="2" customFormat="1" ht="16.5" customHeight="1">
      <c r="A126" s="36"/>
      <c r="B126" s="37"/>
      <c r="C126" s="181" t="s">
        <v>382</v>
      </c>
      <c r="D126" s="181" t="s">
        <v>246</v>
      </c>
      <c r="E126" s="182" t="s">
        <v>1325</v>
      </c>
      <c r="F126" s="183" t="s">
        <v>1326</v>
      </c>
      <c r="G126" s="184" t="s">
        <v>1227</v>
      </c>
      <c r="H126" s="185">
        <v>2</v>
      </c>
      <c r="I126" s="186"/>
      <c r="J126" s="187">
        <f t="shared" si="10"/>
        <v>0</v>
      </c>
      <c r="K126" s="188"/>
      <c r="L126" s="41"/>
      <c r="M126" s="189" t="s">
        <v>18</v>
      </c>
      <c r="N126" s="190" t="s">
        <v>41</v>
      </c>
      <c r="O126" s="66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250</v>
      </c>
      <c r="AT126" s="193" t="s">
        <v>246</v>
      </c>
      <c r="AU126" s="193" t="s">
        <v>79</v>
      </c>
      <c r="AY126" s="19" t="s">
        <v>244</v>
      </c>
      <c r="BE126" s="194">
        <f t="shared" si="14"/>
        <v>0</v>
      </c>
      <c r="BF126" s="194">
        <f t="shared" si="15"/>
        <v>0</v>
      </c>
      <c r="BG126" s="194">
        <f t="shared" si="16"/>
        <v>0</v>
      </c>
      <c r="BH126" s="194">
        <f t="shared" si="17"/>
        <v>0</v>
      </c>
      <c r="BI126" s="194">
        <f t="shared" si="18"/>
        <v>0</v>
      </c>
      <c r="BJ126" s="19" t="s">
        <v>77</v>
      </c>
      <c r="BK126" s="194">
        <f t="shared" si="19"/>
        <v>0</v>
      </c>
      <c r="BL126" s="19" t="s">
        <v>250</v>
      </c>
      <c r="BM126" s="193" t="s">
        <v>1327</v>
      </c>
    </row>
    <row r="127" spans="1:65" s="2" customFormat="1" ht="16.5" customHeight="1">
      <c r="A127" s="36"/>
      <c r="B127" s="37"/>
      <c r="C127" s="181" t="s">
        <v>387</v>
      </c>
      <c r="D127" s="181" t="s">
        <v>246</v>
      </c>
      <c r="E127" s="182" t="s">
        <v>1328</v>
      </c>
      <c r="F127" s="183" t="s">
        <v>1329</v>
      </c>
      <c r="G127" s="184" t="s">
        <v>379</v>
      </c>
      <c r="H127" s="185">
        <v>40</v>
      </c>
      <c r="I127" s="186"/>
      <c r="J127" s="187">
        <f t="shared" si="10"/>
        <v>0</v>
      </c>
      <c r="K127" s="188"/>
      <c r="L127" s="41"/>
      <c r="M127" s="189" t="s">
        <v>18</v>
      </c>
      <c r="N127" s="190" t="s">
        <v>41</v>
      </c>
      <c r="O127" s="66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250</v>
      </c>
      <c r="AT127" s="193" t="s">
        <v>246</v>
      </c>
      <c r="AU127" s="193" t="s">
        <v>79</v>
      </c>
      <c r="AY127" s="19" t="s">
        <v>244</v>
      </c>
      <c r="BE127" s="194">
        <f t="shared" si="14"/>
        <v>0</v>
      </c>
      <c r="BF127" s="194">
        <f t="shared" si="15"/>
        <v>0</v>
      </c>
      <c r="BG127" s="194">
        <f t="shared" si="16"/>
        <v>0</v>
      </c>
      <c r="BH127" s="194">
        <f t="shared" si="17"/>
        <v>0</v>
      </c>
      <c r="BI127" s="194">
        <f t="shared" si="18"/>
        <v>0</v>
      </c>
      <c r="BJ127" s="19" t="s">
        <v>77</v>
      </c>
      <c r="BK127" s="194">
        <f t="shared" si="19"/>
        <v>0</v>
      </c>
      <c r="BL127" s="19" t="s">
        <v>250</v>
      </c>
      <c r="BM127" s="193" t="s">
        <v>1330</v>
      </c>
    </row>
    <row r="128" spans="1:65" s="2" customFormat="1" ht="16.5" customHeight="1">
      <c r="A128" s="36"/>
      <c r="B128" s="37"/>
      <c r="C128" s="181" t="s">
        <v>392</v>
      </c>
      <c r="D128" s="181" t="s">
        <v>246</v>
      </c>
      <c r="E128" s="182" t="s">
        <v>1331</v>
      </c>
      <c r="F128" s="183" t="s">
        <v>1332</v>
      </c>
      <c r="G128" s="184" t="s">
        <v>379</v>
      </c>
      <c r="H128" s="185">
        <v>40</v>
      </c>
      <c r="I128" s="186"/>
      <c r="J128" s="187">
        <f t="shared" si="10"/>
        <v>0</v>
      </c>
      <c r="K128" s="188"/>
      <c r="L128" s="41"/>
      <c r="M128" s="189" t="s">
        <v>18</v>
      </c>
      <c r="N128" s="190" t="s">
        <v>41</v>
      </c>
      <c r="O128" s="66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250</v>
      </c>
      <c r="AT128" s="193" t="s">
        <v>246</v>
      </c>
      <c r="AU128" s="193" t="s">
        <v>79</v>
      </c>
      <c r="AY128" s="19" t="s">
        <v>244</v>
      </c>
      <c r="BE128" s="194">
        <f t="shared" si="14"/>
        <v>0</v>
      </c>
      <c r="BF128" s="194">
        <f t="shared" si="15"/>
        <v>0</v>
      </c>
      <c r="BG128" s="194">
        <f t="shared" si="16"/>
        <v>0</v>
      </c>
      <c r="BH128" s="194">
        <f t="shared" si="17"/>
        <v>0</v>
      </c>
      <c r="BI128" s="194">
        <f t="shared" si="18"/>
        <v>0</v>
      </c>
      <c r="BJ128" s="19" t="s">
        <v>77</v>
      </c>
      <c r="BK128" s="194">
        <f t="shared" si="19"/>
        <v>0</v>
      </c>
      <c r="BL128" s="19" t="s">
        <v>250</v>
      </c>
      <c r="BM128" s="193" t="s">
        <v>1333</v>
      </c>
    </row>
    <row r="129" spans="1:65" s="2" customFormat="1" ht="16.5" customHeight="1">
      <c r="A129" s="36"/>
      <c r="B129" s="37"/>
      <c r="C129" s="181" t="s">
        <v>397</v>
      </c>
      <c r="D129" s="181" t="s">
        <v>246</v>
      </c>
      <c r="E129" s="182" t="s">
        <v>1334</v>
      </c>
      <c r="F129" s="183" t="s">
        <v>1335</v>
      </c>
      <c r="G129" s="184" t="s">
        <v>1286</v>
      </c>
      <c r="H129" s="248"/>
      <c r="I129" s="186"/>
      <c r="J129" s="187">
        <f t="shared" si="10"/>
        <v>0</v>
      </c>
      <c r="K129" s="188"/>
      <c r="L129" s="41"/>
      <c r="M129" s="189" t="s">
        <v>18</v>
      </c>
      <c r="N129" s="190" t="s">
        <v>41</v>
      </c>
      <c r="O129" s="66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250</v>
      </c>
      <c r="AT129" s="193" t="s">
        <v>246</v>
      </c>
      <c r="AU129" s="193" t="s">
        <v>79</v>
      </c>
      <c r="AY129" s="19" t="s">
        <v>244</v>
      </c>
      <c r="BE129" s="194">
        <f t="shared" si="14"/>
        <v>0</v>
      </c>
      <c r="BF129" s="194">
        <f t="shared" si="15"/>
        <v>0</v>
      </c>
      <c r="BG129" s="194">
        <f t="shared" si="16"/>
        <v>0</v>
      </c>
      <c r="BH129" s="194">
        <f t="shared" si="17"/>
        <v>0</v>
      </c>
      <c r="BI129" s="194">
        <f t="shared" si="18"/>
        <v>0</v>
      </c>
      <c r="BJ129" s="19" t="s">
        <v>77</v>
      </c>
      <c r="BK129" s="194">
        <f t="shared" si="19"/>
        <v>0</v>
      </c>
      <c r="BL129" s="19" t="s">
        <v>250</v>
      </c>
      <c r="BM129" s="193" t="s">
        <v>1336</v>
      </c>
    </row>
    <row r="130" spans="1:65" s="12" customFormat="1" ht="22.9" customHeight="1">
      <c r="B130" s="165"/>
      <c r="C130" s="166"/>
      <c r="D130" s="167" t="s">
        <v>69</v>
      </c>
      <c r="E130" s="179" t="s">
        <v>1337</v>
      </c>
      <c r="F130" s="179" t="s">
        <v>1338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SUM(P131:P136)</f>
        <v>0</v>
      </c>
      <c r="Q130" s="173"/>
      <c r="R130" s="174">
        <f>SUM(R131:R136)</f>
        <v>0</v>
      </c>
      <c r="S130" s="173"/>
      <c r="T130" s="175">
        <f>SUM(T131:T136)</f>
        <v>0</v>
      </c>
      <c r="AR130" s="176" t="s">
        <v>77</v>
      </c>
      <c r="AT130" s="177" t="s">
        <v>69</v>
      </c>
      <c r="AU130" s="177" t="s">
        <v>77</v>
      </c>
      <c r="AY130" s="176" t="s">
        <v>244</v>
      </c>
      <c r="BK130" s="178">
        <f>SUM(BK131:BK136)</f>
        <v>0</v>
      </c>
    </row>
    <row r="131" spans="1:65" s="2" customFormat="1" ht="16.5" customHeight="1">
      <c r="A131" s="36"/>
      <c r="B131" s="37"/>
      <c r="C131" s="181" t="s">
        <v>402</v>
      </c>
      <c r="D131" s="181" t="s">
        <v>246</v>
      </c>
      <c r="E131" s="182" t="s">
        <v>1339</v>
      </c>
      <c r="F131" s="183" t="s">
        <v>1340</v>
      </c>
      <c r="G131" s="184" t="s">
        <v>1227</v>
      </c>
      <c r="H131" s="185">
        <v>1</v>
      </c>
      <c r="I131" s="186"/>
      <c r="J131" s="187">
        <f t="shared" ref="J131:J136" si="20">ROUND(I131*H131,2)</f>
        <v>0</v>
      </c>
      <c r="K131" s="188"/>
      <c r="L131" s="41"/>
      <c r="M131" s="189" t="s">
        <v>18</v>
      </c>
      <c r="N131" s="190" t="s">
        <v>41</v>
      </c>
      <c r="O131" s="66"/>
      <c r="P131" s="191">
        <f t="shared" ref="P131:P136" si="21">O131*H131</f>
        <v>0</v>
      </c>
      <c r="Q131" s="191">
        <v>0</v>
      </c>
      <c r="R131" s="191">
        <f t="shared" ref="R131:R136" si="22">Q131*H131</f>
        <v>0</v>
      </c>
      <c r="S131" s="191">
        <v>0</v>
      </c>
      <c r="T131" s="192">
        <f t="shared" ref="T131:T136" si="2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250</v>
      </c>
      <c r="AT131" s="193" t="s">
        <v>246</v>
      </c>
      <c r="AU131" s="193" t="s">
        <v>79</v>
      </c>
      <c r="AY131" s="19" t="s">
        <v>244</v>
      </c>
      <c r="BE131" s="194">
        <f t="shared" ref="BE131:BE136" si="24">IF(N131="základní",J131,0)</f>
        <v>0</v>
      </c>
      <c r="BF131" s="194">
        <f t="shared" ref="BF131:BF136" si="25">IF(N131="snížená",J131,0)</f>
        <v>0</v>
      </c>
      <c r="BG131" s="194">
        <f t="shared" ref="BG131:BG136" si="26">IF(N131="zákl. přenesená",J131,0)</f>
        <v>0</v>
      </c>
      <c r="BH131" s="194">
        <f t="shared" ref="BH131:BH136" si="27">IF(N131="sníž. přenesená",J131,0)</f>
        <v>0</v>
      </c>
      <c r="BI131" s="194">
        <f t="shared" ref="BI131:BI136" si="28">IF(N131="nulová",J131,0)</f>
        <v>0</v>
      </c>
      <c r="BJ131" s="19" t="s">
        <v>77</v>
      </c>
      <c r="BK131" s="194">
        <f t="shared" ref="BK131:BK136" si="29">ROUND(I131*H131,2)</f>
        <v>0</v>
      </c>
      <c r="BL131" s="19" t="s">
        <v>250</v>
      </c>
      <c r="BM131" s="193" t="s">
        <v>1341</v>
      </c>
    </row>
    <row r="132" spans="1:65" s="2" customFormat="1" ht="24.2" customHeight="1">
      <c r="A132" s="36"/>
      <c r="B132" s="37"/>
      <c r="C132" s="181" t="s">
        <v>407</v>
      </c>
      <c r="D132" s="181" t="s">
        <v>246</v>
      </c>
      <c r="E132" s="182" t="s">
        <v>1342</v>
      </c>
      <c r="F132" s="183" t="s">
        <v>1343</v>
      </c>
      <c r="G132" s="184" t="s">
        <v>1227</v>
      </c>
      <c r="H132" s="185">
        <v>1</v>
      </c>
      <c r="I132" s="186"/>
      <c r="J132" s="187">
        <f t="shared" si="20"/>
        <v>0</v>
      </c>
      <c r="K132" s="188"/>
      <c r="L132" s="41"/>
      <c r="M132" s="189" t="s">
        <v>18</v>
      </c>
      <c r="N132" s="190" t="s">
        <v>41</v>
      </c>
      <c r="O132" s="66"/>
      <c r="P132" s="191">
        <f t="shared" si="21"/>
        <v>0</v>
      </c>
      <c r="Q132" s="191">
        <v>0</v>
      </c>
      <c r="R132" s="191">
        <f t="shared" si="22"/>
        <v>0</v>
      </c>
      <c r="S132" s="191">
        <v>0</v>
      </c>
      <c r="T132" s="192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250</v>
      </c>
      <c r="AT132" s="193" t="s">
        <v>246</v>
      </c>
      <c r="AU132" s="193" t="s">
        <v>79</v>
      </c>
      <c r="AY132" s="19" t="s">
        <v>244</v>
      </c>
      <c r="BE132" s="194">
        <f t="shared" si="24"/>
        <v>0</v>
      </c>
      <c r="BF132" s="194">
        <f t="shared" si="25"/>
        <v>0</v>
      </c>
      <c r="BG132" s="194">
        <f t="shared" si="26"/>
        <v>0</v>
      </c>
      <c r="BH132" s="194">
        <f t="shared" si="27"/>
        <v>0</v>
      </c>
      <c r="BI132" s="194">
        <f t="shared" si="28"/>
        <v>0</v>
      </c>
      <c r="BJ132" s="19" t="s">
        <v>77</v>
      </c>
      <c r="BK132" s="194">
        <f t="shared" si="29"/>
        <v>0</v>
      </c>
      <c r="BL132" s="19" t="s">
        <v>250</v>
      </c>
      <c r="BM132" s="193" t="s">
        <v>1344</v>
      </c>
    </row>
    <row r="133" spans="1:65" s="2" customFormat="1" ht="24.2" customHeight="1">
      <c r="A133" s="36"/>
      <c r="B133" s="37"/>
      <c r="C133" s="181" t="s">
        <v>411</v>
      </c>
      <c r="D133" s="181" t="s">
        <v>246</v>
      </c>
      <c r="E133" s="182" t="s">
        <v>1345</v>
      </c>
      <c r="F133" s="183" t="s">
        <v>1346</v>
      </c>
      <c r="G133" s="184" t="s">
        <v>1227</v>
      </c>
      <c r="H133" s="185">
        <v>1</v>
      </c>
      <c r="I133" s="186"/>
      <c r="J133" s="187">
        <f t="shared" si="20"/>
        <v>0</v>
      </c>
      <c r="K133" s="188"/>
      <c r="L133" s="41"/>
      <c r="M133" s="189" t="s">
        <v>18</v>
      </c>
      <c r="N133" s="190" t="s">
        <v>41</v>
      </c>
      <c r="O133" s="66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250</v>
      </c>
      <c r="AT133" s="193" t="s">
        <v>246</v>
      </c>
      <c r="AU133" s="193" t="s">
        <v>79</v>
      </c>
      <c r="AY133" s="19" t="s">
        <v>244</v>
      </c>
      <c r="BE133" s="194">
        <f t="shared" si="24"/>
        <v>0</v>
      </c>
      <c r="BF133" s="194">
        <f t="shared" si="25"/>
        <v>0</v>
      </c>
      <c r="BG133" s="194">
        <f t="shared" si="26"/>
        <v>0</v>
      </c>
      <c r="BH133" s="194">
        <f t="shared" si="27"/>
        <v>0</v>
      </c>
      <c r="BI133" s="194">
        <f t="shared" si="28"/>
        <v>0</v>
      </c>
      <c r="BJ133" s="19" t="s">
        <v>77</v>
      </c>
      <c r="BK133" s="194">
        <f t="shared" si="29"/>
        <v>0</v>
      </c>
      <c r="BL133" s="19" t="s">
        <v>250</v>
      </c>
      <c r="BM133" s="193" t="s">
        <v>1347</v>
      </c>
    </row>
    <row r="134" spans="1:65" s="2" customFormat="1" ht="16.5" customHeight="1">
      <c r="A134" s="36"/>
      <c r="B134" s="37"/>
      <c r="C134" s="181" t="s">
        <v>415</v>
      </c>
      <c r="D134" s="181" t="s">
        <v>246</v>
      </c>
      <c r="E134" s="182" t="s">
        <v>1348</v>
      </c>
      <c r="F134" s="183" t="s">
        <v>1349</v>
      </c>
      <c r="G134" s="184" t="s">
        <v>1227</v>
      </c>
      <c r="H134" s="185">
        <v>1</v>
      </c>
      <c r="I134" s="186"/>
      <c r="J134" s="187">
        <f t="shared" si="20"/>
        <v>0</v>
      </c>
      <c r="K134" s="188"/>
      <c r="L134" s="41"/>
      <c r="M134" s="189" t="s">
        <v>18</v>
      </c>
      <c r="N134" s="190" t="s">
        <v>41</v>
      </c>
      <c r="O134" s="66"/>
      <c r="P134" s="191">
        <f t="shared" si="21"/>
        <v>0</v>
      </c>
      <c r="Q134" s="191">
        <v>0</v>
      </c>
      <c r="R134" s="191">
        <f t="shared" si="22"/>
        <v>0</v>
      </c>
      <c r="S134" s="191">
        <v>0</v>
      </c>
      <c r="T134" s="192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250</v>
      </c>
      <c r="AT134" s="193" t="s">
        <v>246</v>
      </c>
      <c r="AU134" s="193" t="s">
        <v>79</v>
      </c>
      <c r="AY134" s="19" t="s">
        <v>244</v>
      </c>
      <c r="BE134" s="194">
        <f t="shared" si="24"/>
        <v>0</v>
      </c>
      <c r="BF134" s="194">
        <f t="shared" si="25"/>
        <v>0</v>
      </c>
      <c r="BG134" s="194">
        <f t="shared" si="26"/>
        <v>0</v>
      </c>
      <c r="BH134" s="194">
        <f t="shared" si="27"/>
        <v>0</v>
      </c>
      <c r="BI134" s="194">
        <f t="shared" si="28"/>
        <v>0</v>
      </c>
      <c r="BJ134" s="19" t="s">
        <v>77</v>
      </c>
      <c r="BK134" s="194">
        <f t="shared" si="29"/>
        <v>0</v>
      </c>
      <c r="BL134" s="19" t="s">
        <v>250</v>
      </c>
      <c r="BM134" s="193" t="s">
        <v>1350</v>
      </c>
    </row>
    <row r="135" spans="1:65" s="2" customFormat="1" ht="16.5" customHeight="1">
      <c r="A135" s="36"/>
      <c r="B135" s="37"/>
      <c r="C135" s="181" t="s">
        <v>419</v>
      </c>
      <c r="D135" s="181" t="s">
        <v>246</v>
      </c>
      <c r="E135" s="182" t="s">
        <v>1351</v>
      </c>
      <c r="F135" s="183" t="s">
        <v>1352</v>
      </c>
      <c r="G135" s="184" t="s">
        <v>1227</v>
      </c>
      <c r="H135" s="185">
        <v>1</v>
      </c>
      <c r="I135" s="186"/>
      <c r="J135" s="187">
        <f t="shared" si="20"/>
        <v>0</v>
      </c>
      <c r="K135" s="188"/>
      <c r="L135" s="41"/>
      <c r="M135" s="189" t="s">
        <v>18</v>
      </c>
      <c r="N135" s="190" t="s">
        <v>41</v>
      </c>
      <c r="O135" s="66"/>
      <c r="P135" s="191">
        <f t="shared" si="21"/>
        <v>0</v>
      </c>
      <c r="Q135" s="191">
        <v>0</v>
      </c>
      <c r="R135" s="191">
        <f t="shared" si="22"/>
        <v>0</v>
      </c>
      <c r="S135" s="191">
        <v>0</v>
      </c>
      <c r="T135" s="192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250</v>
      </c>
      <c r="AT135" s="193" t="s">
        <v>246</v>
      </c>
      <c r="AU135" s="193" t="s">
        <v>79</v>
      </c>
      <c r="AY135" s="19" t="s">
        <v>244</v>
      </c>
      <c r="BE135" s="194">
        <f t="shared" si="24"/>
        <v>0</v>
      </c>
      <c r="BF135" s="194">
        <f t="shared" si="25"/>
        <v>0</v>
      </c>
      <c r="BG135" s="194">
        <f t="shared" si="26"/>
        <v>0</v>
      </c>
      <c r="BH135" s="194">
        <f t="shared" si="27"/>
        <v>0</v>
      </c>
      <c r="BI135" s="194">
        <f t="shared" si="28"/>
        <v>0</v>
      </c>
      <c r="BJ135" s="19" t="s">
        <v>77</v>
      </c>
      <c r="BK135" s="194">
        <f t="shared" si="29"/>
        <v>0</v>
      </c>
      <c r="BL135" s="19" t="s">
        <v>250</v>
      </c>
      <c r="BM135" s="193" t="s">
        <v>1353</v>
      </c>
    </row>
    <row r="136" spans="1:65" s="2" customFormat="1" ht="16.5" customHeight="1">
      <c r="A136" s="36"/>
      <c r="B136" s="37"/>
      <c r="C136" s="181" t="s">
        <v>423</v>
      </c>
      <c r="D136" s="181" t="s">
        <v>246</v>
      </c>
      <c r="E136" s="182" t="s">
        <v>1354</v>
      </c>
      <c r="F136" s="183" t="s">
        <v>603</v>
      </c>
      <c r="G136" s="184" t="s">
        <v>1286</v>
      </c>
      <c r="H136" s="248"/>
      <c r="I136" s="186"/>
      <c r="J136" s="187">
        <f t="shared" si="20"/>
        <v>0</v>
      </c>
      <c r="K136" s="188"/>
      <c r="L136" s="41"/>
      <c r="M136" s="189" t="s">
        <v>18</v>
      </c>
      <c r="N136" s="190" t="s">
        <v>41</v>
      </c>
      <c r="O136" s="66"/>
      <c r="P136" s="191">
        <f t="shared" si="21"/>
        <v>0</v>
      </c>
      <c r="Q136" s="191">
        <v>0</v>
      </c>
      <c r="R136" s="191">
        <f t="shared" si="22"/>
        <v>0</v>
      </c>
      <c r="S136" s="191">
        <v>0</v>
      </c>
      <c r="T136" s="192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250</v>
      </c>
      <c r="AT136" s="193" t="s">
        <v>246</v>
      </c>
      <c r="AU136" s="193" t="s">
        <v>79</v>
      </c>
      <c r="AY136" s="19" t="s">
        <v>244</v>
      </c>
      <c r="BE136" s="194">
        <f t="shared" si="24"/>
        <v>0</v>
      </c>
      <c r="BF136" s="194">
        <f t="shared" si="25"/>
        <v>0</v>
      </c>
      <c r="BG136" s="194">
        <f t="shared" si="26"/>
        <v>0</v>
      </c>
      <c r="BH136" s="194">
        <f t="shared" si="27"/>
        <v>0</v>
      </c>
      <c r="BI136" s="194">
        <f t="shared" si="28"/>
        <v>0</v>
      </c>
      <c r="BJ136" s="19" t="s">
        <v>77</v>
      </c>
      <c r="BK136" s="194">
        <f t="shared" si="29"/>
        <v>0</v>
      </c>
      <c r="BL136" s="19" t="s">
        <v>250</v>
      </c>
      <c r="BM136" s="193" t="s">
        <v>1355</v>
      </c>
    </row>
    <row r="137" spans="1:65" s="12" customFormat="1" ht="22.9" customHeight="1">
      <c r="B137" s="165"/>
      <c r="C137" s="166"/>
      <c r="D137" s="167" t="s">
        <v>69</v>
      </c>
      <c r="E137" s="179" t="s">
        <v>1356</v>
      </c>
      <c r="F137" s="179" t="s">
        <v>1357</v>
      </c>
      <c r="G137" s="166"/>
      <c r="H137" s="166"/>
      <c r="I137" s="169"/>
      <c r="J137" s="180">
        <f>BK137</f>
        <v>0</v>
      </c>
      <c r="K137" s="166"/>
      <c r="L137" s="171"/>
      <c r="M137" s="172"/>
      <c r="N137" s="173"/>
      <c r="O137" s="173"/>
      <c r="P137" s="174">
        <f>SUM(P138:P140)</f>
        <v>0</v>
      </c>
      <c r="Q137" s="173"/>
      <c r="R137" s="174">
        <f>SUM(R138:R140)</f>
        <v>0</v>
      </c>
      <c r="S137" s="173"/>
      <c r="T137" s="175">
        <f>SUM(T138:T140)</f>
        <v>0</v>
      </c>
      <c r="AR137" s="176" t="s">
        <v>77</v>
      </c>
      <c r="AT137" s="177" t="s">
        <v>69</v>
      </c>
      <c r="AU137" s="177" t="s">
        <v>77</v>
      </c>
      <c r="AY137" s="176" t="s">
        <v>244</v>
      </c>
      <c r="BK137" s="178">
        <f>SUM(BK138:BK140)</f>
        <v>0</v>
      </c>
    </row>
    <row r="138" spans="1:65" s="2" customFormat="1" ht="24.2" customHeight="1">
      <c r="A138" s="36"/>
      <c r="B138" s="37"/>
      <c r="C138" s="181" t="s">
        <v>427</v>
      </c>
      <c r="D138" s="181" t="s">
        <v>246</v>
      </c>
      <c r="E138" s="182" t="s">
        <v>1358</v>
      </c>
      <c r="F138" s="183" t="s">
        <v>1359</v>
      </c>
      <c r="G138" s="184" t="s">
        <v>1227</v>
      </c>
      <c r="H138" s="185">
        <v>2</v>
      </c>
      <c r="I138" s="186"/>
      <c r="J138" s="187">
        <f>ROUND(I138*H138,2)</f>
        <v>0</v>
      </c>
      <c r="K138" s="188"/>
      <c r="L138" s="41"/>
      <c r="M138" s="189" t="s">
        <v>18</v>
      </c>
      <c r="N138" s="190" t="s">
        <v>41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250</v>
      </c>
      <c r="AT138" s="193" t="s">
        <v>246</v>
      </c>
      <c r="AU138" s="193" t="s">
        <v>79</v>
      </c>
      <c r="AY138" s="19" t="s">
        <v>244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77</v>
      </c>
      <c r="BK138" s="194">
        <f>ROUND(I138*H138,2)</f>
        <v>0</v>
      </c>
      <c r="BL138" s="19" t="s">
        <v>250</v>
      </c>
      <c r="BM138" s="193" t="s">
        <v>1360</v>
      </c>
    </row>
    <row r="139" spans="1:65" s="2" customFormat="1" ht="16.5" customHeight="1">
      <c r="A139" s="36"/>
      <c r="B139" s="37"/>
      <c r="C139" s="181" t="s">
        <v>431</v>
      </c>
      <c r="D139" s="181" t="s">
        <v>246</v>
      </c>
      <c r="E139" s="182" t="s">
        <v>1361</v>
      </c>
      <c r="F139" s="183" t="s">
        <v>1362</v>
      </c>
      <c r="G139" s="184" t="s">
        <v>1227</v>
      </c>
      <c r="H139" s="185">
        <v>1</v>
      </c>
      <c r="I139" s="186"/>
      <c r="J139" s="187">
        <f>ROUND(I139*H139,2)</f>
        <v>0</v>
      </c>
      <c r="K139" s="188"/>
      <c r="L139" s="41"/>
      <c r="M139" s="189" t="s">
        <v>18</v>
      </c>
      <c r="N139" s="190" t="s">
        <v>41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250</v>
      </c>
      <c r="AT139" s="193" t="s">
        <v>246</v>
      </c>
      <c r="AU139" s="193" t="s">
        <v>79</v>
      </c>
      <c r="AY139" s="19" t="s">
        <v>244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77</v>
      </c>
      <c r="BK139" s="194">
        <f>ROUND(I139*H139,2)</f>
        <v>0</v>
      </c>
      <c r="BL139" s="19" t="s">
        <v>250</v>
      </c>
      <c r="BM139" s="193" t="s">
        <v>1363</v>
      </c>
    </row>
    <row r="140" spans="1:65" s="2" customFormat="1" ht="16.5" customHeight="1">
      <c r="A140" s="36"/>
      <c r="B140" s="37"/>
      <c r="C140" s="181" t="s">
        <v>435</v>
      </c>
      <c r="D140" s="181" t="s">
        <v>246</v>
      </c>
      <c r="E140" s="182" t="s">
        <v>1364</v>
      </c>
      <c r="F140" s="183" t="s">
        <v>603</v>
      </c>
      <c r="G140" s="184" t="s">
        <v>1286</v>
      </c>
      <c r="H140" s="248"/>
      <c r="I140" s="186"/>
      <c r="J140" s="187">
        <f>ROUND(I140*H140,2)</f>
        <v>0</v>
      </c>
      <c r="K140" s="188"/>
      <c r="L140" s="41"/>
      <c r="M140" s="189" t="s">
        <v>18</v>
      </c>
      <c r="N140" s="190" t="s">
        <v>41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250</v>
      </c>
      <c r="AT140" s="193" t="s">
        <v>246</v>
      </c>
      <c r="AU140" s="193" t="s">
        <v>79</v>
      </c>
      <c r="AY140" s="19" t="s">
        <v>244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77</v>
      </c>
      <c r="BK140" s="194">
        <f>ROUND(I140*H140,2)</f>
        <v>0</v>
      </c>
      <c r="BL140" s="19" t="s">
        <v>250</v>
      </c>
      <c r="BM140" s="193" t="s">
        <v>1365</v>
      </c>
    </row>
    <row r="141" spans="1:65" s="12" customFormat="1" ht="22.9" customHeight="1">
      <c r="B141" s="165"/>
      <c r="C141" s="166"/>
      <c r="D141" s="167" t="s">
        <v>69</v>
      </c>
      <c r="E141" s="179" t="s">
        <v>1366</v>
      </c>
      <c r="F141" s="179" t="s">
        <v>1367</v>
      </c>
      <c r="G141" s="166"/>
      <c r="H141" s="166"/>
      <c r="I141" s="169"/>
      <c r="J141" s="180">
        <f>BK141</f>
        <v>0</v>
      </c>
      <c r="K141" s="166"/>
      <c r="L141" s="171"/>
      <c r="M141" s="172"/>
      <c r="N141" s="173"/>
      <c r="O141" s="173"/>
      <c r="P141" s="174">
        <f>SUM(P142:P143)</f>
        <v>0</v>
      </c>
      <c r="Q141" s="173"/>
      <c r="R141" s="174">
        <f>SUM(R142:R143)</f>
        <v>0</v>
      </c>
      <c r="S141" s="173"/>
      <c r="T141" s="175">
        <f>SUM(T142:T143)</f>
        <v>0</v>
      </c>
      <c r="AR141" s="176" t="s">
        <v>77</v>
      </c>
      <c r="AT141" s="177" t="s">
        <v>69</v>
      </c>
      <c r="AU141" s="177" t="s">
        <v>77</v>
      </c>
      <c r="AY141" s="176" t="s">
        <v>244</v>
      </c>
      <c r="BK141" s="178">
        <f>SUM(BK142:BK143)</f>
        <v>0</v>
      </c>
    </row>
    <row r="142" spans="1:65" s="2" customFormat="1" ht="16.5" customHeight="1">
      <c r="A142" s="36"/>
      <c r="B142" s="37"/>
      <c r="C142" s="181" t="s">
        <v>440</v>
      </c>
      <c r="D142" s="181" t="s">
        <v>246</v>
      </c>
      <c r="E142" s="182" t="s">
        <v>1368</v>
      </c>
      <c r="F142" s="183" t="s">
        <v>1369</v>
      </c>
      <c r="G142" s="184" t="s">
        <v>505</v>
      </c>
      <c r="H142" s="185">
        <v>1</v>
      </c>
      <c r="I142" s="186"/>
      <c r="J142" s="187">
        <f>ROUND(I142*H142,2)</f>
        <v>0</v>
      </c>
      <c r="K142" s="188"/>
      <c r="L142" s="41"/>
      <c r="M142" s="189" t="s">
        <v>18</v>
      </c>
      <c r="N142" s="190" t="s">
        <v>41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250</v>
      </c>
      <c r="AT142" s="193" t="s">
        <v>246</v>
      </c>
      <c r="AU142" s="193" t="s">
        <v>79</v>
      </c>
      <c r="AY142" s="19" t="s">
        <v>244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77</v>
      </c>
      <c r="BK142" s="194">
        <f>ROUND(I142*H142,2)</f>
        <v>0</v>
      </c>
      <c r="BL142" s="19" t="s">
        <v>250</v>
      </c>
      <c r="BM142" s="193" t="s">
        <v>1370</v>
      </c>
    </row>
    <row r="143" spans="1:65" s="2" customFormat="1" ht="39">
      <c r="A143" s="36"/>
      <c r="B143" s="37"/>
      <c r="C143" s="38"/>
      <c r="D143" s="197" t="s">
        <v>444</v>
      </c>
      <c r="E143" s="38"/>
      <c r="F143" s="239" t="s">
        <v>1371</v>
      </c>
      <c r="G143" s="38"/>
      <c r="H143" s="38"/>
      <c r="I143" s="240"/>
      <c r="J143" s="38"/>
      <c r="K143" s="38"/>
      <c r="L143" s="41"/>
      <c r="M143" s="241"/>
      <c r="N143" s="24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444</v>
      </c>
      <c r="AU143" s="19" t="s">
        <v>79</v>
      </c>
    </row>
    <row r="144" spans="1:65" s="12" customFormat="1" ht="22.9" customHeight="1">
      <c r="B144" s="165"/>
      <c r="C144" s="166"/>
      <c r="D144" s="167" t="s">
        <v>69</v>
      </c>
      <c r="E144" s="179" t="s">
        <v>1372</v>
      </c>
      <c r="F144" s="179" t="s">
        <v>1373</v>
      </c>
      <c r="G144" s="166"/>
      <c r="H144" s="166"/>
      <c r="I144" s="169"/>
      <c r="J144" s="180">
        <f>BK144</f>
        <v>0</v>
      </c>
      <c r="K144" s="166"/>
      <c r="L144" s="171"/>
      <c r="M144" s="172"/>
      <c r="N144" s="173"/>
      <c r="O144" s="173"/>
      <c r="P144" s="174">
        <f>SUM(P145:P147)</f>
        <v>0</v>
      </c>
      <c r="Q144" s="173"/>
      <c r="R144" s="174">
        <f>SUM(R145:R147)</f>
        <v>0</v>
      </c>
      <c r="S144" s="173"/>
      <c r="T144" s="175">
        <f>SUM(T145:T147)</f>
        <v>0</v>
      </c>
      <c r="AR144" s="176" t="s">
        <v>77</v>
      </c>
      <c r="AT144" s="177" t="s">
        <v>69</v>
      </c>
      <c r="AU144" s="177" t="s">
        <v>77</v>
      </c>
      <c r="AY144" s="176" t="s">
        <v>244</v>
      </c>
      <c r="BK144" s="178">
        <f>SUM(BK145:BK147)</f>
        <v>0</v>
      </c>
    </row>
    <row r="145" spans="1:65" s="2" customFormat="1" ht="16.5" customHeight="1">
      <c r="A145" s="36"/>
      <c r="B145" s="37"/>
      <c r="C145" s="181" t="s">
        <v>447</v>
      </c>
      <c r="D145" s="181" t="s">
        <v>246</v>
      </c>
      <c r="E145" s="182" t="s">
        <v>1374</v>
      </c>
      <c r="F145" s="183" t="s">
        <v>1375</v>
      </c>
      <c r="G145" s="184" t="s">
        <v>1227</v>
      </c>
      <c r="H145" s="185">
        <v>2</v>
      </c>
      <c r="I145" s="186"/>
      <c r="J145" s="187">
        <f>ROUND(I145*H145,2)</f>
        <v>0</v>
      </c>
      <c r="K145" s="188"/>
      <c r="L145" s="41"/>
      <c r="M145" s="189" t="s">
        <v>18</v>
      </c>
      <c r="N145" s="190" t="s">
        <v>41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250</v>
      </c>
      <c r="AT145" s="193" t="s">
        <v>246</v>
      </c>
      <c r="AU145" s="193" t="s">
        <v>79</v>
      </c>
      <c r="AY145" s="19" t="s">
        <v>244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77</v>
      </c>
      <c r="BK145" s="194">
        <f>ROUND(I145*H145,2)</f>
        <v>0</v>
      </c>
      <c r="BL145" s="19" t="s">
        <v>250</v>
      </c>
      <c r="BM145" s="193" t="s">
        <v>1376</v>
      </c>
    </row>
    <row r="146" spans="1:65" s="2" customFormat="1" ht="16.5" customHeight="1">
      <c r="A146" s="36"/>
      <c r="B146" s="37"/>
      <c r="C146" s="181" t="s">
        <v>452</v>
      </c>
      <c r="D146" s="181" t="s">
        <v>246</v>
      </c>
      <c r="E146" s="182" t="s">
        <v>1377</v>
      </c>
      <c r="F146" s="183" t="s">
        <v>1378</v>
      </c>
      <c r="G146" s="184" t="s">
        <v>1286</v>
      </c>
      <c r="H146" s="248"/>
      <c r="I146" s="186"/>
      <c r="J146" s="187">
        <f>ROUND(I146*H146,2)</f>
        <v>0</v>
      </c>
      <c r="K146" s="188"/>
      <c r="L146" s="41"/>
      <c r="M146" s="189" t="s">
        <v>18</v>
      </c>
      <c r="N146" s="190" t="s">
        <v>41</v>
      </c>
      <c r="O146" s="6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250</v>
      </c>
      <c r="AT146" s="193" t="s">
        <v>246</v>
      </c>
      <c r="AU146" s="193" t="s">
        <v>79</v>
      </c>
      <c r="AY146" s="19" t="s">
        <v>244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77</v>
      </c>
      <c r="BK146" s="194">
        <f>ROUND(I146*H146,2)</f>
        <v>0</v>
      </c>
      <c r="BL146" s="19" t="s">
        <v>250</v>
      </c>
      <c r="BM146" s="193" t="s">
        <v>1379</v>
      </c>
    </row>
    <row r="147" spans="1:65" s="2" customFormat="1" ht="29.25">
      <c r="A147" s="36"/>
      <c r="B147" s="37"/>
      <c r="C147" s="38"/>
      <c r="D147" s="197" t="s">
        <v>444</v>
      </c>
      <c r="E147" s="38"/>
      <c r="F147" s="239" t="s">
        <v>1380</v>
      </c>
      <c r="G147" s="38"/>
      <c r="H147" s="38"/>
      <c r="I147" s="240"/>
      <c r="J147" s="38"/>
      <c r="K147" s="38"/>
      <c r="L147" s="41"/>
      <c r="M147" s="249"/>
      <c r="N147" s="250"/>
      <c r="O147" s="245"/>
      <c r="P147" s="245"/>
      <c r="Q147" s="245"/>
      <c r="R147" s="245"/>
      <c r="S147" s="245"/>
      <c r="T147" s="251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444</v>
      </c>
      <c r="AU147" s="19" t="s">
        <v>79</v>
      </c>
    </row>
    <row r="148" spans="1:65" s="2" customFormat="1" ht="6.95" customHeight="1">
      <c r="A148" s="36"/>
      <c r="B148" s="49"/>
      <c r="C148" s="50"/>
      <c r="D148" s="50"/>
      <c r="E148" s="50"/>
      <c r="F148" s="50"/>
      <c r="G148" s="50"/>
      <c r="H148" s="50"/>
      <c r="I148" s="50"/>
      <c r="J148" s="50"/>
      <c r="K148" s="50"/>
      <c r="L148" s="41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algorithmName="SHA-512" hashValue="fzsY+kb/D+KOs26WQNZlW0FpI1uTGTDf/SlNyoA5xjRvL2GNp65Chv/K4Kf/HVZP3eVp9xjvmflgXH5oyT8OOw==" saltValue="0kJ34i6m9Emdh4PnzePQ84ilZEroXAb3oIhJTHVCQDUBJqHeiROlc8EPuTZ9HaOEjUyo0VBbmsDlJRQgjS5BXQ==" spinCount="100000" sheet="1" objects="1" scenarios="1" formatColumns="0" formatRows="0" autoFilter="0"/>
  <autoFilter ref="C94:K147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1381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ROUND((SUM(BE92:BE184)),  2)</f>
        <v>0</v>
      </c>
      <c r="G35" s="36"/>
      <c r="H35" s="36"/>
      <c r="I35" s="126">
        <v>0.21</v>
      </c>
      <c r="J35" s="125">
        <f>ROUND(((SUM(BE92:BE184))*I35),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ROUND((SUM(BF92:BF184)),  2)</f>
        <v>0</v>
      </c>
      <c r="G36" s="36"/>
      <c r="H36" s="36"/>
      <c r="I36" s="126">
        <v>0.15</v>
      </c>
      <c r="J36" s="125">
        <f>ROUND(((SUM(BF92:BF184))*I36),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ROUND((SUM(BG92:BG184)),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ROUND((SUM(BH92:BH184)),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ROUND((SUM(BI92:BI184)),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01.4.7. - Silnoproud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1382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9" customFormat="1" ht="24.95" customHeight="1">
      <c r="B65" s="142"/>
      <c r="C65" s="143"/>
      <c r="D65" s="144" t="s">
        <v>1383</v>
      </c>
      <c r="E65" s="145"/>
      <c r="F65" s="145"/>
      <c r="G65" s="145"/>
      <c r="H65" s="145"/>
      <c r="I65" s="145"/>
      <c r="J65" s="146">
        <f>J96</f>
        <v>0</v>
      </c>
      <c r="K65" s="143"/>
      <c r="L65" s="147"/>
    </row>
    <row r="66" spans="1:31" s="9" customFormat="1" ht="24.95" customHeight="1">
      <c r="B66" s="142"/>
      <c r="C66" s="143"/>
      <c r="D66" s="144" t="s">
        <v>1384</v>
      </c>
      <c r="E66" s="145"/>
      <c r="F66" s="145"/>
      <c r="G66" s="145"/>
      <c r="H66" s="145"/>
      <c r="I66" s="145"/>
      <c r="J66" s="146">
        <f>J120</f>
        <v>0</v>
      </c>
      <c r="K66" s="143"/>
      <c r="L66" s="147"/>
    </row>
    <row r="67" spans="1:31" s="9" customFormat="1" ht="24.95" customHeight="1">
      <c r="B67" s="142"/>
      <c r="C67" s="143"/>
      <c r="D67" s="144" t="s">
        <v>1385</v>
      </c>
      <c r="E67" s="145"/>
      <c r="F67" s="145"/>
      <c r="G67" s="145"/>
      <c r="H67" s="145"/>
      <c r="I67" s="145"/>
      <c r="J67" s="146">
        <f>J133</f>
        <v>0</v>
      </c>
      <c r="K67" s="143"/>
      <c r="L67" s="147"/>
    </row>
    <row r="68" spans="1:31" s="9" customFormat="1" ht="24.95" customHeight="1">
      <c r="B68" s="142"/>
      <c r="C68" s="143"/>
      <c r="D68" s="144" t="s">
        <v>1386</v>
      </c>
      <c r="E68" s="145"/>
      <c r="F68" s="145"/>
      <c r="G68" s="145"/>
      <c r="H68" s="145"/>
      <c r="I68" s="145"/>
      <c r="J68" s="146">
        <f>J157</f>
        <v>0</v>
      </c>
      <c r="K68" s="143"/>
      <c r="L68" s="147"/>
    </row>
    <row r="69" spans="1:31" s="9" customFormat="1" ht="24.95" customHeight="1">
      <c r="B69" s="142"/>
      <c r="C69" s="143"/>
      <c r="D69" s="144" t="s">
        <v>1387</v>
      </c>
      <c r="E69" s="145"/>
      <c r="F69" s="145"/>
      <c r="G69" s="145"/>
      <c r="H69" s="145"/>
      <c r="I69" s="145"/>
      <c r="J69" s="146">
        <f>J168</f>
        <v>0</v>
      </c>
      <c r="K69" s="143"/>
      <c r="L69" s="147"/>
    </row>
    <row r="70" spans="1:31" s="9" customFormat="1" ht="24.95" customHeight="1">
      <c r="B70" s="142"/>
      <c r="C70" s="143"/>
      <c r="D70" s="144" t="s">
        <v>1388</v>
      </c>
      <c r="E70" s="145"/>
      <c r="F70" s="145"/>
      <c r="G70" s="145"/>
      <c r="H70" s="145"/>
      <c r="I70" s="145"/>
      <c r="J70" s="146">
        <f>J173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229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7" t="str">
        <f>E7</f>
        <v>JAK  - Smluvní rozpočet VZ.13.2022</v>
      </c>
      <c r="F80" s="398"/>
      <c r="G80" s="398"/>
      <c r="H80" s="39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200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397" t="s">
        <v>201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202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82" t="str">
        <f>E11</f>
        <v>SO 01.4.7. - Silnoproud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20</v>
      </c>
      <c r="D86" s="38"/>
      <c r="E86" s="38"/>
      <c r="F86" s="29" t="str">
        <f>F14</f>
        <v xml:space="preserve"> </v>
      </c>
      <c r="G86" s="38"/>
      <c r="H86" s="38"/>
      <c r="I86" s="31" t="s">
        <v>22</v>
      </c>
      <c r="J86" s="61" t="str">
        <f>IF(J14="","",J14)</f>
        <v>12. 8. 2022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40.15" customHeight="1">
      <c r="A88" s="36"/>
      <c r="B88" s="37"/>
      <c r="C88" s="31" t="s">
        <v>24</v>
      </c>
      <c r="D88" s="38"/>
      <c r="E88" s="38"/>
      <c r="F88" s="29" t="str">
        <f>E17</f>
        <v>MČ Praha 6, odbor školství</v>
      </c>
      <c r="G88" s="38"/>
      <c r="H88" s="38"/>
      <c r="I88" s="31" t="s">
        <v>30</v>
      </c>
      <c r="J88" s="34" t="str">
        <f>E23</f>
        <v>D - PLUS PROJEKTOVÁ A INŽENÝRSKÁ a.s.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28</v>
      </c>
      <c r="D89" s="38"/>
      <c r="E89" s="38"/>
      <c r="F89" s="29" t="str">
        <f>IF(E20="","",E20)</f>
        <v>Vyplň údaj</v>
      </c>
      <c r="G89" s="38"/>
      <c r="H89" s="38"/>
      <c r="I89" s="31" t="s">
        <v>33</v>
      </c>
      <c r="J89" s="34" t="str">
        <f>E26</f>
        <v xml:space="preserve"> 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230</v>
      </c>
      <c r="D91" s="156" t="s">
        <v>55</v>
      </c>
      <c r="E91" s="156" t="s">
        <v>51</v>
      </c>
      <c r="F91" s="156" t="s">
        <v>52</v>
      </c>
      <c r="G91" s="156" t="s">
        <v>231</v>
      </c>
      <c r="H91" s="156" t="s">
        <v>232</v>
      </c>
      <c r="I91" s="156" t="s">
        <v>233</v>
      </c>
      <c r="J91" s="157" t="s">
        <v>206</v>
      </c>
      <c r="K91" s="158" t="s">
        <v>234</v>
      </c>
      <c r="L91" s="159"/>
      <c r="M91" s="70" t="s">
        <v>18</v>
      </c>
      <c r="N91" s="71" t="s">
        <v>40</v>
      </c>
      <c r="O91" s="71" t="s">
        <v>235</v>
      </c>
      <c r="P91" s="71" t="s">
        <v>236</v>
      </c>
      <c r="Q91" s="71" t="s">
        <v>237</v>
      </c>
      <c r="R91" s="71" t="s">
        <v>238</v>
      </c>
      <c r="S91" s="71" t="s">
        <v>239</v>
      </c>
      <c r="T91" s="72" t="s">
        <v>240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241</v>
      </c>
      <c r="D92" s="38"/>
      <c r="E92" s="38"/>
      <c r="F92" s="38"/>
      <c r="G92" s="38"/>
      <c r="H92" s="38"/>
      <c r="I92" s="38"/>
      <c r="J92" s="160">
        <f>BK92</f>
        <v>0</v>
      </c>
      <c r="K92" s="38"/>
      <c r="L92" s="41"/>
      <c r="M92" s="73"/>
      <c r="N92" s="161"/>
      <c r="O92" s="74"/>
      <c r="P92" s="162">
        <f>P93+P96+P120+P133+P157+P168+P173</f>
        <v>0</v>
      </c>
      <c r="Q92" s="74"/>
      <c r="R92" s="162">
        <f>R93+R96+R120+R133+R157+R168+R173</f>
        <v>0</v>
      </c>
      <c r="S92" s="74"/>
      <c r="T92" s="163">
        <f>T93+T96+T120+T133+T157+T168+T173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69</v>
      </c>
      <c r="AU92" s="19" t="s">
        <v>207</v>
      </c>
      <c r="BK92" s="164">
        <f>BK93+BK96+BK120+BK133+BK157+BK168+BK173</f>
        <v>0</v>
      </c>
    </row>
    <row r="93" spans="1:65" s="12" customFormat="1" ht="25.9" customHeight="1">
      <c r="B93" s="165"/>
      <c r="C93" s="166"/>
      <c r="D93" s="167" t="s">
        <v>69</v>
      </c>
      <c r="E93" s="168" t="s">
        <v>1240</v>
      </c>
      <c r="F93" s="168" t="s">
        <v>1389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SUM(P94:P95)</f>
        <v>0</v>
      </c>
      <c r="Q93" s="173"/>
      <c r="R93" s="174">
        <f>SUM(R94:R95)</f>
        <v>0</v>
      </c>
      <c r="S93" s="173"/>
      <c r="T93" s="175">
        <f>SUM(T94:T95)</f>
        <v>0</v>
      </c>
      <c r="AR93" s="176" t="s">
        <v>77</v>
      </c>
      <c r="AT93" s="177" t="s">
        <v>69</v>
      </c>
      <c r="AU93" s="177" t="s">
        <v>70</v>
      </c>
      <c r="AY93" s="176" t="s">
        <v>244</v>
      </c>
      <c r="BK93" s="178">
        <f>SUM(BK94:BK95)</f>
        <v>0</v>
      </c>
    </row>
    <row r="94" spans="1:65" s="2" customFormat="1" ht="101.25" customHeight="1">
      <c r="A94" s="36"/>
      <c r="B94" s="37"/>
      <c r="C94" s="218" t="s">
        <v>77</v>
      </c>
      <c r="D94" s="218" t="s">
        <v>264</v>
      </c>
      <c r="E94" s="219" t="s">
        <v>1390</v>
      </c>
      <c r="F94" s="220" t="s">
        <v>1391</v>
      </c>
      <c r="G94" s="221" t="s">
        <v>1227</v>
      </c>
      <c r="H94" s="222">
        <v>1</v>
      </c>
      <c r="I94" s="223"/>
      <c r="J94" s="224">
        <f>ROUND(I94*H94,2)</f>
        <v>0</v>
      </c>
      <c r="K94" s="225"/>
      <c r="L94" s="226"/>
      <c r="M94" s="227" t="s">
        <v>18</v>
      </c>
      <c r="N94" s="228" t="s">
        <v>41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267</v>
      </c>
      <c r="AT94" s="193" t="s">
        <v>264</v>
      </c>
      <c r="AU94" s="193" t="s">
        <v>77</v>
      </c>
      <c r="AY94" s="19" t="s">
        <v>244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9" t="s">
        <v>77</v>
      </c>
      <c r="BK94" s="194">
        <f>ROUND(I94*H94,2)</f>
        <v>0</v>
      </c>
      <c r="BL94" s="19" t="s">
        <v>250</v>
      </c>
      <c r="BM94" s="193" t="s">
        <v>1392</v>
      </c>
    </row>
    <row r="95" spans="1:65" s="2" customFormat="1" ht="16.5" customHeight="1">
      <c r="A95" s="36"/>
      <c r="B95" s="37"/>
      <c r="C95" s="181" t="s">
        <v>79</v>
      </c>
      <c r="D95" s="181" t="s">
        <v>246</v>
      </c>
      <c r="E95" s="182" t="s">
        <v>1393</v>
      </c>
      <c r="F95" s="183" t="s">
        <v>1394</v>
      </c>
      <c r="G95" s="184" t="s">
        <v>1227</v>
      </c>
      <c r="H95" s="185">
        <v>1</v>
      </c>
      <c r="I95" s="186"/>
      <c r="J95" s="187">
        <f>ROUND(I95*H95,2)</f>
        <v>0</v>
      </c>
      <c r="K95" s="188"/>
      <c r="L95" s="41"/>
      <c r="M95" s="189" t="s">
        <v>18</v>
      </c>
      <c r="N95" s="190" t="s">
        <v>41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250</v>
      </c>
      <c r="AT95" s="193" t="s">
        <v>246</v>
      </c>
      <c r="AU95" s="193" t="s">
        <v>77</v>
      </c>
      <c r="AY95" s="19" t="s">
        <v>244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9" t="s">
        <v>77</v>
      </c>
      <c r="BK95" s="194">
        <f>ROUND(I95*H95,2)</f>
        <v>0</v>
      </c>
      <c r="BL95" s="19" t="s">
        <v>250</v>
      </c>
      <c r="BM95" s="193" t="s">
        <v>1395</v>
      </c>
    </row>
    <row r="96" spans="1:65" s="12" customFormat="1" ht="25.9" customHeight="1">
      <c r="B96" s="165"/>
      <c r="C96" s="166"/>
      <c r="D96" s="167" t="s">
        <v>69</v>
      </c>
      <c r="E96" s="168" t="s">
        <v>1242</v>
      </c>
      <c r="F96" s="168" t="s">
        <v>1396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SUM(P97:P119)</f>
        <v>0</v>
      </c>
      <c r="Q96" s="173"/>
      <c r="R96" s="174">
        <f>SUM(R97:R119)</f>
        <v>0</v>
      </c>
      <c r="S96" s="173"/>
      <c r="T96" s="175">
        <f>SUM(T97:T119)</f>
        <v>0</v>
      </c>
      <c r="AR96" s="176" t="s">
        <v>77</v>
      </c>
      <c r="AT96" s="177" t="s">
        <v>69</v>
      </c>
      <c r="AU96" s="177" t="s">
        <v>70</v>
      </c>
      <c r="AY96" s="176" t="s">
        <v>244</v>
      </c>
      <c r="BK96" s="178">
        <f>SUM(BK97:BK119)</f>
        <v>0</v>
      </c>
    </row>
    <row r="97" spans="1:65" s="2" customFormat="1" ht="16.5" customHeight="1">
      <c r="A97" s="36"/>
      <c r="B97" s="37"/>
      <c r="C97" s="218" t="s">
        <v>131</v>
      </c>
      <c r="D97" s="218" t="s">
        <v>264</v>
      </c>
      <c r="E97" s="219" t="s">
        <v>1397</v>
      </c>
      <c r="F97" s="220" t="s">
        <v>1398</v>
      </c>
      <c r="G97" s="221" t="s">
        <v>1227</v>
      </c>
      <c r="H97" s="222">
        <v>6</v>
      </c>
      <c r="I97" s="223"/>
      <c r="J97" s="224">
        <f t="shared" ref="J97:J119" si="0">ROUND(I97*H97,2)</f>
        <v>0</v>
      </c>
      <c r="K97" s="225"/>
      <c r="L97" s="226"/>
      <c r="M97" s="227" t="s">
        <v>18</v>
      </c>
      <c r="N97" s="228" t="s">
        <v>41</v>
      </c>
      <c r="O97" s="66"/>
      <c r="P97" s="191">
        <f t="shared" ref="P97:P119" si="1">O97*H97</f>
        <v>0</v>
      </c>
      <c r="Q97" s="191">
        <v>0</v>
      </c>
      <c r="R97" s="191">
        <f t="shared" ref="R97:R119" si="2">Q97*H97</f>
        <v>0</v>
      </c>
      <c r="S97" s="191">
        <v>0</v>
      </c>
      <c r="T97" s="192">
        <f t="shared" ref="T97:T119" si="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267</v>
      </c>
      <c r="AT97" s="193" t="s">
        <v>264</v>
      </c>
      <c r="AU97" s="193" t="s">
        <v>77</v>
      </c>
      <c r="AY97" s="19" t="s">
        <v>244</v>
      </c>
      <c r="BE97" s="194">
        <f t="shared" ref="BE97:BE119" si="4">IF(N97="základní",J97,0)</f>
        <v>0</v>
      </c>
      <c r="BF97" s="194">
        <f t="shared" ref="BF97:BF119" si="5">IF(N97="snížená",J97,0)</f>
        <v>0</v>
      </c>
      <c r="BG97" s="194">
        <f t="shared" ref="BG97:BG119" si="6">IF(N97="zákl. přenesená",J97,0)</f>
        <v>0</v>
      </c>
      <c r="BH97" s="194">
        <f t="shared" ref="BH97:BH119" si="7">IF(N97="sníž. přenesená",J97,0)</f>
        <v>0</v>
      </c>
      <c r="BI97" s="194">
        <f t="shared" ref="BI97:BI119" si="8">IF(N97="nulová",J97,0)</f>
        <v>0</v>
      </c>
      <c r="BJ97" s="19" t="s">
        <v>77</v>
      </c>
      <c r="BK97" s="194">
        <f t="shared" ref="BK97:BK119" si="9">ROUND(I97*H97,2)</f>
        <v>0</v>
      </c>
      <c r="BL97" s="19" t="s">
        <v>250</v>
      </c>
      <c r="BM97" s="193" t="s">
        <v>1399</v>
      </c>
    </row>
    <row r="98" spans="1:65" s="2" customFormat="1" ht="16.5" customHeight="1">
      <c r="A98" s="36"/>
      <c r="B98" s="37"/>
      <c r="C98" s="218" t="s">
        <v>250</v>
      </c>
      <c r="D98" s="218" t="s">
        <v>264</v>
      </c>
      <c r="E98" s="219" t="s">
        <v>1400</v>
      </c>
      <c r="F98" s="220" t="s">
        <v>1401</v>
      </c>
      <c r="G98" s="221" t="s">
        <v>1227</v>
      </c>
      <c r="H98" s="222">
        <v>10</v>
      </c>
      <c r="I98" s="223"/>
      <c r="J98" s="224">
        <f t="shared" si="0"/>
        <v>0</v>
      </c>
      <c r="K98" s="225"/>
      <c r="L98" s="226"/>
      <c r="M98" s="227" t="s">
        <v>18</v>
      </c>
      <c r="N98" s="228" t="s">
        <v>41</v>
      </c>
      <c r="O98" s="6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267</v>
      </c>
      <c r="AT98" s="193" t="s">
        <v>264</v>
      </c>
      <c r="AU98" s="193" t="s">
        <v>77</v>
      </c>
      <c r="AY98" s="19" t="s">
        <v>244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9" t="s">
        <v>77</v>
      </c>
      <c r="BK98" s="194">
        <f t="shared" si="9"/>
        <v>0</v>
      </c>
      <c r="BL98" s="19" t="s">
        <v>250</v>
      </c>
      <c r="BM98" s="193" t="s">
        <v>1402</v>
      </c>
    </row>
    <row r="99" spans="1:65" s="2" customFormat="1" ht="16.5" customHeight="1">
      <c r="A99" s="36"/>
      <c r="B99" s="37"/>
      <c r="C99" s="218" t="s">
        <v>271</v>
      </c>
      <c r="D99" s="218" t="s">
        <v>264</v>
      </c>
      <c r="E99" s="219" t="s">
        <v>1403</v>
      </c>
      <c r="F99" s="220" t="s">
        <v>1404</v>
      </c>
      <c r="G99" s="221" t="s">
        <v>1227</v>
      </c>
      <c r="H99" s="222">
        <v>2</v>
      </c>
      <c r="I99" s="223"/>
      <c r="J99" s="224">
        <f t="shared" si="0"/>
        <v>0</v>
      </c>
      <c r="K99" s="225"/>
      <c r="L99" s="226"/>
      <c r="M99" s="227" t="s">
        <v>18</v>
      </c>
      <c r="N99" s="228" t="s">
        <v>41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267</v>
      </c>
      <c r="AT99" s="193" t="s">
        <v>264</v>
      </c>
      <c r="AU99" s="193" t="s">
        <v>77</v>
      </c>
      <c r="AY99" s="19" t="s">
        <v>244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77</v>
      </c>
      <c r="BK99" s="194">
        <f t="shared" si="9"/>
        <v>0</v>
      </c>
      <c r="BL99" s="19" t="s">
        <v>250</v>
      </c>
      <c r="BM99" s="193" t="s">
        <v>1405</v>
      </c>
    </row>
    <row r="100" spans="1:65" s="2" customFormat="1" ht="21.75" customHeight="1">
      <c r="A100" s="36"/>
      <c r="B100" s="37"/>
      <c r="C100" s="218" t="s">
        <v>275</v>
      </c>
      <c r="D100" s="218" t="s">
        <v>264</v>
      </c>
      <c r="E100" s="219" t="s">
        <v>1406</v>
      </c>
      <c r="F100" s="220" t="s">
        <v>1407</v>
      </c>
      <c r="G100" s="221" t="s">
        <v>1227</v>
      </c>
      <c r="H100" s="222">
        <v>3</v>
      </c>
      <c r="I100" s="223"/>
      <c r="J100" s="224">
        <f t="shared" si="0"/>
        <v>0</v>
      </c>
      <c r="K100" s="225"/>
      <c r="L100" s="226"/>
      <c r="M100" s="227" t="s">
        <v>18</v>
      </c>
      <c r="N100" s="228" t="s">
        <v>41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267</v>
      </c>
      <c r="AT100" s="193" t="s">
        <v>264</v>
      </c>
      <c r="AU100" s="193" t="s">
        <v>77</v>
      </c>
      <c r="AY100" s="19" t="s">
        <v>244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77</v>
      </c>
      <c r="BK100" s="194">
        <f t="shared" si="9"/>
        <v>0</v>
      </c>
      <c r="BL100" s="19" t="s">
        <v>250</v>
      </c>
      <c r="BM100" s="193" t="s">
        <v>1408</v>
      </c>
    </row>
    <row r="101" spans="1:65" s="2" customFormat="1" ht="21.75" customHeight="1">
      <c r="A101" s="36"/>
      <c r="B101" s="37"/>
      <c r="C101" s="218" t="s">
        <v>279</v>
      </c>
      <c r="D101" s="218" t="s">
        <v>264</v>
      </c>
      <c r="E101" s="219" t="s">
        <v>1409</v>
      </c>
      <c r="F101" s="220" t="s">
        <v>1410</v>
      </c>
      <c r="G101" s="221" t="s">
        <v>1227</v>
      </c>
      <c r="H101" s="222">
        <v>2</v>
      </c>
      <c r="I101" s="223"/>
      <c r="J101" s="224">
        <f t="shared" si="0"/>
        <v>0</v>
      </c>
      <c r="K101" s="225"/>
      <c r="L101" s="226"/>
      <c r="M101" s="227" t="s">
        <v>18</v>
      </c>
      <c r="N101" s="228" t="s">
        <v>41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267</v>
      </c>
      <c r="AT101" s="193" t="s">
        <v>264</v>
      </c>
      <c r="AU101" s="193" t="s">
        <v>77</v>
      </c>
      <c r="AY101" s="19" t="s">
        <v>244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77</v>
      </c>
      <c r="BK101" s="194">
        <f t="shared" si="9"/>
        <v>0</v>
      </c>
      <c r="BL101" s="19" t="s">
        <v>250</v>
      </c>
      <c r="BM101" s="193" t="s">
        <v>1411</v>
      </c>
    </row>
    <row r="102" spans="1:65" s="2" customFormat="1" ht="21.75" customHeight="1">
      <c r="A102" s="36"/>
      <c r="B102" s="37"/>
      <c r="C102" s="218" t="s">
        <v>267</v>
      </c>
      <c r="D102" s="218" t="s">
        <v>264</v>
      </c>
      <c r="E102" s="219" t="s">
        <v>1412</v>
      </c>
      <c r="F102" s="220" t="s">
        <v>1413</v>
      </c>
      <c r="G102" s="221" t="s">
        <v>1227</v>
      </c>
      <c r="H102" s="222">
        <v>5</v>
      </c>
      <c r="I102" s="223"/>
      <c r="J102" s="224">
        <f t="shared" si="0"/>
        <v>0</v>
      </c>
      <c r="K102" s="225"/>
      <c r="L102" s="226"/>
      <c r="M102" s="227" t="s">
        <v>18</v>
      </c>
      <c r="N102" s="228" t="s">
        <v>41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267</v>
      </c>
      <c r="AT102" s="193" t="s">
        <v>264</v>
      </c>
      <c r="AU102" s="193" t="s">
        <v>77</v>
      </c>
      <c r="AY102" s="19" t="s">
        <v>244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77</v>
      </c>
      <c r="BK102" s="194">
        <f t="shared" si="9"/>
        <v>0</v>
      </c>
      <c r="BL102" s="19" t="s">
        <v>250</v>
      </c>
      <c r="BM102" s="193" t="s">
        <v>1414</v>
      </c>
    </row>
    <row r="103" spans="1:65" s="2" customFormat="1" ht="21.75" customHeight="1">
      <c r="A103" s="36"/>
      <c r="B103" s="37"/>
      <c r="C103" s="218" t="s">
        <v>286</v>
      </c>
      <c r="D103" s="218" t="s">
        <v>264</v>
      </c>
      <c r="E103" s="219" t="s">
        <v>1415</v>
      </c>
      <c r="F103" s="220" t="s">
        <v>1416</v>
      </c>
      <c r="G103" s="221" t="s">
        <v>1227</v>
      </c>
      <c r="H103" s="222">
        <v>2</v>
      </c>
      <c r="I103" s="223"/>
      <c r="J103" s="224">
        <f t="shared" si="0"/>
        <v>0</v>
      </c>
      <c r="K103" s="225"/>
      <c r="L103" s="226"/>
      <c r="M103" s="227" t="s">
        <v>18</v>
      </c>
      <c r="N103" s="228" t="s">
        <v>41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267</v>
      </c>
      <c r="AT103" s="193" t="s">
        <v>264</v>
      </c>
      <c r="AU103" s="193" t="s">
        <v>77</v>
      </c>
      <c r="AY103" s="19" t="s">
        <v>244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77</v>
      </c>
      <c r="BK103" s="194">
        <f t="shared" si="9"/>
        <v>0</v>
      </c>
      <c r="BL103" s="19" t="s">
        <v>250</v>
      </c>
      <c r="BM103" s="193" t="s">
        <v>1417</v>
      </c>
    </row>
    <row r="104" spans="1:65" s="2" customFormat="1" ht="21.75" customHeight="1">
      <c r="A104" s="36"/>
      <c r="B104" s="37"/>
      <c r="C104" s="218" t="s">
        <v>293</v>
      </c>
      <c r="D104" s="218" t="s">
        <v>264</v>
      </c>
      <c r="E104" s="219" t="s">
        <v>1418</v>
      </c>
      <c r="F104" s="220" t="s">
        <v>1419</v>
      </c>
      <c r="G104" s="221" t="s">
        <v>1227</v>
      </c>
      <c r="H104" s="222">
        <v>2</v>
      </c>
      <c r="I104" s="223"/>
      <c r="J104" s="224">
        <f t="shared" si="0"/>
        <v>0</v>
      </c>
      <c r="K104" s="225"/>
      <c r="L104" s="226"/>
      <c r="M104" s="227" t="s">
        <v>18</v>
      </c>
      <c r="N104" s="228" t="s">
        <v>41</v>
      </c>
      <c r="O104" s="6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267</v>
      </c>
      <c r="AT104" s="193" t="s">
        <v>264</v>
      </c>
      <c r="AU104" s="193" t="s">
        <v>77</v>
      </c>
      <c r="AY104" s="19" t="s">
        <v>244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77</v>
      </c>
      <c r="BK104" s="194">
        <f t="shared" si="9"/>
        <v>0</v>
      </c>
      <c r="BL104" s="19" t="s">
        <v>250</v>
      </c>
      <c r="BM104" s="193" t="s">
        <v>1420</v>
      </c>
    </row>
    <row r="105" spans="1:65" s="2" customFormat="1" ht="16.5" customHeight="1">
      <c r="A105" s="36"/>
      <c r="B105" s="37"/>
      <c r="C105" s="218" t="s">
        <v>126</v>
      </c>
      <c r="D105" s="218" t="s">
        <v>264</v>
      </c>
      <c r="E105" s="219" t="s">
        <v>1421</v>
      </c>
      <c r="F105" s="220" t="s">
        <v>1422</v>
      </c>
      <c r="G105" s="221" t="s">
        <v>1227</v>
      </c>
      <c r="H105" s="222">
        <v>3</v>
      </c>
      <c r="I105" s="223"/>
      <c r="J105" s="224">
        <f t="shared" si="0"/>
        <v>0</v>
      </c>
      <c r="K105" s="225"/>
      <c r="L105" s="226"/>
      <c r="M105" s="227" t="s">
        <v>18</v>
      </c>
      <c r="N105" s="228" t="s">
        <v>41</v>
      </c>
      <c r="O105" s="66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267</v>
      </c>
      <c r="AT105" s="193" t="s">
        <v>264</v>
      </c>
      <c r="AU105" s="193" t="s">
        <v>77</v>
      </c>
      <c r="AY105" s="19" t="s">
        <v>244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19" t="s">
        <v>77</v>
      </c>
      <c r="BK105" s="194">
        <f t="shared" si="9"/>
        <v>0</v>
      </c>
      <c r="BL105" s="19" t="s">
        <v>250</v>
      </c>
      <c r="BM105" s="193" t="s">
        <v>1423</v>
      </c>
    </row>
    <row r="106" spans="1:65" s="2" customFormat="1" ht="16.5" customHeight="1">
      <c r="A106" s="36"/>
      <c r="B106" s="37"/>
      <c r="C106" s="218" t="s">
        <v>139</v>
      </c>
      <c r="D106" s="218" t="s">
        <v>264</v>
      </c>
      <c r="E106" s="219" t="s">
        <v>1424</v>
      </c>
      <c r="F106" s="220" t="s">
        <v>1425</v>
      </c>
      <c r="G106" s="221" t="s">
        <v>1227</v>
      </c>
      <c r="H106" s="222">
        <v>9</v>
      </c>
      <c r="I106" s="223"/>
      <c r="J106" s="224">
        <f t="shared" si="0"/>
        <v>0</v>
      </c>
      <c r="K106" s="225"/>
      <c r="L106" s="226"/>
      <c r="M106" s="227" t="s">
        <v>18</v>
      </c>
      <c r="N106" s="228" t="s">
        <v>41</v>
      </c>
      <c r="O106" s="66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267</v>
      </c>
      <c r="AT106" s="193" t="s">
        <v>264</v>
      </c>
      <c r="AU106" s="193" t="s">
        <v>77</v>
      </c>
      <c r="AY106" s="19" t="s">
        <v>244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19" t="s">
        <v>77</v>
      </c>
      <c r="BK106" s="194">
        <f t="shared" si="9"/>
        <v>0</v>
      </c>
      <c r="BL106" s="19" t="s">
        <v>250</v>
      </c>
      <c r="BM106" s="193" t="s">
        <v>1426</v>
      </c>
    </row>
    <row r="107" spans="1:65" s="2" customFormat="1" ht="16.5" customHeight="1">
      <c r="A107" s="36"/>
      <c r="B107" s="37"/>
      <c r="C107" s="218" t="s">
        <v>146</v>
      </c>
      <c r="D107" s="218" t="s">
        <v>264</v>
      </c>
      <c r="E107" s="219" t="s">
        <v>1427</v>
      </c>
      <c r="F107" s="220" t="s">
        <v>1428</v>
      </c>
      <c r="G107" s="221" t="s">
        <v>1227</v>
      </c>
      <c r="H107" s="222">
        <v>1</v>
      </c>
      <c r="I107" s="223"/>
      <c r="J107" s="224">
        <f t="shared" si="0"/>
        <v>0</v>
      </c>
      <c r="K107" s="225"/>
      <c r="L107" s="226"/>
      <c r="M107" s="227" t="s">
        <v>18</v>
      </c>
      <c r="N107" s="228" t="s">
        <v>41</v>
      </c>
      <c r="O107" s="66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267</v>
      </c>
      <c r="AT107" s="193" t="s">
        <v>264</v>
      </c>
      <c r="AU107" s="193" t="s">
        <v>77</v>
      </c>
      <c r="AY107" s="19" t="s">
        <v>244</v>
      </c>
      <c r="BE107" s="194">
        <f t="shared" si="4"/>
        <v>0</v>
      </c>
      <c r="BF107" s="194">
        <f t="shared" si="5"/>
        <v>0</v>
      </c>
      <c r="BG107" s="194">
        <f t="shared" si="6"/>
        <v>0</v>
      </c>
      <c r="BH107" s="194">
        <f t="shared" si="7"/>
        <v>0</v>
      </c>
      <c r="BI107" s="194">
        <f t="shared" si="8"/>
        <v>0</v>
      </c>
      <c r="BJ107" s="19" t="s">
        <v>77</v>
      </c>
      <c r="BK107" s="194">
        <f t="shared" si="9"/>
        <v>0</v>
      </c>
      <c r="BL107" s="19" t="s">
        <v>250</v>
      </c>
      <c r="BM107" s="193" t="s">
        <v>1429</v>
      </c>
    </row>
    <row r="108" spans="1:65" s="2" customFormat="1" ht="16.5" customHeight="1">
      <c r="A108" s="36"/>
      <c r="B108" s="37"/>
      <c r="C108" s="218" t="s">
        <v>158</v>
      </c>
      <c r="D108" s="218" t="s">
        <v>264</v>
      </c>
      <c r="E108" s="219" t="s">
        <v>1430</v>
      </c>
      <c r="F108" s="220" t="s">
        <v>1431</v>
      </c>
      <c r="G108" s="221" t="s">
        <v>1227</v>
      </c>
      <c r="H108" s="222">
        <v>4</v>
      </c>
      <c r="I108" s="223"/>
      <c r="J108" s="224">
        <f t="shared" si="0"/>
        <v>0</v>
      </c>
      <c r="K108" s="225"/>
      <c r="L108" s="226"/>
      <c r="M108" s="227" t="s">
        <v>18</v>
      </c>
      <c r="N108" s="228" t="s">
        <v>41</v>
      </c>
      <c r="O108" s="6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267</v>
      </c>
      <c r="AT108" s="193" t="s">
        <v>264</v>
      </c>
      <c r="AU108" s="193" t="s">
        <v>77</v>
      </c>
      <c r="AY108" s="19" t="s">
        <v>244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19" t="s">
        <v>77</v>
      </c>
      <c r="BK108" s="194">
        <f t="shared" si="9"/>
        <v>0</v>
      </c>
      <c r="BL108" s="19" t="s">
        <v>250</v>
      </c>
      <c r="BM108" s="193" t="s">
        <v>1432</v>
      </c>
    </row>
    <row r="109" spans="1:65" s="2" customFormat="1" ht="16.5" customHeight="1">
      <c r="A109" s="36"/>
      <c r="B109" s="37"/>
      <c r="C109" s="218" t="s">
        <v>8</v>
      </c>
      <c r="D109" s="218" t="s">
        <v>264</v>
      </c>
      <c r="E109" s="219" t="s">
        <v>1433</v>
      </c>
      <c r="F109" s="220" t="s">
        <v>1434</v>
      </c>
      <c r="G109" s="221" t="s">
        <v>1227</v>
      </c>
      <c r="H109" s="222">
        <v>4</v>
      </c>
      <c r="I109" s="223"/>
      <c r="J109" s="224">
        <f t="shared" si="0"/>
        <v>0</v>
      </c>
      <c r="K109" s="225"/>
      <c r="L109" s="226"/>
      <c r="M109" s="227" t="s">
        <v>18</v>
      </c>
      <c r="N109" s="228" t="s">
        <v>41</v>
      </c>
      <c r="O109" s="66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267</v>
      </c>
      <c r="AT109" s="193" t="s">
        <v>264</v>
      </c>
      <c r="AU109" s="193" t="s">
        <v>77</v>
      </c>
      <c r="AY109" s="19" t="s">
        <v>244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9" t="s">
        <v>77</v>
      </c>
      <c r="BK109" s="194">
        <f t="shared" si="9"/>
        <v>0</v>
      </c>
      <c r="BL109" s="19" t="s">
        <v>250</v>
      </c>
      <c r="BM109" s="193" t="s">
        <v>1435</v>
      </c>
    </row>
    <row r="110" spans="1:65" s="2" customFormat="1" ht="24.2" customHeight="1">
      <c r="A110" s="36"/>
      <c r="B110" s="37"/>
      <c r="C110" s="218" t="s">
        <v>167</v>
      </c>
      <c r="D110" s="218" t="s">
        <v>264</v>
      </c>
      <c r="E110" s="219" t="s">
        <v>1436</v>
      </c>
      <c r="F110" s="220" t="s">
        <v>1437</v>
      </c>
      <c r="G110" s="221" t="s">
        <v>1227</v>
      </c>
      <c r="H110" s="222">
        <v>17</v>
      </c>
      <c r="I110" s="223"/>
      <c r="J110" s="224">
        <f t="shared" si="0"/>
        <v>0</v>
      </c>
      <c r="K110" s="225"/>
      <c r="L110" s="226"/>
      <c r="M110" s="227" t="s">
        <v>18</v>
      </c>
      <c r="N110" s="228" t="s">
        <v>41</v>
      </c>
      <c r="O110" s="66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267</v>
      </c>
      <c r="AT110" s="193" t="s">
        <v>264</v>
      </c>
      <c r="AU110" s="193" t="s">
        <v>77</v>
      </c>
      <c r="AY110" s="19" t="s">
        <v>244</v>
      </c>
      <c r="BE110" s="194">
        <f t="shared" si="4"/>
        <v>0</v>
      </c>
      <c r="BF110" s="194">
        <f t="shared" si="5"/>
        <v>0</v>
      </c>
      <c r="BG110" s="194">
        <f t="shared" si="6"/>
        <v>0</v>
      </c>
      <c r="BH110" s="194">
        <f t="shared" si="7"/>
        <v>0</v>
      </c>
      <c r="BI110" s="194">
        <f t="shared" si="8"/>
        <v>0</v>
      </c>
      <c r="BJ110" s="19" t="s">
        <v>77</v>
      </c>
      <c r="BK110" s="194">
        <f t="shared" si="9"/>
        <v>0</v>
      </c>
      <c r="BL110" s="19" t="s">
        <v>250</v>
      </c>
      <c r="BM110" s="193" t="s">
        <v>1438</v>
      </c>
    </row>
    <row r="111" spans="1:65" s="2" customFormat="1" ht="24.2" customHeight="1">
      <c r="A111" s="36"/>
      <c r="B111" s="37"/>
      <c r="C111" s="218" t="s">
        <v>333</v>
      </c>
      <c r="D111" s="218" t="s">
        <v>264</v>
      </c>
      <c r="E111" s="219" t="s">
        <v>1439</v>
      </c>
      <c r="F111" s="220" t="s">
        <v>1440</v>
      </c>
      <c r="G111" s="221" t="s">
        <v>1227</v>
      </c>
      <c r="H111" s="222">
        <v>49</v>
      </c>
      <c r="I111" s="223"/>
      <c r="J111" s="224">
        <f t="shared" si="0"/>
        <v>0</v>
      </c>
      <c r="K111" s="225"/>
      <c r="L111" s="226"/>
      <c r="M111" s="227" t="s">
        <v>18</v>
      </c>
      <c r="N111" s="228" t="s">
        <v>41</v>
      </c>
      <c r="O111" s="66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267</v>
      </c>
      <c r="AT111" s="193" t="s">
        <v>264</v>
      </c>
      <c r="AU111" s="193" t="s">
        <v>77</v>
      </c>
      <c r="AY111" s="19" t="s">
        <v>244</v>
      </c>
      <c r="BE111" s="194">
        <f t="shared" si="4"/>
        <v>0</v>
      </c>
      <c r="BF111" s="194">
        <f t="shared" si="5"/>
        <v>0</v>
      </c>
      <c r="BG111" s="194">
        <f t="shared" si="6"/>
        <v>0</v>
      </c>
      <c r="BH111" s="194">
        <f t="shared" si="7"/>
        <v>0</v>
      </c>
      <c r="BI111" s="194">
        <f t="shared" si="8"/>
        <v>0</v>
      </c>
      <c r="BJ111" s="19" t="s">
        <v>77</v>
      </c>
      <c r="BK111" s="194">
        <f t="shared" si="9"/>
        <v>0</v>
      </c>
      <c r="BL111" s="19" t="s">
        <v>250</v>
      </c>
      <c r="BM111" s="193" t="s">
        <v>1441</v>
      </c>
    </row>
    <row r="112" spans="1:65" s="2" customFormat="1" ht="33" customHeight="1">
      <c r="A112" s="36"/>
      <c r="B112" s="37"/>
      <c r="C112" s="218" t="s">
        <v>339</v>
      </c>
      <c r="D112" s="218" t="s">
        <v>264</v>
      </c>
      <c r="E112" s="219" t="s">
        <v>1442</v>
      </c>
      <c r="F112" s="220" t="s">
        <v>1443</v>
      </c>
      <c r="G112" s="221" t="s">
        <v>1227</v>
      </c>
      <c r="H112" s="222">
        <v>1</v>
      </c>
      <c r="I112" s="223"/>
      <c r="J112" s="224">
        <f t="shared" si="0"/>
        <v>0</v>
      </c>
      <c r="K112" s="225"/>
      <c r="L112" s="226"/>
      <c r="M112" s="227" t="s">
        <v>18</v>
      </c>
      <c r="N112" s="228" t="s">
        <v>41</v>
      </c>
      <c r="O112" s="66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267</v>
      </c>
      <c r="AT112" s="193" t="s">
        <v>264</v>
      </c>
      <c r="AU112" s="193" t="s">
        <v>77</v>
      </c>
      <c r="AY112" s="19" t="s">
        <v>244</v>
      </c>
      <c r="BE112" s="194">
        <f t="shared" si="4"/>
        <v>0</v>
      </c>
      <c r="BF112" s="194">
        <f t="shared" si="5"/>
        <v>0</v>
      </c>
      <c r="BG112" s="194">
        <f t="shared" si="6"/>
        <v>0</v>
      </c>
      <c r="BH112" s="194">
        <f t="shared" si="7"/>
        <v>0</v>
      </c>
      <c r="BI112" s="194">
        <f t="shared" si="8"/>
        <v>0</v>
      </c>
      <c r="BJ112" s="19" t="s">
        <v>77</v>
      </c>
      <c r="BK112" s="194">
        <f t="shared" si="9"/>
        <v>0</v>
      </c>
      <c r="BL112" s="19" t="s">
        <v>250</v>
      </c>
      <c r="BM112" s="193" t="s">
        <v>1444</v>
      </c>
    </row>
    <row r="113" spans="1:65" s="2" customFormat="1" ht="16.5" customHeight="1">
      <c r="A113" s="36"/>
      <c r="B113" s="37"/>
      <c r="C113" s="218" t="s">
        <v>344</v>
      </c>
      <c r="D113" s="218" t="s">
        <v>264</v>
      </c>
      <c r="E113" s="219" t="s">
        <v>1445</v>
      </c>
      <c r="F113" s="220" t="s">
        <v>1446</v>
      </c>
      <c r="G113" s="221" t="s">
        <v>1227</v>
      </c>
      <c r="H113" s="222">
        <v>3</v>
      </c>
      <c r="I113" s="223"/>
      <c r="J113" s="224">
        <f t="shared" si="0"/>
        <v>0</v>
      </c>
      <c r="K113" s="225"/>
      <c r="L113" s="226"/>
      <c r="M113" s="227" t="s">
        <v>18</v>
      </c>
      <c r="N113" s="228" t="s">
        <v>41</v>
      </c>
      <c r="O113" s="66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267</v>
      </c>
      <c r="AT113" s="193" t="s">
        <v>264</v>
      </c>
      <c r="AU113" s="193" t="s">
        <v>77</v>
      </c>
      <c r="AY113" s="19" t="s">
        <v>244</v>
      </c>
      <c r="BE113" s="194">
        <f t="shared" si="4"/>
        <v>0</v>
      </c>
      <c r="BF113" s="194">
        <f t="shared" si="5"/>
        <v>0</v>
      </c>
      <c r="BG113" s="194">
        <f t="shared" si="6"/>
        <v>0</v>
      </c>
      <c r="BH113" s="194">
        <f t="shared" si="7"/>
        <v>0</v>
      </c>
      <c r="BI113" s="194">
        <f t="shared" si="8"/>
        <v>0</v>
      </c>
      <c r="BJ113" s="19" t="s">
        <v>77</v>
      </c>
      <c r="BK113" s="194">
        <f t="shared" si="9"/>
        <v>0</v>
      </c>
      <c r="BL113" s="19" t="s">
        <v>250</v>
      </c>
      <c r="BM113" s="193" t="s">
        <v>1447</v>
      </c>
    </row>
    <row r="114" spans="1:65" s="2" customFormat="1" ht="16.5" customHeight="1">
      <c r="A114" s="36"/>
      <c r="B114" s="37"/>
      <c r="C114" s="218" t="s">
        <v>348</v>
      </c>
      <c r="D114" s="218" t="s">
        <v>264</v>
      </c>
      <c r="E114" s="219" t="s">
        <v>1448</v>
      </c>
      <c r="F114" s="220" t="s">
        <v>1449</v>
      </c>
      <c r="G114" s="221" t="s">
        <v>1227</v>
      </c>
      <c r="H114" s="222">
        <v>45</v>
      </c>
      <c r="I114" s="223"/>
      <c r="J114" s="224">
        <f t="shared" si="0"/>
        <v>0</v>
      </c>
      <c r="K114" s="225"/>
      <c r="L114" s="226"/>
      <c r="M114" s="227" t="s">
        <v>18</v>
      </c>
      <c r="N114" s="228" t="s">
        <v>41</v>
      </c>
      <c r="O114" s="66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267</v>
      </c>
      <c r="AT114" s="193" t="s">
        <v>264</v>
      </c>
      <c r="AU114" s="193" t="s">
        <v>77</v>
      </c>
      <c r="AY114" s="19" t="s">
        <v>244</v>
      </c>
      <c r="BE114" s="194">
        <f t="shared" si="4"/>
        <v>0</v>
      </c>
      <c r="BF114" s="194">
        <f t="shared" si="5"/>
        <v>0</v>
      </c>
      <c r="BG114" s="194">
        <f t="shared" si="6"/>
        <v>0</v>
      </c>
      <c r="BH114" s="194">
        <f t="shared" si="7"/>
        <v>0</v>
      </c>
      <c r="BI114" s="194">
        <f t="shared" si="8"/>
        <v>0</v>
      </c>
      <c r="BJ114" s="19" t="s">
        <v>77</v>
      </c>
      <c r="BK114" s="194">
        <f t="shared" si="9"/>
        <v>0</v>
      </c>
      <c r="BL114" s="19" t="s">
        <v>250</v>
      </c>
      <c r="BM114" s="193" t="s">
        <v>1450</v>
      </c>
    </row>
    <row r="115" spans="1:65" s="2" customFormat="1" ht="16.5" customHeight="1">
      <c r="A115" s="36"/>
      <c r="B115" s="37"/>
      <c r="C115" s="218" t="s">
        <v>7</v>
      </c>
      <c r="D115" s="218" t="s">
        <v>264</v>
      </c>
      <c r="E115" s="219" t="s">
        <v>1451</v>
      </c>
      <c r="F115" s="220" t="s">
        <v>1452</v>
      </c>
      <c r="G115" s="221" t="s">
        <v>1227</v>
      </c>
      <c r="H115" s="222">
        <v>12</v>
      </c>
      <c r="I115" s="223"/>
      <c r="J115" s="224">
        <f t="shared" si="0"/>
        <v>0</v>
      </c>
      <c r="K115" s="225"/>
      <c r="L115" s="226"/>
      <c r="M115" s="227" t="s">
        <v>18</v>
      </c>
      <c r="N115" s="228" t="s">
        <v>41</v>
      </c>
      <c r="O115" s="66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267</v>
      </c>
      <c r="AT115" s="193" t="s">
        <v>264</v>
      </c>
      <c r="AU115" s="193" t="s">
        <v>77</v>
      </c>
      <c r="AY115" s="19" t="s">
        <v>244</v>
      </c>
      <c r="BE115" s="194">
        <f t="shared" si="4"/>
        <v>0</v>
      </c>
      <c r="BF115" s="194">
        <f t="shared" si="5"/>
        <v>0</v>
      </c>
      <c r="BG115" s="194">
        <f t="shared" si="6"/>
        <v>0</v>
      </c>
      <c r="BH115" s="194">
        <f t="shared" si="7"/>
        <v>0</v>
      </c>
      <c r="BI115" s="194">
        <f t="shared" si="8"/>
        <v>0</v>
      </c>
      <c r="BJ115" s="19" t="s">
        <v>77</v>
      </c>
      <c r="BK115" s="194">
        <f t="shared" si="9"/>
        <v>0</v>
      </c>
      <c r="BL115" s="19" t="s">
        <v>250</v>
      </c>
      <c r="BM115" s="193" t="s">
        <v>1453</v>
      </c>
    </row>
    <row r="116" spans="1:65" s="2" customFormat="1" ht="16.5" customHeight="1">
      <c r="A116" s="36"/>
      <c r="B116" s="37"/>
      <c r="C116" s="218" t="s">
        <v>359</v>
      </c>
      <c r="D116" s="218" t="s">
        <v>264</v>
      </c>
      <c r="E116" s="219" t="s">
        <v>1454</v>
      </c>
      <c r="F116" s="220" t="s">
        <v>1455</v>
      </c>
      <c r="G116" s="221" t="s">
        <v>1227</v>
      </c>
      <c r="H116" s="222">
        <v>1</v>
      </c>
      <c r="I116" s="223"/>
      <c r="J116" s="224">
        <f t="shared" si="0"/>
        <v>0</v>
      </c>
      <c r="K116" s="225"/>
      <c r="L116" s="226"/>
      <c r="M116" s="227" t="s">
        <v>18</v>
      </c>
      <c r="N116" s="228" t="s">
        <v>41</v>
      </c>
      <c r="O116" s="66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267</v>
      </c>
      <c r="AT116" s="193" t="s">
        <v>264</v>
      </c>
      <c r="AU116" s="193" t="s">
        <v>77</v>
      </c>
      <c r="AY116" s="19" t="s">
        <v>244</v>
      </c>
      <c r="BE116" s="194">
        <f t="shared" si="4"/>
        <v>0</v>
      </c>
      <c r="BF116" s="194">
        <f t="shared" si="5"/>
        <v>0</v>
      </c>
      <c r="BG116" s="194">
        <f t="shared" si="6"/>
        <v>0</v>
      </c>
      <c r="BH116" s="194">
        <f t="shared" si="7"/>
        <v>0</v>
      </c>
      <c r="BI116" s="194">
        <f t="shared" si="8"/>
        <v>0</v>
      </c>
      <c r="BJ116" s="19" t="s">
        <v>77</v>
      </c>
      <c r="BK116" s="194">
        <f t="shared" si="9"/>
        <v>0</v>
      </c>
      <c r="BL116" s="19" t="s">
        <v>250</v>
      </c>
      <c r="BM116" s="193" t="s">
        <v>1456</v>
      </c>
    </row>
    <row r="117" spans="1:65" s="2" customFormat="1" ht="16.5" customHeight="1">
      <c r="A117" s="36"/>
      <c r="B117" s="37"/>
      <c r="C117" s="218" t="s">
        <v>370</v>
      </c>
      <c r="D117" s="218" t="s">
        <v>264</v>
      </c>
      <c r="E117" s="219" t="s">
        <v>1457</v>
      </c>
      <c r="F117" s="220" t="s">
        <v>1458</v>
      </c>
      <c r="G117" s="221" t="s">
        <v>1227</v>
      </c>
      <c r="H117" s="222">
        <v>1</v>
      </c>
      <c r="I117" s="223"/>
      <c r="J117" s="224">
        <f t="shared" si="0"/>
        <v>0</v>
      </c>
      <c r="K117" s="225"/>
      <c r="L117" s="226"/>
      <c r="M117" s="227" t="s">
        <v>18</v>
      </c>
      <c r="N117" s="228" t="s">
        <v>41</v>
      </c>
      <c r="O117" s="66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267</v>
      </c>
      <c r="AT117" s="193" t="s">
        <v>264</v>
      </c>
      <c r="AU117" s="193" t="s">
        <v>77</v>
      </c>
      <c r="AY117" s="19" t="s">
        <v>244</v>
      </c>
      <c r="BE117" s="194">
        <f t="shared" si="4"/>
        <v>0</v>
      </c>
      <c r="BF117" s="194">
        <f t="shared" si="5"/>
        <v>0</v>
      </c>
      <c r="BG117" s="194">
        <f t="shared" si="6"/>
        <v>0</v>
      </c>
      <c r="BH117" s="194">
        <f t="shared" si="7"/>
        <v>0</v>
      </c>
      <c r="BI117" s="194">
        <f t="shared" si="8"/>
        <v>0</v>
      </c>
      <c r="BJ117" s="19" t="s">
        <v>77</v>
      </c>
      <c r="BK117" s="194">
        <f t="shared" si="9"/>
        <v>0</v>
      </c>
      <c r="BL117" s="19" t="s">
        <v>250</v>
      </c>
      <c r="BM117" s="193" t="s">
        <v>1459</v>
      </c>
    </row>
    <row r="118" spans="1:65" s="2" customFormat="1" ht="16.5" customHeight="1">
      <c r="A118" s="36"/>
      <c r="B118" s="37"/>
      <c r="C118" s="218" t="s">
        <v>376</v>
      </c>
      <c r="D118" s="218" t="s">
        <v>264</v>
      </c>
      <c r="E118" s="219" t="s">
        <v>1460</v>
      </c>
      <c r="F118" s="220" t="s">
        <v>1461</v>
      </c>
      <c r="G118" s="221" t="s">
        <v>1227</v>
      </c>
      <c r="H118" s="222">
        <v>1</v>
      </c>
      <c r="I118" s="223"/>
      <c r="J118" s="224">
        <f t="shared" si="0"/>
        <v>0</v>
      </c>
      <c r="K118" s="225"/>
      <c r="L118" s="226"/>
      <c r="M118" s="227" t="s">
        <v>18</v>
      </c>
      <c r="N118" s="228" t="s">
        <v>41</v>
      </c>
      <c r="O118" s="66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267</v>
      </c>
      <c r="AT118" s="193" t="s">
        <v>264</v>
      </c>
      <c r="AU118" s="193" t="s">
        <v>77</v>
      </c>
      <c r="AY118" s="19" t="s">
        <v>244</v>
      </c>
      <c r="BE118" s="194">
        <f t="shared" si="4"/>
        <v>0</v>
      </c>
      <c r="BF118" s="194">
        <f t="shared" si="5"/>
        <v>0</v>
      </c>
      <c r="BG118" s="194">
        <f t="shared" si="6"/>
        <v>0</v>
      </c>
      <c r="BH118" s="194">
        <f t="shared" si="7"/>
        <v>0</v>
      </c>
      <c r="BI118" s="194">
        <f t="shared" si="8"/>
        <v>0</v>
      </c>
      <c r="BJ118" s="19" t="s">
        <v>77</v>
      </c>
      <c r="BK118" s="194">
        <f t="shared" si="9"/>
        <v>0</v>
      </c>
      <c r="BL118" s="19" t="s">
        <v>250</v>
      </c>
      <c r="BM118" s="193" t="s">
        <v>1462</v>
      </c>
    </row>
    <row r="119" spans="1:65" s="2" customFormat="1" ht="16.5" customHeight="1">
      <c r="A119" s="36"/>
      <c r="B119" s="37"/>
      <c r="C119" s="181" t="s">
        <v>382</v>
      </c>
      <c r="D119" s="181" t="s">
        <v>246</v>
      </c>
      <c r="E119" s="182" t="s">
        <v>1463</v>
      </c>
      <c r="F119" s="183" t="s">
        <v>1464</v>
      </c>
      <c r="G119" s="184" t="s">
        <v>1286</v>
      </c>
      <c r="H119" s="248"/>
      <c r="I119" s="186"/>
      <c r="J119" s="187">
        <f t="shared" si="0"/>
        <v>0</v>
      </c>
      <c r="K119" s="188"/>
      <c r="L119" s="41"/>
      <c r="M119" s="189" t="s">
        <v>18</v>
      </c>
      <c r="N119" s="190" t="s">
        <v>41</v>
      </c>
      <c r="O119" s="66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250</v>
      </c>
      <c r="AT119" s="193" t="s">
        <v>246</v>
      </c>
      <c r="AU119" s="193" t="s">
        <v>77</v>
      </c>
      <c r="AY119" s="19" t="s">
        <v>244</v>
      </c>
      <c r="BE119" s="194">
        <f t="shared" si="4"/>
        <v>0</v>
      </c>
      <c r="BF119" s="194">
        <f t="shared" si="5"/>
        <v>0</v>
      </c>
      <c r="BG119" s="194">
        <f t="shared" si="6"/>
        <v>0</v>
      </c>
      <c r="BH119" s="194">
        <f t="shared" si="7"/>
        <v>0</v>
      </c>
      <c r="BI119" s="194">
        <f t="shared" si="8"/>
        <v>0</v>
      </c>
      <c r="BJ119" s="19" t="s">
        <v>77</v>
      </c>
      <c r="BK119" s="194">
        <f t="shared" si="9"/>
        <v>0</v>
      </c>
      <c r="BL119" s="19" t="s">
        <v>250</v>
      </c>
      <c r="BM119" s="193" t="s">
        <v>1465</v>
      </c>
    </row>
    <row r="120" spans="1:65" s="12" customFormat="1" ht="25.9" customHeight="1">
      <c r="B120" s="165"/>
      <c r="C120" s="166"/>
      <c r="D120" s="167" t="s">
        <v>69</v>
      </c>
      <c r="E120" s="168" t="s">
        <v>1259</v>
      </c>
      <c r="F120" s="168" t="s">
        <v>1466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SUM(P121:P132)</f>
        <v>0</v>
      </c>
      <c r="Q120" s="173"/>
      <c r="R120" s="174">
        <f>SUM(R121:R132)</f>
        <v>0</v>
      </c>
      <c r="S120" s="173"/>
      <c r="T120" s="175">
        <f>SUM(T121:T132)</f>
        <v>0</v>
      </c>
      <c r="AR120" s="176" t="s">
        <v>77</v>
      </c>
      <c r="AT120" s="177" t="s">
        <v>69</v>
      </c>
      <c r="AU120" s="177" t="s">
        <v>70</v>
      </c>
      <c r="AY120" s="176" t="s">
        <v>244</v>
      </c>
      <c r="BK120" s="178">
        <f>SUM(BK121:BK132)</f>
        <v>0</v>
      </c>
    </row>
    <row r="121" spans="1:65" s="2" customFormat="1" ht="24.2" customHeight="1">
      <c r="A121" s="36"/>
      <c r="B121" s="37"/>
      <c r="C121" s="218" t="s">
        <v>387</v>
      </c>
      <c r="D121" s="218" t="s">
        <v>264</v>
      </c>
      <c r="E121" s="219" t="s">
        <v>1467</v>
      </c>
      <c r="F121" s="220" t="s">
        <v>1468</v>
      </c>
      <c r="G121" s="221" t="s">
        <v>379</v>
      </c>
      <c r="H121" s="222">
        <v>40</v>
      </c>
      <c r="I121" s="223"/>
      <c r="J121" s="224">
        <f t="shared" ref="J121:J132" si="10">ROUND(I121*H121,2)</f>
        <v>0</v>
      </c>
      <c r="K121" s="225"/>
      <c r="L121" s="226"/>
      <c r="M121" s="227" t="s">
        <v>18</v>
      </c>
      <c r="N121" s="228" t="s">
        <v>41</v>
      </c>
      <c r="O121" s="66"/>
      <c r="P121" s="191">
        <f t="shared" ref="P121:P132" si="11">O121*H121</f>
        <v>0</v>
      </c>
      <c r="Q121" s="191">
        <v>0</v>
      </c>
      <c r="R121" s="191">
        <f t="shared" ref="R121:R132" si="12">Q121*H121</f>
        <v>0</v>
      </c>
      <c r="S121" s="191">
        <v>0</v>
      </c>
      <c r="T121" s="192">
        <f t="shared" ref="T121:T132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267</v>
      </c>
      <c r="AT121" s="193" t="s">
        <v>264</v>
      </c>
      <c r="AU121" s="193" t="s">
        <v>77</v>
      </c>
      <c r="AY121" s="19" t="s">
        <v>244</v>
      </c>
      <c r="BE121" s="194">
        <f t="shared" ref="BE121:BE132" si="14">IF(N121="základní",J121,0)</f>
        <v>0</v>
      </c>
      <c r="BF121" s="194">
        <f t="shared" ref="BF121:BF132" si="15">IF(N121="snížená",J121,0)</f>
        <v>0</v>
      </c>
      <c r="BG121" s="194">
        <f t="shared" ref="BG121:BG132" si="16">IF(N121="zákl. přenesená",J121,0)</f>
        <v>0</v>
      </c>
      <c r="BH121" s="194">
        <f t="shared" ref="BH121:BH132" si="17">IF(N121="sníž. přenesená",J121,0)</f>
        <v>0</v>
      </c>
      <c r="BI121" s="194">
        <f t="shared" ref="BI121:BI132" si="18">IF(N121="nulová",J121,0)</f>
        <v>0</v>
      </c>
      <c r="BJ121" s="19" t="s">
        <v>77</v>
      </c>
      <c r="BK121" s="194">
        <f t="shared" ref="BK121:BK132" si="19">ROUND(I121*H121,2)</f>
        <v>0</v>
      </c>
      <c r="BL121" s="19" t="s">
        <v>250</v>
      </c>
      <c r="BM121" s="193" t="s">
        <v>1469</v>
      </c>
    </row>
    <row r="122" spans="1:65" s="2" customFormat="1" ht="24.2" customHeight="1">
      <c r="A122" s="36"/>
      <c r="B122" s="37"/>
      <c r="C122" s="218" t="s">
        <v>392</v>
      </c>
      <c r="D122" s="218" t="s">
        <v>264</v>
      </c>
      <c r="E122" s="219" t="s">
        <v>1470</v>
      </c>
      <c r="F122" s="220" t="s">
        <v>1471</v>
      </c>
      <c r="G122" s="221" t="s">
        <v>379</v>
      </c>
      <c r="H122" s="222">
        <v>10</v>
      </c>
      <c r="I122" s="223"/>
      <c r="J122" s="224">
        <f t="shared" si="10"/>
        <v>0</v>
      </c>
      <c r="K122" s="225"/>
      <c r="L122" s="226"/>
      <c r="M122" s="227" t="s">
        <v>18</v>
      </c>
      <c r="N122" s="228" t="s">
        <v>41</v>
      </c>
      <c r="O122" s="66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267</v>
      </c>
      <c r="AT122" s="193" t="s">
        <v>264</v>
      </c>
      <c r="AU122" s="193" t="s">
        <v>77</v>
      </c>
      <c r="AY122" s="19" t="s">
        <v>244</v>
      </c>
      <c r="BE122" s="194">
        <f t="shared" si="14"/>
        <v>0</v>
      </c>
      <c r="BF122" s="194">
        <f t="shared" si="15"/>
        <v>0</v>
      </c>
      <c r="BG122" s="194">
        <f t="shared" si="16"/>
        <v>0</v>
      </c>
      <c r="BH122" s="194">
        <f t="shared" si="17"/>
        <v>0</v>
      </c>
      <c r="BI122" s="194">
        <f t="shared" si="18"/>
        <v>0</v>
      </c>
      <c r="BJ122" s="19" t="s">
        <v>77</v>
      </c>
      <c r="BK122" s="194">
        <f t="shared" si="19"/>
        <v>0</v>
      </c>
      <c r="BL122" s="19" t="s">
        <v>250</v>
      </c>
      <c r="BM122" s="193" t="s">
        <v>1472</v>
      </c>
    </row>
    <row r="123" spans="1:65" s="2" customFormat="1" ht="24.2" customHeight="1">
      <c r="A123" s="36"/>
      <c r="B123" s="37"/>
      <c r="C123" s="218" t="s">
        <v>397</v>
      </c>
      <c r="D123" s="218" t="s">
        <v>264</v>
      </c>
      <c r="E123" s="219" t="s">
        <v>1473</v>
      </c>
      <c r="F123" s="220" t="s">
        <v>1474</v>
      </c>
      <c r="G123" s="221" t="s">
        <v>379</v>
      </c>
      <c r="H123" s="222">
        <v>30</v>
      </c>
      <c r="I123" s="223"/>
      <c r="J123" s="224">
        <f t="shared" si="10"/>
        <v>0</v>
      </c>
      <c r="K123" s="225"/>
      <c r="L123" s="226"/>
      <c r="M123" s="227" t="s">
        <v>18</v>
      </c>
      <c r="N123" s="228" t="s">
        <v>41</v>
      </c>
      <c r="O123" s="66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267</v>
      </c>
      <c r="AT123" s="193" t="s">
        <v>264</v>
      </c>
      <c r="AU123" s="193" t="s">
        <v>77</v>
      </c>
      <c r="AY123" s="19" t="s">
        <v>244</v>
      </c>
      <c r="BE123" s="194">
        <f t="shared" si="14"/>
        <v>0</v>
      </c>
      <c r="BF123" s="194">
        <f t="shared" si="15"/>
        <v>0</v>
      </c>
      <c r="BG123" s="194">
        <f t="shared" si="16"/>
        <v>0</v>
      </c>
      <c r="BH123" s="194">
        <f t="shared" si="17"/>
        <v>0</v>
      </c>
      <c r="BI123" s="194">
        <f t="shared" si="18"/>
        <v>0</v>
      </c>
      <c r="BJ123" s="19" t="s">
        <v>77</v>
      </c>
      <c r="BK123" s="194">
        <f t="shared" si="19"/>
        <v>0</v>
      </c>
      <c r="BL123" s="19" t="s">
        <v>250</v>
      </c>
      <c r="BM123" s="193" t="s">
        <v>1475</v>
      </c>
    </row>
    <row r="124" spans="1:65" s="2" customFormat="1" ht="33" customHeight="1">
      <c r="A124" s="36"/>
      <c r="B124" s="37"/>
      <c r="C124" s="218" t="s">
        <v>402</v>
      </c>
      <c r="D124" s="218" t="s">
        <v>264</v>
      </c>
      <c r="E124" s="219" t="s">
        <v>1476</v>
      </c>
      <c r="F124" s="220" t="s">
        <v>1477</v>
      </c>
      <c r="G124" s="221" t="s">
        <v>505</v>
      </c>
      <c r="H124" s="222">
        <v>1</v>
      </c>
      <c r="I124" s="223"/>
      <c r="J124" s="224">
        <f t="shared" si="10"/>
        <v>0</v>
      </c>
      <c r="K124" s="225"/>
      <c r="L124" s="226"/>
      <c r="M124" s="227" t="s">
        <v>18</v>
      </c>
      <c r="N124" s="228" t="s">
        <v>41</v>
      </c>
      <c r="O124" s="66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267</v>
      </c>
      <c r="AT124" s="193" t="s">
        <v>264</v>
      </c>
      <c r="AU124" s="193" t="s">
        <v>77</v>
      </c>
      <c r="AY124" s="19" t="s">
        <v>244</v>
      </c>
      <c r="BE124" s="194">
        <f t="shared" si="14"/>
        <v>0</v>
      </c>
      <c r="BF124" s="194">
        <f t="shared" si="15"/>
        <v>0</v>
      </c>
      <c r="BG124" s="194">
        <f t="shared" si="16"/>
        <v>0</v>
      </c>
      <c r="BH124" s="194">
        <f t="shared" si="17"/>
        <v>0</v>
      </c>
      <c r="BI124" s="194">
        <f t="shared" si="18"/>
        <v>0</v>
      </c>
      <c r="BJ124" s="19" t="s">
        <v>77</v>
      </c>
      <c r="BK124" s="194">
        <f t="shared" si="19"/>
        <v>0</v>
      </c>
      <c r="BL124" s="19" t="s">
        <v>250</v>
      </c>
      <c r="BM124" s="193" t="s">
        <v>1478</v>
      </c>
    </row>
    <row r="125" spans="1:65" s="2" customFormat="1" ht="24.2" customHeight="1">
      <c r="A125" s="36"/>
      <c r="B125" s="37"/>
      <c r="C125" s="218" t="s">
        <v>407</v>
      </c>
      <c r="D125" s="218" t="s">
        <v>264</v>
      </c>
      <c r="E125" s="219" t="s">
        <v>1479</v>
      </c>
      <c r="F125" s="220" t="s">
        <v>1480</v>
      </c>
      <c r="G125" s="221" t="s">
        <v>505</v>
      </c>
      <c r="H125" s="222">
        <v>1</v>
      </c>
      <c r="I125" s="223"/>
      <c r="J125" s="224">
        <f t="shared" si="10"/>
        <v>0</v>
      </c>
      <c r="K125" s="225"/>
      <c r="L125" s="226"/>
      <c r="M125" s="227" t="s">
        <v>18</v>
      </c>
      <c r="N125" s="228" t="s">
        <v>41</v>
      </c>
      <c r="O125" s="66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267</v>
      </c>
      <c r="AT125" s="193" t="s">
        <v>264</v>
      </c>
      <c r="AU125" s="193" t="s">
        <v>77</v>
      </c>
      <c r="AY125" s="19" t="s">
        <v>244</v>
      </c>
      <c r="BE125" s="194">
        <f t="shared" si="14"/>
        <v>0</v>
      </c>
      <c r="BF125" s="194">
        <f t="shared" si="15"/>
        <v>0</v>
      </c>
      <c r="BG125" s="194">
        <f t="shared" si="16"/>
        <v>0</v>
      </c>
      <c r="BH125" s="194">
        <f t="shared" si="17"/>
        <v>0</v>
      </c>
      <c r="BI125" s="194">
        <f t="shared" si="18"/>
        <v>0</v>
      </c>
      <c r="BJ125" s="19" t="s">
        <v>77</v>
      </c>
      <c r="BK125" s="194">
        <f t="shared" si="19"/>
        <v>0</v>
      </c>
      <c r="BL125" s="19" t="s">
        <v>250</v>
      </c>
      <c r="BM125" s="193" t="s">
        <v>1481</v>
      </c>
    </row>
    <row r="126" spans="1:65" s="2" customFormat="1" ht="33" customHeight="1">
      <c r="A126" s="36"/>
      <c r="B126" s="37"/>
      <c r="C126" s="218" t="s">
        <v>411</v>
      </c>
      <c r="D126" s="218" t="s">
        <v>264</v>
      </c>
      <c r="E126" s="219" t="s">
        <v>1482</v>
      </c>
      <c r="F126" s="220" t="s">
        <v>1483</v>
      </c>
      <c r="G126" s="221" t="s">
        <v>505</v>
      </c>
      <c r="H126" s="222">
        <v>1</v>
      </c>
      <c r="I126" s="223"/>
      <c r="J126" s="224">
        <f t="shared" si="10"/>
        <v>0</v>
      </c>
      <c r="K126" s="225"/>
      <c r="L126" s="226"/>
      <c r="M126" s="227" t="s">
        <v>18</v>
      </c>
      <c r="N126" s="228" t="s">
        <v>41</v>
      </c>
      <c r="O126" s="66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267</v>
      </c>
      <c r="AT126" s="193" t="s">
        <v>264</v>
      </c>
      <c r="AU126" s="193" t="s">
        <v>77</v>
      </c>
      <c r="AY126" s="19" t="s">
        <v>244</v>
      </c>
      <c r="BE126" s="194">
        <f t="shared" si="14"/>
        <v>0</v>
      </c>
      <c r="BF126" s="194">
        <f t="shared" si="15"/>
        <v>0</v>
      </c>
      <c r="BG126" s="194">
        <f t="shared" si="16"/>
        <v>0</v>
      </c>
      <c r="BH126" s="194">
        <f t="shared" si="17"/>
        <v>0</v>
      </c>
      <c r="BI126" s="194">
        <f t="shared" si="18"/>
        <v>0</v>
      </c>
      <c r="BJ126" s="19" t="s">
        <v>77</v>
      </c>
      <c r="BK126" s="194">
        <f t="shared" si="19"/>
        <v>0</v>
      </c>
      <c r="BL126" s="19" t="s">
        <v>250</v>
      </c>
      <c r="BM126" s="193" t="s">
        <v>1484</v>
      </c>
    </row>
    <row r="127" spans="1:65" s="2" customFormat="1" ht="37.9" customHeight="1">
      <c r="A127" s="36"/>
      <c r="B127" s="37"/>
      <c r="C127" s="218" t="s">
        <v>415</v>
      </c>
      <c r="D127" s="218" t="s">
        <v>264</v>
      </c>
      <c r="E127" s="219" t="s">
        <v>1485</v>
      </c>
      <c r="F127" s="220" t="s">
        <v>1486</v>
      </c>
      <c r="G127" s="221" t="s">
        <v>505</v>
      </c>
      <c r="H127" s="222">
        <v>1</v>
      </c>
      <c r="I127" s="223"/>
      <c r="J127" s="224">
        <f t="shared" si="10"/>
        <v>0</v>
      </c>
      <c r="K127" s="225"/>
      <c r="L127" s="226"/>
      <c r="M127" s="227" t="s">
        <v>18</v>
      </c>
      <c r="N127" s="228" t="s">
        <v>41</v>
      </c>
      <c r="O127" s="66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267</v>
      </c>
      <c r="AT127" s="193" t="s">
        <v>264</v>
      </c>
      <c r="AU127" s="193" t="s">
        <v>77</v>
      </c>
      <c r="AY127" s="19" t="s">
        <v>244</v>
      </c>
      <c r="BE127" s="194">
        <f t="shared" si="14"/>
        <v>0</v>
      </c>
      <c r="BF127" s="194">
        <f t="shared" si="15"/>
        <v>0</v>
      </c>
      <c r="BG127" s="194">
        <f t="shared" si="16"/>
        <v>0</v>
      </c>
      <c r="BH127" s="194">
        <f t="shared" si="17"/>
        <v>0</v>
      </c>
      <c r="BI127" s="194">
        <f t="shared" si="18"/>
        <v>0</v>
      </c>
      <c r="BJ127" s="19" t="s">
        <v>77</v>
      </c>
      <c r="BK127" s="194">
        <f t="shared" si="19"/>
        <v>0</v>
      </c>
      <c r="BL127" s="19" t="s">
        <v>250</v>
      </c>
      <c r="BM127" s="193" t="s">
        <v>1487</v>
      </c>
    </row>
    <row r="128" spans="1:65" s="2" customFormat="1" ht="16.5" customHeight="1">
      <c r="A128" s="36"/>
      <c r="B128" s="37"/>
      <c r="C128" s="218" t="s">
        <v>419</v>
      </c>
      <c r="D128" s="218" t="s">
        <v>264</v>
      </c>
      <c r="E128" s="219" t="s">
        <v>1488</v>
      </c>
      <c r="F128" s="220" t="s">
        <v>1489</v>
      </c>
      <c r="G128" s="221" t="s">
        <v>379</v>
      </c>
      <c r="H128" s="222">
        <v>140</v>
      </c>
      <c r="I128" s="223"/>
      <c r="J128" s="224">
        <f t="shared" si="10"/>
        <v>0</v>
      </c>
      <c r="K128" s="225"/>
      <c r="L128" s="226"/>
      <c r="M128" s="227" t="s">
        <v>18</v>
      </c>
      <c r="N128" s="228" t="s">
        <v>41</v>
      </c>
      <c r="O128" s="66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267</v>
      </c>
      <c r="AT128" s="193" t="s">
        <v>264</v>
      </c>
      <c r="AU128" s="193" t="s">
        <v>77</v>
      </c>
      <c r="AY128" s="19" t="s">
        <v>244</v>
      </c>
      <c r="BE128" s="194">
        <f t="shared" si="14"/>
        <v>0</v>
      </c>
      <c r="BF128" s="194">
        <f t="shared" si="15"/>
        <v>0</v>
      </c>
      <c r="BG128" s="194">
        <f t="shared" si="16"/>
        <v>0</v>
      </c>
      <c r="BH128" s="194">
        <f t="shared" si="17"/>
        <v>0</v>
      </c>
      <c r="BI128" s="194">
        <f t="shared" si="18"/>
        <v>0</v>
      </c>
      <c r="BJ128" s="19" t="s">
        <v>77</v>
      </c>
      <c r="BK128" s="194">
        <f t="shared" si="19"/>
        <v>0</v>
      </c>
      <c r="BL128" s="19" t="s">
        <v>250</v>
      </c>
      <c r="BM128" s="193" t="s">
        <v>1490</v>
      </c>
    </row>
    <row r="129" spans="1:65" s="2" customFormat="1" ht="16.5" customHeight="1">
      <c r="A129" s="36"/>
      <c r="B129" s="37"/>
      <c r="C129" s="218" t="s">
        <v>423</v>
      </c>
      <c r="D129" s="218" t="s">
        <v>264</v>
      </c>
      <c r="E129" s="219" t="s">
        <v>1491</v>
      </c>
      <c r="F129" s="220" t="s">
        <v>1492</v>
      </c>
      <c r="G129" s="221" t="s">
        <v>379</v>
      </c>
      <c r="H129" s="222">
        <v>160</v>
      </c>
      <c r="I129" s="223"/>
      <c r="J129" s="224">
        <f t="shared" si="10"/>
        <v>0</v>
      </c>
      <c r="K129" s="225"/>
      <c r="L129" s="226"/>
      <c r="M129" s="227" t="s">
        <v>18</v>
      </c>
      <c r="N129" s="228" t="s">
        <v>41</v>
      </c>
      <c r="O129" s="66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267</v>
      </c>
      <c r="AT129" s="193" t="s">
        <v>264</v>
      </c>
      <c r="AU129" s="193" t="s">
        <v>77</v>
      </c>
      <c r="AY129" s="19" t="s">
        <v>244</v>
      </c>
      <c r="BE129" s="194">
        <f t="shared" si="14"/>
        <v>0</v>
      </c>
      <c r="BF129" s="194">
        <f t="shared" si="15"/>
        <v>0</v>
      </c>
      <c r="BG129" s="194">
        <f t="shared" si="16"/>
        <v>0</v>
      </c>
      <c r="BH129" s="194">
        <f t="shared" si="17"/>
        <v>0</v>
      </c>
      <c r="BI129" s="194">
        <f t="shared" si="18"/>
        <v>0</v>
      </c>
      <c r="BJ129" s="19" t="s">
        <v>77</v>
      </c>
      <c r="BK129" s="194">
        <f t="shared" si="19"/>
        <v>0</v>
      </c>
      <c r="BL129" s="19" t="s">
        <v>250</v>
      </c>
      <c r="BM129" s="193" t="s">
        <v>1493</v>
      </c>
    </row>
    <row r="130" spans="1:65" s="2" customFormat="1" ht="16.5" customHeight="1">
      <c r="A130" s="36"/>
      <c r="B130" s="37"/>
      <c r="C130" s="218" t="s">
        <v>427</v>
      </c>
      <c r="D130" s="218" t="s">
        <v>264</v>
      </c>
      <c r="E130" s="219" t="s">
        <v>1494</v>
      </c>
      <c r="F130" s="220" t="s">
        <v>1495</v>
      </c>
      <c r="G130" s="221" t="s">
        <v>379</v>
      </c>
      <c r="H130" s="222">
        <v>100</v>
      </c>
      <c r="I130" s="223"/>
      <c r="J130" s="224">
        <f t="shared" si="10"/>
        <v>0</v>
      </c>
      <c r="K130" s="225"/>
      <c r="L130" s="226"/>
      <c r="M130" s="227" t="s">
        <v>18</v>
      </c>
      <c r="N130" s="228" t="s">
        <v>41</v>
      </c>
      <c r="O130" s="66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267</v>
      </c>
      <c r="AT130" s="193" t="s">
        <v>264</v>
      </c>
      <c r="AU130" s="193" t="s">
        <v>77</v>
      </c>
      <c r="AY130" s="19" t="s">
        <v>244</v>
      </c>
      <c r="BE130" s="194">
        <f t="shared" si="14"/>
        <v>0</v>
      </c>
      <c r="BF130" s="194">
        <f t="shared" si="15"/>
        <v>0</v>
      </c>
      <c r="BG130" s="194">
        <f t="shared" si="16"/>
        <v>0</v>
      </c>
      <c r="BH130" s="194">
        <f t="shared" si="17"/>
        <v>0</v>
      </c>
      <c r="BI130" s="194">
        <f t="shared" si="18"/>
        <v>0</v>
      </c>
      <c r="BJ130" s="19" t="s">
        <v>77</v>
      </c>
      <c r="BK130" s="194">
        <f t="shared" si="19"/>
        <v>0</v>
      </c>
      <c r="BL130" s="19" t="s">
        <v>250</v>
      </c>
      <c r="BM130" s="193" t="s">
        <v>1496</v>
      </c>
    </row>
    <row r="131" spans="1:65" s="2" customFormat="1" ht="16.5" customHeight="1">
      <c r="A131" s="36"/>
      <c r="B131" s="37"/>
      <c r="C131" s="218" t="s">
        <v>431</v>
      </c>
      <c r="D131" s="218" t="s">
        <v>264</v>
      </c>
      <c r="E131" s="219" t="s">
        <v>1497</v>
      </c>
      <c r="F131" s="220" t="s">
        <v>1498</v>
      </c>
      <c r="G131" s="221" t="s">
        <v>1227</v>
      </c>
      <c r="H131" s="222">
        <v>10</v>
      </c>
      <c r="I131" s="223"/>
      <c r="J131" s="224">
        <f t="shared" si="10"/>
        <v>0</v>
      </c>
      <c r="K131" s="225"/>
      <c r="L131" s="226"/>
      <c r="M131" s="227" t="s">
        <v>18</v>
      </c>
      <c r="N131" s="228" t="s">
        <v>41</v>
      </c>
      <c r="O131" s="66"/>
      <c r="P131" s="191">
        <f t="shared" si="11"/>
        <v>0</v>
      </c>
      <c r="Q131" s="191">
        <v>0</v>
      </c>
      <c r="R131" s="191">
        <f t="shared" si="12"/>
        <v>0</v>
      </c>
      <c r="S131" s="191">
        <v>0</v>
      </c>
      <c r="T131" s="192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267</v>
      </c>
      <c r="AT131" s="193" t="s">
        <v>264</v>
      </c>
      <c r="AU131" s="193" t="s">
        <v>77</v>
      </c>
      <c r="AY131" s="19" t="s">
        <v>244</v>
      </c>
      <c r="BE131" s="194">
        <f t="shared" si="14"/>
        <v>0</v>
      </c>
      <c r="BF131" s="194">
        <f t="shared" si="15"/>
        <v>0</v>
      </c>
      <c r="BG131" s="194">
        <f t="shared" si="16"/>
        <v>0</v>
      </c>
      <c r="BH131" s="194">
        <f t="shared" si="17"/>
        <v>0</v>
      </c>
      <c r="BI131" s="194">
        <f t="shared" si="18"/>
        <v>0</v>
      </c>
      <c r="BJ131" s="19" t="s">
        <v>77</v>
      </c>
      <c r="BK131" s="194">
        <f t="shared" si="19"/>
        <v>0</v>
      </c>
      <c r="BL131" s="19" t="s">
        <v>250</v>
      </c>
      <c r="BM131" s="193" t="s">
        <v>1499</v>
      </c>
    </row>
    <row r="132" spans="1:65" s="2" customFormat="1" ht="16.5" customHeight="1">
      <c r="A132" s="36"/>
      <c r="B132" s="37"/>
      <c r="C132" s="181" t="s">
        <v>435</v>
      </c>
      <c r="D132" s="181" t="s">
        <v>246</v>
      </c>
      <c r="E132" s="182" t="s">
        <v>1500</v>
      </c>
      <c r="F132" s="183" t="s">
        <v>1501</v>
      </c>
      <c r="G132" s="184" t="s">
        <v>1286</v>
      </c>
      <c r="H132" s="248"/>
      <c r="I132" s="186"/>
      <c r="J132" s="187">
        <f t="shared" si="10"/>
        <v>0</v>
      </c>
      <c r="K132" s="188"/>
      <c r="L132" s="41"/>
      <c r="M132" s="189" t="s">
        <v>18</v>
      </c>
      <c r="N132" s="190" t="s">
        <v>41</v>
      </c>
      <c r="O132" s="66"/>
      <c r="P132" s="191">
        <f t="shared" si="11"/>
        <v>0</v>
      </c>
      <c r="Q132" s="191">
        <v>0</v>
      </c>
      <c r="R132" s="191">
        <f t="shared" si="12"/>
        <v>0</v>
      </c>
      <c r="S132" s="191">
        <v>0</v>
      </c>
      <c r="T132" s="192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250</v>
      </c>
      <c r="AT132" s="193" t="s">
        <v>246</v>
      </c>
      <c r="AU132" s="193" t="s">
        <v>77</v>
      </c>
      <c r="AY132" s="19" t="s">
        <v>244</v>
      </c>
      <c r="BE132" s="194">
        <f t="shared" si="14"/>
        <v>0</v>
      </c>
      <c r="BF132" s="194">
        <f t="shared" si="15"/>
        <v>0</v>
      </c>
      <c r="BG132" s="194">
        <f t="shared" si="16"/>
        <v>0</v>
      </c>
      <c r="BH132" s="194">
        <f t="shared" si="17"/>
        <v>0</v>
      </c>
      <c r="BI132" s="194">
        <f t="shared" si="18"/>
        <v>0</v>
      </c>
      <c r="BJ132" s="19" t="s">
        <v>77</v>
      </c>
      <c r="BK132" s="194">
        <f t="shared" si="19"/>
        <v>0</v>
      </c>
      <c r="BL132" s="19" t="s">
        <v>250</v>
      </c>
      <c r="BM132" s="193" t="s">
        <v>1502</v>
      </c>
    </row>
    <row r="133" spans="1:65" s="12" customFormat="1" ht="25.9" customHeight="1">
      <c r="B133" s="165"/>
      <c r="C133" s="166"/>
      <c r="D133" s="167" t="s">
        <v>69</v>
      </c>
      <c r="E133" s="168" t="s">
        <v>1267</v>
      </c>
      <c r="F133" s="168" t="s">
        <v>1503</v>
      </c>
      <c r="G133" s="166"/>
      <c r="H133" s="166"/>
      <c r="I133" s="169"/>
      <c r="J133" s="170">
        <f>BK133</f>
        <v>0</v>
      </c>
      <c r="K133" s="166"/>
      <c r="L133" s="171"/>
      <c r="M133" s="172"/>
      <c r="N133" s="173"/>
      <c r="O133" s="173"/>
      <c r="P133" s="174">
        <f>SUM(P134:P156)</f>
        <v>0</v>
      </c>
      <c r="Q133" s="173"/>
      <c r="R133" s="174">
        <f>SUM(R134:R156)</f>
        <v>0</v>
      </c>
      <c r="S133" s="173"/>
      <c r="T133" s="175">
        <f>SUM(T134:T156)</f>
        <v>0</v>
      </c>
      <c r="AR133" s="176" t="s">
        <v>77</v>
      </c>
      <c r="AT133" s="177" t="s">
        <v>69</v>
      </c>
      <c r="AU133" s="177" t="s">
        <v>70</v>
      </c>
      <c r="AY133" s="176" t="s">
        <v>244</v>
      </c>
      <c r="BK133" s="178">
        <f>SUM(BK134:BK156)</f>
        <v>0</v>
      </c>
    </row>
    <row r="134" spans="1:65" s="2" customFormat="1" ht="16.5" customHeight="1">
      <c r="A134" s="36"/>
      <c r="B134" s="37"/>
      <c r="C134" s="218" t="s">
        <v>440</v>
      </c>
      <c r="D134" s="218" t="s">
        <v>264</v>
      </c>
      <c r="E134" s="219" t="s">
        <v>1504</v>
      </c>
      <c r="F134" s="220" t="s">
        <v>1505</v>
      </c>
      <c r="G134" s="221" t="s">
        <v>379</v>
      </c>
      <c r="H134" s="222">
        <v>5</v>
      </c>
      <c r="I134" s="223"/>
      <c r="J134" s="224">
        <f t="shared" ref="J134:J156" si="20">ROUND(I134*H134,2)</f>
        <v>0</v>
      </c>
      <c r="K134" s="225"/>
      <c r="L134" s="226"/>
      <c r="M134" s="227" t="s">
        <v>18</v>
      </c>
      <c r="N134" s="228" t="s">
        <v>41</v>
      </c>
      <c r="O134" s="66"/>
      <c r="P134" s="191">
        <f t="shared" ref="P134:P156" si="21">O134*H134</f>
        <v>0</v>
      </c>
      <c r="Q134" s="191">
        <v>0</v>
      </c>
      <c r="R134" s="191">
        <f t="shared" ref="R134:R156" si="22">Q134*H134</f>
        <v>0</v>
      </c>
      <c r="S134" s="191">
        <v>0</v>
      </c>
      <c r="T134" s="192">
        <f t="shared" ref="T134:T156" si="23"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267</v>
      </c>
      <c r="AT134" s="193" t="s">
        <v>264</v>
      </c>
      <c r="AU134" s="193" t="s">
        <v>77</v>
      </c>
      <c r="AY134" s="19" t="s">
        <v>244</v>
      </c>
      <c r="BE134" s="194">
        <f t="shared" ref="BE134:BE156" si="24">IF(N134="základní",J134,0)</f>
        <v>0</v>
      </c>
      <c r="BF134" s="194">
        <f t="shared" ref="BF134:BF156" si="25">IF(N134="snížená",J134,0)</f>
        <v>0</v>
      </c>
      <c r="BG134" s="194">
        <f t="shared" ref="BG134:BG156" si="26">IF(N134="zákl. přenesená",J134,0)</f>
        <v>0</v>
      </c>
      <c r="BH134" s="194">
        <f t="shared" ref="BH134:BH156" si="27">IF(N134="sníž. přenesená",J134,0)</f>
        <v>0</v>
      </c>
      <c r="BI134" s="194">
        <f t="shared" ref="BI134:BI156" si="28">IF(N134="nulová",J134,0)</f>
        <v>0</v>
      </c>
      <c r="BJ134" s="19" t="s">
        <v>77</v>
      </c>
      <c r="BK134" s="194">
        <f t="shared" ref="BK134:BK156" si="29">ROUND(I134*H134,2)</f>
        <v>0</v>
      </c>
      <c r="BL134" s="19" t="s">
        <v>250</v>
      </c>
      <c r="BM134" s="193" t="s">
        <v>1506</v>
      </c>
    </row>
    <row r="135" spans="1:65" s="2" customFormat="1" ht="16.5" customHeight="1">
      <c r="A135" s="36"/>
      <c r="B135" s="37"/>
      <c r="C135" s="218" t="s">
        <v>447</v>
      </c>
      <c r="D135" s="218" t="s">
        <v>264</v>
      </c>
      <c r="E135" s="219" t="s">
        <v>1507</v>
      </c>
      <c r="F135" s="220" t="s">
        <v>1508</v>
      </c>
      <c r="G135" s="221" t="s">
        <v>379</v>
      </c>
      <c r="H135" s="222">
        <v>10</v>
      </c>
      <c r="I135" s="223"/>
      <c r="J135" s="224">
        <f t="shared" si="20"/>
        <v>0</v>
      </c>
      <c r="K135" s="225"/>
      <c r="L135" s="226"/>
      <c r="M135" s="227" t="s">
        <v>18</v>
      </c>
      <c r="N135" s="228" t="s">
        <v>41</v>
      </c>
      <c r="O135" s="66"/>
      <c r="P135" s="191">
        <f t="shared" si="21"/>
        <v>0</v>
      </c>
      <c r="Q135" s="191">
        <v>0</v>
      </c>
      <c r="R135" s="191">
        <f t="shared" si="22"/>
        <v>0</v>
      </c>
      <c r="S135" s="191">
        <v>0</v>
      </c>
      <c r="T135" s="192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267</v>
      </c>
      <c r="AT135" s="193" t="s">
        <v>264</v>
      </c>
      <c r="AU135" s="193" t="s">
        <v>77</v>
      </c>
      <c r="AY135" s="19" t="s">
        <v>244</v>
      </c>
      <c r="BE135" s="194">
        <f t="shared" si="24"/>
        <v>0</v>
      </c>
      <c r="BF135" s="194">
        <f t="shared" si="25"/>
        <v>0</v>
      </c>
      <c r="BG135" s="194">
        <f t="shared" si="26"/>
        <v>0</v>
      </c>
      <c r="BH135" s="194">
        <f t="shared" si="27"/>
        <v>0</v>
      </c>
      <c r="BI135" s="194">
        <f t="shared" si="28"/>
        <v>0</v>
      </c>
      <c r="BJ135" s="19" t="s">
        <v>77</v>
      </c>
      <c r="BK135" s="194">
        <f t="shared" si="29"/>
        <v>0</v>
      </c>
      <c r="BL135" s="19" t="s">
        <v>250</v>
      </c>
      <c r="BM135" s="193" t="s">
        <v>1509</v>
      </c>
    </row>
    <row r="136" spans="1:65" s="2" customFormat="1" ht="16.5" customHeight="1">
      <c r="A136" s="36"/>
      <c r="B136" s="37"/>
      <c r="C136" s="218" t="s">
        <v>452</v>
      </c>
      <c r="D136" s="218" t="s">
        <v>264</v>
      </c>
      <c r="E136" s="219" t="s">
        <v>1510</v>
      </c>
      <c r="F136" s="220" t="s">
        <v>1511</v>
      </c>
      <c r="G136" s="221" t="s">
        <v>379</v>
      </c>
      <c r="H136" s="222">
        <v>32</v>
      </c>
      <c r="I136" s="223"/>
      <c r="J136" s="224">
        <f t="shared" si="20"/>
        <v>0</v>
      </c>
      <c r="K136" s="225"/>
      <c r="L136" s="226"/>
      <c r="M136" s="227" t="s">
        <v>18</v>
      </c>
      <c r="N136" s="228" t="s">
        <v>41</v>
      </c>
      <c r="O136" s="66"/>
      <c r="P136" s="191">
        <f t="shared" si="21"/>
        <v>0</v>
      </c>
      <c r="Q136" s="191">
        <v>0</v>
      </c>
      <c r="R136" s="191">
        <f t="shared" si="22"/>
        <v>0</v>
      </c>
      <c r="S136" s="191">
        <v>0</v>
      </c>
      <c r="T136" s="192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267</v>
      </c>
      <c r="AT136" s="193" t="s">
        <v>264</v>
      </c>
      <c r="AU136" s="193" t="s">
        <v>77</v>
      </c>
      <c r="AY136" s="19" t="s">
        <v>244</v>
      </c>
      <c r="BE136" s="194">
        <f t="shared" si="24"/>
        <v>0</v>
      </c>
      <c r="BF136" s="194">
        <f t="shared" si="25"/>
        <v>0</v>
      </c>
      <c r="BG136" s="194">
        <f t="shared" si="26"/>
        <v>0</v>
      </c>
      <c r="BH136" s="194">
        <f t="shared" si="27"/>
        <v>0</v>
      </c>
      <c r="BI136" s="194">
        <f t="shared" si="28"/>
        <v>0</v>
      </c>
      <c r="BJ136" s="19" t="s">
        <v>77</v>
      </c>
      <c r="BK136" s="194">
        <f t="shared" si="29"/>
        <v>0</v>
      </c>
      <c r="BL136" s="19" t="s">
        <v>250</v>
      </c>
      <c r="BM136" s="193" t="s">
        <v>1512</v>
      </c>
    </row>
    <row r="137" spans="1:65" s="2" customFormat="1" ht="16.5" customHeight="1">
      <c r="A137" s="36"/>
      <c r="B137" s="37"/>
      <c r="C137" s="218" t="s">
        <v>459</v>
      </c>
      <c r="D137" s="218" t="s">
        <v>264</v>
      </c>
      <c r="E137" s="219" t="s">
        <v>1513</v>
      </c>
      <c r="F137" s="220" t="s">
        <v>1514</v>
      </c>
      <c r="G137" s="221" t="s">
        <v>379</v>
      </c>
      <c r="H137" s="222">
        <v>32</v>
      </c>
      <c r="I137" s="223"/>
      <c r="J137" s="224">
        <f t="shared" si="20"/>
        <v>0</v>
      </c>
      <c r="K137" s="225"/>
      <c r="L137" s="226"/>
      <c r="M137" s="227" t="s">
        <v>18</v>
      </c>
      <c r="N137" s="228" t="s">
        <v>41</v>
      </c>
      <c r="O137" s="66"/>
      <c r="P137" s="191">
        <f t="shared" si="21"/>
        <v>0</v>
      </c>
      <c r="Q137" s="191">
        <v>0</v>
      </c>
      <c r="R137" s="191">
        <f t="shared" si="22"/>
        <v>0</v>
      </c>
      <c r="S137" s="191">
        <v>0</v>
      </c>
      <c r="T137" s="192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267</v>
      </c>
      <c r="AT137" s="193" t="s">
        <v>264</v>
      </c>
      <c r="AU137" s="193" t="s">
        <v>77</v>
      </c>
      <c r="AY137" s="19" t="s">
        <v>244</v>
      </c>
      <c r="BE137" s="194">
        <f t="shared" si="24"/>
        <v>0</v>
      </c>
      <c r="BF137" s="194">
        <f t="shared" si="25"/>
        <v>0</v>
      </c>
      <c r="BG137" s="194">
        <f t="shared" si="26"/>
        <v>0</v>
      </c>
      <c r="BH137" s="194">
        <f t="shared" si="27"/>
        <v>0</v>
      </c>
      <c r="BI137" s="194">
        <f t="shared" si="28"/>
        <v>0</v>
      </c>
      <c r="BJ137" s="19" t="s">
        <v>77</v>
      </c>
      <c r="BK137" s="194">
        <f t="shared" si="29"/>
        <v>0</v>
      </c>
      <c r="BL137" s="19" t="s">
        <v>250</v>
      </c>
      <c r="BM137" s="193" t="s">
        <v>1515</v>
      </c>
    </row>
    <row r="138" spans="1:65" s="2" customFormat="1" ht="16.5" customHeight="1">
      <c r="A138" s="36"/>
      <c r="B138" s="37"/>
      <c r="C138" s="218" t="s">
        <v>467</v>
      </c>
      <c r="D138" s="218" t="s">
        <v>264</v>
      </c>
      <c r="E138" s="219" t="s">
        <v>1516</v>
      </c>
      <c r="F138" s="220" t="s">
        <v>1517</v>
      </c>
      <c r="G138" s="221" t="s">
        <v>379</v>
      </c>
      <c r="H138" s="222">
        <v>130</v>
      </c>
      <c r="I138" s="223"/>
      <c r="J138" s="224">
        <f t="shared" si="20"/>
        <v>0</v>
      </c>
      <c r="K138" s="225"/>
      <c r="L138" s="226"/>
      <c r="M138" s="227" t="s">
        <v>18</v>
      </c>
      <c r="N138" s="228" t="s">
        <v>41</v>
      </c>
      <c r="O138" s="66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267</v>
      </c>
      <c r="AT138" s="193" t="s">
        <v>264</v>
      </c>
      <c r="AU138" s="193" t="s">
        <v>77</v>
      </c>
      <c r="AY138" s="19" t="s">
        <v>244</v>
      </c>
      <c r="BE138" s="194">
        <f t="shared" si="24"/>
        <v>0</v>
      </c>
      <c r="BF138" s="194">
        <f t="shared" si="25"/>
        <v>0</v>
      </c>
      <c r="BG138" s="194">
        <f t="shared" si="26"/>
        <v>0</v>
      </c>
      <c r="BH138" s="194">
        <f t="shared" si="27"/>
        <v>0</v>
      </c>
      <c r="BI138" s="194">
        <f t="shared" si="28"/>
        <v>0</v>
      </c>
      <c r="BJ138" s="19" t="s">
        <v>77</v>
      </c>
      <c r="BK138" s="194">
        <f t="shared" si="29"/>
        <v>0</v>
      </c>
      <c r="BL138" s="19" t="s">
        <v>250</v>
      </c>
      <c r="BM138" s="193" t="s">
        <v>1518</v>
      </c>
    </row>
    <row r="139" spans="1:65" s="2" customFormat="1" ht="16.5" customHeight="1">
      <c r="A139" s="36"/>
      <c r="B139" s="37"/>
      <c r="C139" s="218" t="s">
        <v>472</v>
      </c>
      <c r="D139" s="218" t="s">
        <v>264</v>
      </c>
      <c r="E139" s="219" t="s">
        <v>1519</v>
      </c>
      <c r="F139" s="220" t="s">
        <v>1520</v>
      </c>
      <c r="G139" s="221" t="s">
        <v>379</v>
      </c>
      <c r="H139" s="222">
        <v>40</v>
      </c>
      <c r="I139" s="223"/>
      <c r="J139" s="224">
        <f t="shared" si="20"/>
        <v>0</v>
      </c>
      <c r="K139" s="225"/>
      <c r="L139" s="226"/>
      <c r="M139" s="227" t="s">
        <v>18</v>
      </c>
      <c r="N139" s="228" t="s">
        <v>41</v>
      </c>
      <c r="O139" s="66"/>
      <c r="P139" s="191">
        <f t="shared" si="21"/>
        <v>0</v>
      </c>
      <c r="Q139" s="191">
        <v>0</v>
      </c>
      <c r="R139" s="191">
        <f t="shared" si="22"/>
        <v>0</v>
      </c>
      <c r="S139" s="191">
        <v>0</v>
      </c>
      <c r="T139" s="192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267</v>
      </c>
      <c r="AT139" s="193" t="s">
        <v>264</v>
      </c>
      <c r="AU139" s="193" t="s">
        <v>77</v>
      </c>
      <c r="AY139" s="19" t="s">
        <v>244</v>
      </c>
      <c r="BE139" s="194">
        <f t="shared" si="24"/>
        <v>0</v>
      </c>
      <c r="BF139" s="194">
        <f t="shared" si="25"/>
        <v>0</v>
      </c>
      <c r="BG139" s="194">
        <f t="shared" si="26"/>
        <v>0</v>
      </c>
      <c r="BH139" s="194">
        <f t="shared" si="27"/>
        <v>0</v>
      </c>
      <c r="BI139" s="194">
        <f t="shared" si="28"/>
        <v>0</v>
      </c>
      <c r="BJ139" s="19" t="s">
        <v>77</v>
      </c>
      <c r="BK139" s="194">
        <f t="shared" si="29"/>
        <v>0</v>
      </c>
      <c r="BL139" s="19" t="s">
        <v>250</v>
      </c>
      <c r="BM139" s="193" t="s">
        <v>1521</v>
      </c>
    </row>
    <row r="140" spans="1:65" s="2" customFormat="1" ht="16.5" customHeight="1">
      <c r="A140" s="36"/>
      <c r="B140" s="37"/>
      <c r="C140" s="218" t="s">
        <v>478</v>
      </c>
      <c r="D140" s="218" t="s">
        <v>264</v>
      </c>
      <c r="E140" s="219" t="s">
        <v>1522</v>
      </c>
      <c r="F140" s="220" t="s">
        <v>1523</v>
      </c>
      <c r="G140" s="221" t="s">
        <v>379</v>
      </c>
      <c r="H140" s="222">
        <v>32</v>
      </c>
      <c r="I140" s="223"/>
      <c r="J140" s="224">
        <f t="shared" si="20"/>
        <v>0</v>
      </c>
      <c r="K140" s="225"/>
      <c r="L140" s="226"/>
      <c r="M140" s="227" t="s">
        <v>18</v>
      </c>
      <c r="N140" s="228" t="s">
        <v>41</v>
      </c>
      <c r="O140" s="66"/>
      <c r="P140" s="191">
        <f t="shared" si="21"/>
        <v>0</v>
      </c>
      <c r="Q140" s="191">
        <v>0</v>
      </c>
      <c r="R140" s="191">
        <f t="shared" si="22"/>
        <v>0</v>
      </c>
      <c r="S140" s="191">
        <v>0</v>
      </c>
      <c r="T140" s="192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267</v>
      </c>
      <c r="AT140" s="193" t="s">
        <v>264</v>
      </c>
      <c r="AU140" s="193" t="s">
        <v>77</v>
      </c>
      <c r="AY140" s="19" t="s">
        <v>244</v>
      </c>
      <c r="BE140" s="194">
        <f t="shared" si="24"/>
        <v>0</v>
      </c>
      <c r="BF140" s="194">
        <f t="shared" si="25"/>
        <v>0</v>
      </c>
      <c r="BG140" s="194">
        <f t="shared" si="26"/>
        <v>0</v>
      </c>
      <c r="BH140" s="194">
        <f t="shared" si="27"/>
        <v>0</v>
      </c>
      <c r="BI140" s="194">
        <f t="shared" si="28"/>
        <v>0</v>
      </c>
      <c r="BJ140" s="19" t="s">
        <v>77</v>
      </c>
      <c r="BK140" s="194">
        <f t="shared" si="29"/>
        <v>0</v>
      </c>
      <c r="BL140" s="19" t="s">
        <v>250</v>
      </c>
      <c r="BM140" s="193" t="s">
        <v>1524</v>
      </c>
    </row>
    <row r="141" spans="1:65" s="2" customFormat="1" ht="16.5" customHeight="1">
      <c r="A141" s="36"/>
      <c r="B141" s="37"/>
      <c r="C141" s="218" t="s">
        <v>483</v>
      </c>
      <c r="D141" s="218" t="s">
        <v>264</v>
      </c>
      <c r="E141" s="219" t="s">
        <v>1525</v>
      </c>
      <c r="F141" s="220" t="s">
        <v>1526</v>
      </c>
      <c r="G141" s="221" t="s">
        <v>379</v>
      </c>
      <c r="H141" s="222">
        <v>160</v>
      </c>
      <c r="I141" s="223"/>
      <c r="J141" s="224">
        <f t="shared" si="20"/>
        <v>0</v>
      </c>
      <c r="K141" s="225"/>
      <c r="L141" s="226"/>
      <c r="M141" s="227" t="s">
        <v>18</v>
      </c>
      <c r="N141" s="228" t="s">
        <v>41</v>
      </c>
      <c r="O141" s="66"/>
      <c r="P141" s="191">
        <f t="shared" si="21"/>
        <v>0</v>
      </c>
      <c r="Q141" s="191">
        <v>0</v>
      </c>
      <c r="R141" s="191">
        <f t="shared" si="22"/>
        <v>0</v>
      </c>
      <c r="S141" s="191">
        <v>0</v>
      </c>
      <c r="T141" s="192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267</v>
      </c>
      <c r="AT141" s="193" t="s">
        <v>264</v>
      </c>
      <c r="AU141" s="193" t="s">
        <v>77</v>
      </c>
      <c r="AY141" s="19" t="s">
        <v>244</v>
      </c>
      <c r="BE141" s="194">
        <f t="shared" si="24"/>
        <v>0</v>
      </c>
      <c r="BF141" s="194">
        <f t="shared" si="25"/>
        <v>0</v>
      </c>
      <c r="BG141" s="194">
        <f t="shared" si="26"/>
        <v>0</v>
      </c>
      <c r="BH141" s="194">
        <f t="shared" si="27"/>
        <v>0</v>
      </c>
      <c r="BI141" s="194">
        <f t="shared" si="28"/>
        <v>0</v>
      </c>
      <c r="BJ141" s="19" t="s">
        <v>77</v>
      </c>
      <c r="BK141" s="194">
        <f t="shared" si="29"/>
        <v>0</v>
      </c>
      <c r="BL141" s="19" t="s">
        <v>250</v>
      </c>
      <c r="BM141" s="193" t="s">
        <v>1527</v>
      </c>
    </row>
    <row r="142" spans="1:65" s="2" customFormat="1" ht="16.5" customHeight="1">
      <c r="A142" s="36"/>
      <c r="B142" s="37"/>
      <c r="C142" s="218" t="s">
        <v>490</v>
      </c>
      <c r="D142" s="218" t="s">
        <v>264</v>
      </c>
      <c r="E142" s="219" t="s">
        <v>1528</v>
      </c>
      <c r="F142" s="220" t="s">
        <v>1529</v>
      </c>
      <c r="G142" s="221" t="s">
        <v>379</v>
      </c>
      <c r="H142" s="222">
        <v>1800</v>
      </c>
      <c r="I142" s="223"/>
      <c r="J142" s="224">
        <f t="shared" si="20"/>
        <v>0</v>
      </c>
      <c r="K142" s="225"/>
      <c r="L142" s="226"/>
      <c r="M142" s="227" t="s">
        <v>18</v>
      </c>
      <c r="N142" s="228" t="s">
        <v>41</v>
      </c>
      <c r="O142" s="66"/>
      <c r="P142" s="191">
        <f t="shared" si="21"/>
        <v>0</v>
      </c>
      <c r="Q142" s="191">
        <v>0</v>
      </c>
      <c r="R142" s="191">
        <f t="shared" si="22"/>
        <v>0</v>
      </c>
      <c r="S142" s="191">
        <v>0</v>
      </c>
      <c r="T142" s="192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267</v>
      </c>
      <c r="AT142" s="193" t="s">
        <v>264</v>
      </c>
      <c r="AU142" s="193" t="s">
        <v>77</v>
      </c>
      <c r="AY142" s="19" t="s">
        <v>244</v>
      </c>
      <c r="BE142" s="194">
        <f t="shared" si="24"/>
        <v>0</v>
      </c>
      <c r="BF142" s="194">
        <f t="shared" si="25"/>
        <v>0</v>
      </c>
      <c r="BG142" s="194">
        <f t="shared" si="26"/>
        <v>0</v>
      </c>
      <c r="BH142" s="194">
        <f t="shared" si="27"/>
        <v>0</v>
      </c>
      <c r="BI142" s="194">
        <f t="shared" si="28"/>
        <v>0</v>
      </c>
      <c r="BJ142" s="19" t="s">
        <v>77</v>
      </c>
      <c r="BK142" s="194">
        <f t="shared" si="29"/>
        <v>0</v>
      </c>
      <c r="BL142" s="19" t="s">
        <v>250</v>
      </c>
      <c r="BM142" s="193" t="s">
        <v>1530</v>
      </c>
    </row>
    <row r="143" spans="1:65" s="2" customFormat="1" ht="16.5" customHeight="1">
      <c r="A143" s="36"/>
      <c r="B143" s="37"/>
      <c r="C143" s="218" t="s">
        <v>497</v>
      </c>
      <c r="D143" s="218" t="s">
        <v>264</v>
      </c>
      <c r="E143" s="219" t="s">
        <v>1531</v>
      </c>
      <c r="F143" s="220" t="s">
        <v>1532</v>
      </c>
      <c r="G143" s="221" t="s">
        <v>379</v>
      </c>
      <c r="H143" s="222">
        <v>120</v>
      </c>
      <c r="I143" s="223"/>
      <c r="J143" s="224">
        <f t="shared" si="20"/>
        <v>0</v>
      </c>
      <c r="K143" s="225"/>
      <c r="L143" s="226"/>
      <c r="M143" s="227" t="s">
        <v>18</v>
      </c>
      <c r="N143" s="228" t="s">
        <v>41</v>
      </c>
      <c r="O143" s="66"/>
      <c r="P143" s="191">
        <f t="shared" si="21"/>
        <v>0</v>
      </c>
      <c r="Q143" s="191">
        <v>0</v>
      </c>
      <c r="R143" s="191">
        <f t="shared" si="22"/>
        <v>0</v>
      </c>
      <c r="S143" s="191">
        <v>0</v>
      </c>
      <c r="T143" s="192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267</v>
      </c>
      <c r="AT143" s="193" t="s">
        <v>264</v>
      </c>
      <c r="AU143" s="193" t="s">
        <v>77</v>
      </c>
      <c r="AY143" s="19" t="s">
        <v>244</v>
      </c>
      <c r="BE143" s="194">
        <f t="shared" si="24"/>
        <v>0</v>
      </c>
      <c r="BF143" s="194">
        <f t="shared" si="25"/>
        <v>0</v>
      </c>
      <c r="BG143" s="194">
        <f t="shared" si="26"/>
        <v>0</v>
      </c>
      <c r="BH143" s="194">
        <f t="shared" si="27"/>
        <v>0</v>
      </c>
      <c r="BI143" s="194">
        <f t="shared" si="28"/>
        <v>0</v>
      </c>
      <c r="BJ143" s="19" t="s">
        <v>77</v>
      </c>
      <c r="BK143" s="194">
        <f t="shared" si="29"/>
        <v>0</v>
      </c>
      <c r="BL143" s="19" t="s">
        <v>250</v>
      </c>
      <c r="BM143" s="193" t="s">
        <v>1533</v>
      </c>
    </row>
    <row r="144" spans="1:65" s="2" customFormat="1" ht="16.5" customHeight="1">
      <c r="A144" s="36"/>
      <c r="B144" s="37"/>
      <c r="C144" s="218" t="s">
        <v>502</v>
      </c>
      <c r="D144" s="218" t="s">
        <v>264</v>
      </c>
      <c r="E144" s="219" t="s">
        <v>1534</v>
      </c>
      <c r="F144" s="220" t="s">
        <v>1535</v>
      </c>
      <c r="G144" s="221" t="s">
        <v>379</v>
      </c>
      <c r="H144" s="222">
        <v>1500</v>
      </c>
      <c r="I144" s="223"/>
      <c r="J144" s="224">
        <f t="shared" si="20"/>
        <v>0</v>
      </c>
      <c r="K144" s="225"/>
      <c r="L144" s="226"/>
      <c r="M144" s="227" t="s">
        <v>18</v>
      </c>
      <c r="N144" s="228" t="s">
        <v>41</v>
      </c>
      <c r="O144" s="66"/>
      <c r="P144" s="191">
        <f t="shared" si="21"/>
        <v>0</v>
      </c>
      <c r="Q144" s="191">
        <v>0</v>
      </c>
      <c r="R144" s="191">
        <f t="shared" si="22"/>
        <v>0</v>
      </c>
      <c r="S144" s="191">
        <v>0</v>
      </c>
      <c r="T144" s="192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267</v>
      </c>
      <c r="AT144" s="193" t="s">
        <v>264</v>
      </c>
      <c r="AU144" s="193" t="s">
        <v>77</v>
      </c>
      <c r="AY144" s="19" t="s">
        <v>244</v>
      </c>
      <c r="BE144" s="194">
        <f t="shared" si="24"/>
        <v>0</v>
      </c>
      <c r="BF144" s="194">
        <f t="shared" si="25"/>
        <v>0</v>
      </c>
      <c r="BG144" s="194">
        <f t="shared" si="26"/>
        <v>0</v>
      </c>
      <c r="BH144" s="194">
        <f t="shared" si="27"/>
        <v>0</v>
      </c>
      <c r="BI144" s="194">
        <f t="shared" si="28"/>
        <v>0</v>
      </c>
      <c r="BJ144" s="19" t="s">
        <v>77</v>
      </c>
      <c r="BK144" s="194">
        <f t="shared" si="29"/>
        <v>0</v>
      </c>
      <c r="BL144" s="19" t="s">
        <v>250</v>
      </c>
      <c r="BM144" s="193" t="s">
        <v>1536</v>
      </c>
    </row>
    <row r="145" spans="1:65" s="2" customFormat="1" ht="16.5" customHeight="1">
      <c r="A145" s="36"/>
      <c r="B145" s="37"/>
      <c r="C145" s="218" t="s">
        <v>507</v>
      </c>
      <c r="D145" s="218" t="s">
        <v>264</v>
      </c>
      <c r="E145" s="219" t="s">
        <v>1537</v>
      </c>
      <c r="F145" s="220" t="s">
        <v>1538</v>
      </c>
      <c r="G145" s="221" t="s">
        <v>379</v>
      </c>
      <c r="H145" s="222">
        <v>150</v>
      </c>
      <c r="I145" s="223"/>
      <c r="J145" s="224">
        <f t="shared" si="20"/>
        <v>0</v>
      </c>
      <c r="K145" s="225"/>
      <c r="L145" s="226"/>
      <c r="M145" s="227" t="s">
        <v>18</v>
      </c>
      <c r="N145" s="228" t="s">
        <v>41</v>
      </c>
      <c r="O145" s="66"/>
      <c r="P145" s="191">
        <f t="shared" si="21"/>
        <v>0</v>
      </c>
      <c r="Q145" s="191">
        <v>0</v>
      </c>
      <c r="R145" s="191">
        <f t="shared" si="22"/>
        <v>0</v>
      </c>
      <c r="S145" s="191">
        <v>0</v>
      </c>
      <c r="T145" s="192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267</v>
      </c>
      <c r="AT145" s="193" t="s">
        <v>264</v>
      </c>
      <c r="AU145" s="193" t="s">
        <v>77</v>
      </c>
      <c r="AY145" s="19" t="s">
        <v>244</v>
      </c>
      <c r="BE145" s="194">
        <f t="shared" si="24"/>
        <v>0</v>
      </c>
      <c r="BF145" s="194">
        <f t="shared" si="25"/>
        <v>0</v>
      </c>
      <c r="BG145" s="194">
        <f t="shared" si="26"/>
        <v>0</v>
      </c>
      <c r="BH145" s="194">
        <f t="shared" si="27"/>
        <v>0</v>
      </c>
      <c r="BI145" s="194">
        <f t="shared" si="28"/>
        <v>0</v>
      </c>
      <c r="BJ145" s="19" t="s">
        <v>77</v>
      </c>
      <c r="BK145" s="194">
        <f t="shared" si="29"/>
        <v>0</v>
      </c>
      <c r="BL145" s="19" t="s">
        <v>250</v>
      </c>
      <c r="BM145" s="193" t="s">
        <v>1539</v>
      </c>
    </row>
    <row r="146" spans="1:65" s="2" customFormat="1" ht="16.5" customHeight="1">
      <c r="A146" s="36"/>
      <c r="B146" s="37"/>
      <c r="C146" s="218" t="s">
        <v>512</v>
      </c>
      <c r="D146" s="218" t="s">
        <v>264</v>
      </c>
      <c r="E146" s="219" t="s">
        <v>1540</v>
      </c>
      <c r="F146" s="220" t="s">
        <v>1541</v>
      </c>
      <c r="G146" s="221" t="s">
        <v>379</v>
      </c>
      <c r="H146" s="222">
        <v>100</v>
      </c>
      <c r="I146" s="223"/>
      <c r="J146" s="224">
        <f t="shared" si="20"/>
        <v>0</v>
      </c>
      <c r="K146" s="225"/>
      <c r="L146" s="226"/>
      <c r="M146" s="227" t="s">
        <v>18</v>
      </c>
      <c r="N146" s="228" t="s">
        <v>41</v>
      </c>
      <c r="O146" s="66"/>
      <c r="P146" s="191">
        <f t="shared" si="21"/>
        <v>0</v>
      </c>
      <c r="Q146" s="191">
        <v>0</v>
      </c>
      <c r="R146" s="191">
        <f t="shared" si="22"/>
        <v>0</v>
      </c>
      <c r="S146" s="191">
        <v>0</v>
      </c>
      <c r="T146" s="192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267</v>
      </c>
      <c r="AT146" s="193" t="s">
        <v>264</v>
      </c>
      <c r="AU146" s="193" t="s">
        <v>77</v>
      </c>
      <c r="AY146" s="19" t="s">
        <v>244</v>
      </c>
      <c r="BE146" s="194">
        <f t="shared" si="24"/>
        <v>0</v>
      </c>
      <c r="BF146" s="194">
        <f t="shared" si="25"/>
        <v>0</v>
      </c>
      <c r="BG146" s="194">
        <f t="shared" si="26"/>
        <v>0</v>
      </c>
      <c r="BH146" s="194">
        <f t="shared" si="27"/>
        <v>0</v>
      </c>
      <c r="BI146" s="194">
        <f t="shared" si="28"/>
        <v>0</v>
      </c>
      <c r="BJ146" s="19" t="s">
        <v>77</v>
      </c>
      <c r="BK146" s="194">
        <f t="shared" si="29"/>
        <v>0</v>
      </c>
      <c r="BL146" s="19" t="s">
        <v>250</v>
      </c>
      <c r="BM146" s="193" t="s">
        <v>1542</v>
      </c>
    </row>
    <row r="147" spans="1:65" s="2" customFormat="1" ht="16.5" customHeight="1">
      <c r="A147" s="36"/>
      <c r="B147" s="37"/>
      <c r="C147" s="218" t="s">
        <v>518</v>
      </c>
      <c r="D147" s="218" t="s">
        <v>264</v>
      </c>
      <c r="E147" s="219" t="s">
        <v>1543</v>
      </c>
      <c r="F147" s="220" t="s">
        <v>1544</v>
      </c>
      <c r="G147" s="221" t="s">
        <v>379</v>
      </c>
      <c r="H147" s="222">
        <v>300</v>
      </c>
      <c r="I147" s="223"/>
      <c r="J147" s="224">
        <f t="shared" si="20"/>
        <v>0</v>
      </c>
      <c r="K147" s="225"/>
      <c r="L147" s="226"/>
      <c r="M147" s="227" t="s">
        <v>18</v>
      </c>
      <c r="N147" s="228" t="s">
        <v>41</v>
      </c>
      <c r="O147" s="66"/>
      <c r="P147" s="191">
        <f t="shared" si="21"/>
        <v>0</v>
      </c>
      <c r="Q147" s="191">
        <v>0</v>
      </c>
      <c r="R147" s="191">
        <f t="shared" si="22"/>
        <v>0</v>
      </c>
      <c r="S147" s="191">
        <v>0</v>
      </c>
      <c r="T147" s="192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267</v>
      </c>
      <c r="AT147" s="193" t="s">
        <v>264</v>
      </c>
      <c r="AU147" s="193" t="s">
        <v>77</v>
      </c>
      <c r="AY147" s="19" t="s">
        <v>244</v>
      </c>
      <c r="BE147" s="194">
        <f t="shared" si="24"/>
        <v>0</v>
      </c>
      <c r="BF147" s="194">
        <f t="shared" si="25"/>
        <v>0</v>
      </c>
      <c r="BG147" s="194">
        <f t="shared" si="26"/>
        <v>0</v>
      </c>
      <c r="BH147" s="194">
        <f t="shared" si="27"/>
        <v>0</v>
      </c>
      <c r="BI147" s="194">
        <f t="shared" si="28"/>
        <v>0</v>
      </c>
      <c r="BJ147" s="19" t="s">
        <v>77</v>
      </c>
      <c r="BK147" s="194">
        <f t="shared" si="29"/>
        <v>0</v>
      </c>
      <c r="BL147" s="19" t="s">
        <v>250</v>
      </c>
      <c r="BM147" s="193" t="s">
        <v>1545</v>
      </c>
    </row>
    <row r="148" spans="1:65" s="2" customFormat="1" ht="16.5" customHeight="1">
      <c r="A148" s="36"/>
      <c r="B148" s="37"/>
      <c r="C148" s="218" t="s">
        <v>523</v>
      </c>
      <c r="D148" s="218" t="s">
        <v>264</v>
      </c>
      <c r="E148" s="219" t="s">
        <v>1546</v>
      </c>
      <c r="F148" s="220" t="s">
        <v>1547</v>
      </c>
      <c r="G148" s="221" t="s">
        <v>379</v>
      </c>
      <c r="H148" s="222">
        <v>100</v>
      </c>
      <c r="I148" s="223"/>
      <c r="J148" s="224">
        <f t="shared" si="20"/>
        <v>0</v>
      </c>
      <c r="K148" s="225"/>
      <c r="L148" s="226"/>
      <c r="M148" s="227" t="s">
        <v>18</v>
      </c>
      <c r="N148" s="228" t="s">
        <v>41</v>
      </c>
      <c r="O148" s="66"/>
      <c r="P148" s="191">
        <f t="shared" si="21"/>
        <v>0</v>
      </c>
      <c r="Q148" s="191">
        <v>0</v>
      </c>
      <c r="R148" s="191">
        <f t="shared" si="22"/>
        <v>0</v>
      </c>
      <c r="S148" s="191">
        <v>0</v>
      </c>
      <c r="T148" s="192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267</v>
      </c>
      <c r="AT148" s="193" t="s">
        <v>264</v>
      </c>
      <c r="AU148" s="193" t="s">
        <v>77</v>
      </c>
      <c r="AY148" s="19" t="s">
        <v>244</v>
      </c>
      <c r="BE148" s="194">
        <f t="shared" si="24"/>
        <v>0</v>
      </c>
      <c r="BF148" s="194">
        <f t="shared" si="25"/>
        <v>0</v>
      </c>
      <c r="BG148" s="194">
        <f t="shared" si="26"/>
        <v>0</v>
      </c>
      <c r="BH148" s="194">
        <f t="shared" si="27"/>
        <v>0</v>
      </c>
      <c r="BI148" s="194">
        <f t="shared" si="28"/>
        <v>0</v>
      </c>
      <c r="BJ148" s="19" t="s">
        <v>77</v>
      </c>
      <c r="BK148" s="194">
        <f t="shared" si="29"/>
        <v>0</v>
      </c>
      <c r="BL148" s="19" t="s">
        <v>250</v>
      </c>
      <c r="BM148" s="193" t="s">
        <v>1548</v>
      </c>
    </row>
    <row r="149" spans="1:65" s="2" customFormat="1" ht="16.5" customHeight="1">
      <c r="A149" s="36"/>
      <c r="B149" s="37"/>
      <c r="C149" s="218" t="s">
        <v>529</v>
      </c>
      <c r="D149" s="218" t="s">
        <v>264</v>
      </c>
      <c r="E149" s="219" t="s">
        <v>1549</v>
      </c>
      <c r="F149" s="220" t="s">
        <v>1550</v>
      </c>
      <c r="G149" s="221" t="s">
        <v>379</v>
      </c>
      <c r="H149" s="222">
        <v>60</v>
      </c>
      <c r="I149" s="223"/>
      <c r="J149" s="224">
        <f t="shared" si="20"/>
        <v>0</v>
      </c>
      <c r="K149" s="225"/>
      <c r="L149" s="226"/>
      <c r="M149" s="227" t="s">
        <v>18</v>
      </c>
      <c r="N149" s="228" t="s">
        <v>41</v>
      </c>
      <c r="O149" s="66"/>
      <c r="P149" s="191">
        <f t="shared" si="21"/>
        <v>0</v>
      </c>
      <c r="Q149" s="191">
        <v>0</v>
      </c>
      <c r="R149" s="191">
        <f t="shared" si="22"/>
        <v>0</v>
      </c>
      <c r="S149" s="191">
        <v>0</v>
      </c>
      <c r="T149" s="192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267</v>
      </c>
      <c r="AT149" s="193" t="s">
        <v>264</v>
      </c>
      <c r="AU149" s="193" t="s">
        <v>77</v>
      </c>
      <c r="AY149" s="19" t="s">
        <v>244</v>
      </c>
      <c r="BE149" s="194">
        <f t="shared" si="24"/>
        <v>0</v>
      </c>
      <c r="BF149" s="194">
        <f t="shared" si="25"/>
        <v>0</v>
      </c>
      <c r="BG149" s="194">
        <f t="shared" si="26"/>
        <v>0</v>
      </c>
      <c r="BH149" s="194">
        <f t="shared" si="27"/>
        <v>0</v>
      </c>
      <c r="BI149" s="194">
        <f t="shared" si="28"/>
        <v>0</v>
      </c>
      <c r="BJ149" s="19" t="s">
        <v>77</v>
      </c>
      <c r="BK149" s="194">
        <f t="shared" si="29"/>
        <v>0</v>
      </c>
      <c r="BL149" s="19" t="s">
        <v>250</v>
      </c>
      <c r="BM149" s="193" t="s">
        <v>1551</v>
      </c>
    </row>
    <row r="150" spans="1:65" s="2" customFormat="1" ht="16.5" customHeight="1">
      <c r="A150" s="36"/>
      <c r="B150" s="37"/>
      <c r="C150" s="218" t="s">
        <v>533</v>
      </c>
      <c r="D150" s="218" t="s">
        <v>264</v>
      </c>
      <c r="E150" s="219" t="s">
        <v>1552</v>
      </c>
      <c r="F150" s="220" t="s">
        <v>1553</v>
      </c>
      <c r="G150" s="221" t="s">
        <v>379</v>
      </c>
      <c r="H150" s="222">
        <v>40</v>
      </c>
      <c r="I150" s="223"/>
      <c r="J150" s="224">
        <f t="shared" si="20"/>
        <v>0</v>
      </c>
      <c r="K150" s="225"/>
      <c r="L150" s="226"/>
      <c r="M150" s="227" t="s">
        <v>18</v>
      </c>
      <c r="N150" s="228" t="s">
        <v>41</v>
      </c>
      <c r="O150" s="66"/>
      <c r="P150" s="191">
        <f t="shared" si="21"/>
        <v>0</v>
      </c>
      <c r="Q150" s="191">
        <v>0</v>
      </c>
      <c r="R150" s="191">
        <f t="shared" si="22"/>
        <v>0</v>
      </c>
      <c r="S150" s="191">
        <v>0</v>
      </c>
      <c r="T150" s="192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267</v>
      </c>
      <c r="AT150" s="193" t="s">
        <v>264</v>
      </c>
      <c r="AU150" s="193" t="s">
        <v>77</v>
      </c>
      <c r="AY150" s="19" t="s">
        <v>244</v>
      </c>
      <c r="BE150" s="194">
        <f t="shared" si="24"/>
        <v>0</v>
      </c>
      <c r="BF150" s="194">
        <f t="shared" si="25"/>
        <v>0</v>
      </c>
      <c r="BG150" s="194">
        <f t="shared" si="26"/>
        <v>0</v>
      </c>
      <c r="BH150" s="194">
        <f t="shared" si="27"/>
        <v>0</v>
      </c>
      <c r="BI150" s="194">
        <f t="shared" si="28"/>
        <v>0</v>
      </c>
      <c r="BJ150" s="19" t="s">
        <v>77</v>
      </c>
      <c r="BK150" s="194">
        <f t="shared" si="29"/>
        <v>0</v>
      </c>
      <c r="BL150" s="19" t="s">
        <v>250</v>
      </c>
      <c r="BM150" s="193" t="s">
        <v>1554</v>
      </c>
    </row>
    <row r="151" spans="1:65" s="2" customFormat="1" ht="16.5" customHeight="1">
      <c r="A151" s="36"/>
      <c r="B151" s="37"/>
      <c r="C151" s="218" t="s">
        <v>538</v>
      </c>
      <c r="D151" s="218" t="s">
        <v>264</v>
      </c>
      <c r="E151" s="219" t="s">
        <v>1555</v>
      </c>
      <c r="F151" s="220" t="s">
        <v>1556</v>
      </c>
      <c r="G151" s="221" t="s">
        <v>379</v>
      </c>
      <c r="H151" s="222">
        <v>40</v>
      </c>
      <c r="I151" s="223"/>
      <c r="J151" s="224">
        <f t="shared" si="20"/>
        <v>0</v>
      </c>
      <c r="K151" s="225"/>
      <c r="L151" s="226"/>
      <c r="M151" s="227" t="s">
        <v>18</v>
      </c>
      <c r="N151" s="228" t="s">
        <v>41</v>
      </c>
      <c r="O151" s="66"/>
      <c r="P151" s="191">
        <f t="shared" si="21"/>
        <v>0</v>
      </c>
      <c r="Q151" s="191">
        <v>0</v>
      </c>
      <c r="R151" s="191">
        <f t="shared" si="22"/>
        <v>0</v>
      </c>
      <c r="S151" s="191">
        <v>0</v>
      </c>
      <c r="T151" s="192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267</v>
      </c>
      <c r="AT151" s="193" t="s">
        <v>264</v>
      </c>
      <c r="AU151" s="193" t="s">
        <v>77</v>
      </c>
      <c r="AY151" s="19" t="s">
        <v>244</v>
      </c>
      <c r="BE151" s="194">
        <f t="shared" si="24"/>
        <v>0</v>
      </c>
      <c r="BF151" s="194">
        <f t="shared" si="25"/>
        <v>0</v>
      </c>
      <c r="BG151" s="194">
        <f t="shared" si="26"/>
        <v>0</v>
      </c>
      <c r="BH151" s="194">
        <f t="shared" si="27"/>
        <v>0</v>
      </c>
      <c r="BI151" s="194">
        <f t="shared" si="28"/>
        <v>0</v>
      </c>
      <c r="BJ151" s="19" t="s">
        <v>77</v>
      </c>
      <c r="BK151" s="194">
        <f t="shared" si="29"/>
        <v>0</v>
      </c>
      <c r="BL151" s="19" t="s">
        <v>250</v>
      </c>
      <c r="BM151" s="193" t="s">
        <v>1557</v>
      </c>
    </row>
    <row r="152" spans="1:65" s="2" customFormat="1" ht="16.5" customHeight="1">
      <c r="A152" s="36"/>
      <c r="B152" s="37"/>
      <c r="C152" s="218" t="s">
        <v>542</v>
      </c>
      <c r="D152" s="218" t="s">
        <v>264</v>
      </c>
      <c r="E152" s="219" t="s">
        <v>1558</v>
      </c>
      <c r="F152" s="220" t="s">
        <v>1559</v>
      </c>
      <c r="G152" s="221" t="s">
        <v>379</v>
      </c>
      <c r="H152" s="222">
        <v>60</v>
      </c>
      <c r="I152" s="223"/>
      <c r="J152" s="224">
        <f t="shared" si="20"/>
        <v>0</v>
      </c>
      <c r="K152" s="225"/>
      <c r="L152" s="226"/>
      <c r="M152" s="227" t="s">
        <v>18</v>
      </c>
      <c r="N152" s="228" t="s">
        <v>41</v>
      </c>
      <c r="O152" s="66"/>
      <c r="P152" s="191">
        <f t="shared" si="21"/>
        <v>0</v>
      </c>
      <c r="Q152" s="191">
        <v>0</v>
      </c>
      <c r="R152" s="191">
        <f t="shared" si="22"/>
        <v>0</v>
      </c>
      <c r="S152" s="191">
        <v>0</v>
      </c>
      <c r="T152" s="192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267</v>
      </c>
      <c r="AT152" s="193" t="s">
        <v>264</v>
      </c>
      <c r="AU152" s="193" t="s">
        <v>77</v>
      </c>
      <c r="AY152" s="19" t="s">
        <v>244</v>
      </c>
      <c r="BE152" s="194">
        <f t="shared" si="24"/>
        <v>0</v>
      </c>
      <c r="BF152" s="194">
        <f t="shared" si="25"/>
        <v>0</v>
      </c>
      <c r="BG152" s="194">
        <f t="shared" si="26"/>
        <v>0</v>
      </c>
      <c r="BH152" s="194">
        <f t="shared" si="27"/>
        <v>0</v>
      </c>
      <c r="BI152" s="194">
        <f t="shared" si="28"/>
        <v>0</v>
      </c>
      <c r="BJ152" s="19" t="s">
        <v>77</v>
      </c>
      <c r="BK152" s="194">
        <f t="shared" si="29"/>
        <v>0</v>
      </c>
      <c r="BL152" s="19" t="s">
        <v>250</v>
      </c>
      <c r="BM152" s="193" t="s">
        <v>1560</v>
      </c>
    </row>
    <row r="153" spans="1:65" s="2" customFormat="1" ht="16.5" customHeight="1">
      <c r="A153" s="36"/>
      <c r="B153" s="37"/>
      <c r="C153" s="218" t="s">
        <v>547</v>
      </c>
      <c r="D153" s="218" t="s">
        <v>264</v>
      </c>
      <c r="E153" s="219" t="s">
        <v>1561</v>
      </c>
      <c r="F153" s="220" t="s">
        <v>1562</v>
      </c>
      <c r="G153" s="221" t="s">
        <v>379</v>
      </c>
      <c r="H153" s="222">
        <v>20</v>
      </c>
      <c r="I153" s="223"/>
      <c r="J153" s="224">
        <f t="shared" si="20"/>
        <v>0</v>
      </c>
      <c r="K153" s="225"/>
      <c r="L153" s="226"/>
      <c r="M153" s="227" t="s">
        <v>18</v>
      </c>
      <c r="N153" s="228" t="s">
        <v>41</v>
      </c>
      <c r="O153" s="66"/>
      <c r="P153" s="191">
        <f t="shared" si="21"/>
        <v>0</v>
      </c>
      <c r="Q153" s="191">
        <v>0</v>
      </c>
      <c r="R153" s="191">
        <f t="shared" si="22"/>
        <v>0</v>
      </c>
      <c r="S153" s="191">
        <v>0</v>
      </c>
      <c r="T153" s="192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267</v>
      </c>
      <c r="AT153" s="193" t="s">
        <v>264</v>
      </c>
      <c r="AU153" s="193" t="s">
        <v>77</v>
      </c>
      <c r="AY153" s="19" t="s">
        <v>244</v>
      </c>
      <c r="BE153" s="194">
        <f t="shared" si="24"/>
        <v>0</v>
      </c>
      <c r="BF153" s="194">
        <f t="shared" si="25"/>
        <v>0</v>
      </c>
      <c r="BG153" s="194">
        <f t="shared" si="26"/>
        <v>0</v>
      </c>
      <c r="BH153" s="194">
        <f t="shared" si="27"/>
        <v>0</v>
      </c>
      <c r="BI153" s="194">
        <f t="shared" si="28"/>
        <v>0</v>
      </c>
      <c r="BJ153" s="19" t="s">
        <v>77</v>
      </c>
      <c r="BK153" s="194">
        <f t="shared" si="29"/>
        <v>0</v>
      </c>
      <c r="BL153" s="19" t="s">
        <v>250</v>
      </c>
      <c r="BM153" s="193" t="s">
        <v>1563</v>
      </c>
    </row>
    <row r="154" spans="1:65" s="2" customFormat="1" ht="16.5" customHeight="1">
      <c r="A154" s="36"/>
      <c r="B154" s="37"/>
      <c r="C154" s="218" t="s">
        <v>551</v>
      </c>
      <c r="D154" s="218" t="s">
        <v>264</v>
      </c>
      <c r="E154" s="219" t="s">
        <v>1564</v>
      </c>
      <c r="F154" s="220" t="s">
        <v>1565</v>
      </c>
      <c r="G154" s="221" t="s">
        <v>379</v>
      </c>
      <c r="H154" s="222">
        <v>20</v>
      </c>
      <c r="I154" s="223"/>
      <c r="J154" s="224">
        <f t="shared" si="20"/>
        <v>0</v>
      </c>
      <c r="K154" s="225"/>
      <c r="L154" s="226"/>
      <c r="M154" s="227" t="s">
        <v>18</v>
      </c>
      <c r="N154" s="228" t="s">
        <v>41</v>
      </c>
      <c r="O154" s="66"/>
      <c r="P154" s="191">
        <f t="shared" si="21"/>
        <v>0</v>
      </c>
      <c r="Q154" s="191">
        <v>0</v>
      </c>
      <c r="R154" s="191">
        <f t="shared" si="22"/>
        <v>0</v>
      </c>
      <c r="S154" s="191">
        <v>0</v>
      </c>
      <c r="T154" s="192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267</v>
      </c>
      <c r="AT154" s="193" t="s">
        <v>264</v>
      </c>
      <c r="AU154" s="193" t="s">
        <v>77</v>
      </c>
      <c r="AY154" s="19" t="s">
        <v>244</v>
      </c>
      <c r="BE154" s="194">
        <f t="shared" si="24"/>
        <v>0</v>
      </c>
      <c r="BF154" s="194">
        <f t="shared" si="25"/>
        <v>0</v>
      </c>
      <c r="BG154" s="194">
        <f t="shared" si="26"/>
        <v>0</v>
      </c>
      <c r="BH154" s="194">
        <f t="shared" si="27"/>
        <v>0</v>
      </c>
      <c r="BI154" s="194">
        <f t="shared" si="28"/>
        <v>0</v>
      </c>
      <c r="BJ154" s="19" t="s">
        <v>77</v>
      </c>
      <c r="BK154" s="194">
        <f t="shared" si="29"/>
        <v>0</v>
      </c>
      <c r="BL154" s="19" t="s">
        <v>250</v>
      </c>
      <c r="BM154" s="193" t="s">
        <v>1566</v>
      </c>
    </row>
    <row r="155" spans="1:65" s="2" customFormat="1" ht="16.5" customHeight="1">
      <c r="A155" s="36"/>
      <c r="B155" s="37"/>
      <c r="C155" s="218" t="s">
        <v>556</v>
      </c>
      <c r="D155" s="218" t="s">
        <v>264</v>
      </c>
      <c r="E155" s="219" t="s">
        <v>1567</v>
      </c>
      <c r="F155" s="220" t="s">
        <v>1568</v>
      </c>
      <c r="G155" s="221" t="s">
        <v>379</v>
      </c>
      <c r="H155" s="222">
        <v>60</v>
      </c>
      <c r="I155" s="223"/>
      <c r="J155" s="224">
        <f t="shared" si="20"/>
        <v>0</v>
      </c>
      <c r="K155" s="225"/>
      <c r="L155" s="226"/>
      <c r="M155" s="227" t="s">
        <v>18</v>
      </c>
      <c r="N155" s="228" t="s">
        <v>41</v>
      </c>
      <c r="O155" s="66"/>
      <c r="P155" s="191">
        <f t="shared" si="21"/>
        <v>0</v>
      </c>
      <c r="Q155" s="191">
        <v>0</v>
      </c>
      <c r="R155" s="191">
        <f t="shared" si="22"/>
        <v>0</v>
      </c>
      <c r="S155" s="191">
        <v>0</v>
      </c>
      <c r="T155" s="192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267</v>
      </c>
      <c r="AT155" s="193" t="s">
        <v>264</v>
      </c>
      <c r="AU155" s="193" t="s">
        <v>77</v>
      </c>
      <c r="AY155" s="19" t="s">
        <v>244</v>
      </c>
      <c r="BE155" s="194">
        <f t="shared" si="24"/>
        <v>0</v>
      </c>
      <c r="BF155" s="194">
        <f t="shared" si="25"/>
        <v>0</v>
      </c>
      <c r="BG155" s="194">
        <f t="shared" si="26"/>
        <v>0</v>
      </c>
      <c r="BH155" s="194">
        <f t="shared" si="27"/>
        <v>0</v>
      </c>
      <c r="BI155" s="194">
        <f t="shared" si="28"/>
        <v>0</v>
      </c>
      <c r="BJ155" s="19" t="s">
        <v>77</v>
      </c>
      <c r="BK155" s="194">
        <f t="shared" si="29"/>
        <v>0</v>
      </c>
      <c r="BL155" s="19" t="s">
        <v>250</v>
      </c>
      <c r="BM155" s="193" t="s">
        <v>1569</v>
      </c>
    </row>
    <row r="156" spans="1:65" s="2" customFormat="1" ht="16.5" customHeight="1">
      <c r="A156" s="36"/>
      <c r="B156" s="37"/>
      <c r="C156" s="181" t="s">
        <v>561</v>
      </c>
      <c r="D156" s="181" t="s">
        <v>246</v>
      </c>
      <c r="E156" s="182" t="s">
        <v>1570</v>
      </c>
      <c r="F156" s="183" t="s">
        <v>1571</v>
      </c>
      <c r="G156" s="184" t="s">
        <v>1286</v>
      </c>
      <c r="H156" s="248"/>
      <c r="I156" s="186"/>
      <c r="J156" s="187">
        <f t="shared" si="20"/>
        <v>0</v>
      </c>
      <c r="K156" s="188"/>
      <c r="L156" s="41"/>
      <c r="M156" s="189" t="s">
        <v>18</v>
      </c>
      <c r="N156" s="190" t="s">
        <v>41</v>
      </c>
      <c r="O156" s="66"/>
      <c r="P156" s="191">
        <f t="shared" si="21"/>
        <v>0</v>
      </c>
      <c r="Q156" s="191">
        <v>0</v>
      </c>
      <c r="R156" s="191">
        <f t="shared" si="22"/>
        <v>0</v>
      </c>
      <c r="S156" s="191">
        <v>0</v>
      </c>
      <c r="T156" s="192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250</v>
      </c>
      <c r="AT156" s="193" t="s">
        <v>246</v>
      </c>
      <c r="AU156" s="193" t="s">
        <v>77</v>
      </c>
      <c r="AY156" s="19" t="s">
        <v>244</v>
      </c>
      <c r="BE156" s="194">
        <f t="shared" si="24"/>
        <v>0</v>
      </c>
      <c r="BF156" s="194">
        <f t="shared" si="25"/>
        <v>0</v>
      </c>
      <c r="BG156" s="194">
        <f t="shared" si="26"/>
        <v>0</v>
      </c>
      <c r="BH156" s="194">
        <f t="shared" si="27"/>
        <v>0</v>
      </c>
      <c r="BI156" s="194">
        <f t="shared" si="28"/>
        <v>0</v>
      </c>
      <c r="BJ156" s="19" t="s">
        <v>77</v>
      </c>
      <c r="BK156" s="194">
        <f t="shared" si="29"/>
        <v>0</v>
      </c>
      <c r="BL156" s="19" t="s">
        <v>250</v>
      </c>
      <c r="BM156" s="193" t="s">
        <v>1572</v>
      </c>
    </row>
    <row r="157" spans="1:65" s="12" customFormat="1" ht="25.9" customHeight="1">
      <c r="B157" s="165"/>
      <c r="C157" s="166"/>
      <c r="D157" s="167" t="s">
        <v>69</v>
      </c>
      <c r="E157" s="168" t="s">
        <v>1288</v>
      </c>
      <c r="F157" s="168" t="s">
        <v>1573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SUM(P158:P167)</f>
        <v>0</v>
      </c>
      <c r="Q157" s="173"/>
      <c r="R157" s="174">
        <f>SUM(R158:R167)</f>
        <v>0</v>
      </c>
      <c r="S157" s="173"/>
      <c r="T157" s="175">
        <f>SUM(T158:T167)</f>
        <v>0</v>
      </c>
      <c r="AR157" s="176" t="s">
        <v>77</v>
      </c>
      <c r="AT157" s="177" t="s">
        <v>69</v>
      </c>
      <c r="AU157" s="177" t="s">
        <v>70</v>
      </c>
      <c r="AY157" s="176" t="s">
        <v>244</v>
      </c>
      <c r="BK157" s="178">
        <f>SUM(BK158:BK167)</f>
        <v>0</v>
      </c>
    </row>
    <row r="158" spans="1:65" s="2" customFormat="1" ht="16.5" customHeight="1">
      <c r="A158" s="36"/>
      <c r="B158" s="37"/>
      <c r="C158" s="218" t="s">
        <v>567</v>
      </c>
      <c r="D158" s="218" t="s">
        <v>264</v>
      </c>
      <c r="E158" s="219" t="s">
        <v>1574</v>
      </c>
      <c r="F158" s="220" t="s">
        <v>1575</v>
      </c>
      <c r="G158" s="221" t="s">
        <v>1227</v>
      </c>
      <c r="H158" s="222">
        <v>48</v>
      </c>
      <c r="I158" s="223"/>
      <c r="J158" s="224">
        <f t="shared" ref="J158:J167" si="30">ROUND(I158*H158,2)</f>
        <v>0</v>
      </c>
      <c r="K158" s="225"/>
      <c r="L158" s="226"/>
      <c r="M158" s="227" t="s">
        <v>18</v>
      </c>
      <c r="N158" s="228" t="s">
        <v>41</v>
      </c>
      <c r="O158" s="66"/>
      <c r="P158" s="191">
        <f t="shared" ref="P158:P167" si="31">O158*H158</f>
        <v>0</v>
      </c>
      <c r="Q158" s="191">
        <v>0</v>
      </c>
      <c r="R158" s="191">
        <f t="shared" ref="R158:R167" si="32">Q158*H158</f>
        <v>0</v>
      </c>
      <c r="S158" s="191">
        <v>0</v>
      </c>
      <c r="T158" s="192">
        <f t="shared" ref="T158:T167" si="33"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267</v>
      </c>
      <c r="AT158" s="193" t="s">
        <v>264</v>
      </c>
      <c r="AU158" s="193" t="s">
        <v>77</v>
      </c>
      <c r="AY158" s="19" t="s">
        <v>244</v>
      </c>
      <c r="BE158" s="194">
        <f t="shared" ref="BE158:BE167" si="34">IF(N158="základní",J158,0)</f>
        <v>0</v>
      </c>
      <c r="BF158" s="194">
        <f t="shared" ref="BF158:BF167" si="35">IF(N158="snížená",J158,0)</f>
        <v>0</v>
      </c>
      <c r="BG158" s="194">
        <f t="shared" ref="BG158:BG167" si="36">IF(N158="zákl. přenesená",J158,0)</f>
        <v>0</v>
      </c>
      <c r="BH158" s="194">
        <f t="shared" ref="BH158:BH167" si="37">IF(N158="sníž. přenesená",J158,0)</f>
        <v>0</v>
      </c>
      <c r="BI158" s="194">
        <f t="shared" ref="BI158:BI167" si="38">IF(N158="nulová",J158,0)</f>
        <v>0</v>
      </c>
      <c r="BJ158" s="19" t="s">
        <v>77</v>
      </c>
      <c r="BK158" s="194">
        <f t="shared" ref="BK158:BK167" si="39">ROUND(I158*H158,2)</f>
        <v>0</v>
      </c>
      <c r="BL158" s="19" t="s">
        <v>250</v>
      </c>
      <c r="BM158" s="193" t="s">
        <v>1576</v>
      </c>
    </row>
    <row r="159" spans="1:65" s="2" customFormat="1" ht="16.5" customHeight="1">
      <c r="A159" s="36"/>
      <c r="B159" s="37"/>
      <c r="C159" s="218" t="s">
        <v>575</v>
      </c>
      <c r="D159" s="218" t="s">
        <v>264</v>
      </c>
      <c r="E159" s="219" t="s">
        <v>1577</v>
      </c>
      <c r="F159" s="220" t="s">
        <v>1578</v>
      </c>
      <c r="G159" s="221" t="s">
        <v>1227</v>
      </c>
      <c r="H159" s="222">
        <v>1</v>
      </c>
      <c r="I159" s="223"/>
      <c r="J159" s="224">
        <f t="shared" si="30"/>
        <v>0</v>
      </c>
      <c r="K159" s="225"/>
      <c r="L159" s="226"/>
      <c r="M159" s="227" t="s">
        <v>18</v>
      </c>
      <c r="N159" s="228" t="s">
        <v>41</v>
      </c>
      <c r="O159" s="66"/>
      <c r="P159" s="191">
        <f t="shared" si="31"/>
        <v>0</v>
      </c>
      <c r="Q159" s="191">
        <v>0</v>
      </c>
      <c r="R159" s="191">
        <f t="shared" si="32"/>
        <v>0</v>
      </c>
      <c r="S159" s="191">
        <v>0</v>
      </c>
      <c r="T159" s="192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267</v>
      </c>
      <c r="AT159" s="193" t="s">
        <v>264</v>
      </c>
      <c r="AU159" s="193" t="s">
        <v>77</v>
      </c>
      <c r="AY159" s="19" t="s">
        <v>244</v>
      </c>
      <c r="BE159" s="194">
        <f t="shared" si="34"/>
        <v>0</v>
      </c>
      <c r="BF159" s="194">
        <f t="shared" si="35"/>
        <v>0</v>
      </c>
      <c r="BG159" s="194">
        <f t="shared" si="36"/>
        <v>0</v>
      </c>
      <c r="BH159" s="194">
        <f t="shared" si="37"/>
        <v>0</v>
      </c>
      <c r="BI159" s="194">
        <f t="shared" si="38"/>
        <v>0</v>
      </c>
      <c r="BJ159" s="19" t="s">
        <v>77</v>
      </c>
      <c r="BK159" s="194">
        <f t="shared" si="39"/>
        <v>0</v>
      </c>
      <c r="BL159" s="19" t="s">
        <v>250</v>
      </c>
      <c r="BM159" s="193" t="s">
        <v>1579</v>
      </c>
    </row>
    <row r="160" spans="1:65" s="2" customFormat="1" ht="16.5" customHeight="1">
      <c r="A160" s="36"/>
      <c r="B160" s="37"/>
      <c r="C160" s="218" t="s">
        <v>579</v>
      </c>
      <c r="D160" s="218" t="s">
        <v>264</v>
      </c>
      <c r="E160" s="219" t="s">
        <v>1580</v>
      </c>
      <c r="F160" s="220" t="s">
        <v>1581</v>
      </c>
      <c r="G160" s="221" t="s">
        <v>1227</v>
      </c>
      <c r="H160" s="222">
        <v>18</v>
      </c>
      <c r="I160" s="223"/>
      <c r="J160" s="224">
        <f t="shared" si="30"/>
        <v>0</v>
      </c>
      <c r="K160" s="225"/>
      <c r="L160" s="226"/>
      <c r="M160" s="227" t="s">
        <v>18</v>
      </c>
      <c r="N160" s="228" t="s">
        <v>41</v>
      </c>
      <c r="O160" s="66"/>
      <c r="P160" s="191">
        <f t="shared" si="31"/>
        <v>0</v>
      </c>
      <c r="Q160" s="191">
        <v>0</v>
      </c>
      <c r="R160" s="191">
        <f t="shared" si="32"/>
        <v>0</v>
      </c>
      <c r="S160" s="191">
        <v>0</v>
      </c>
      <c r="T160" s="192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267</v>
      </c>
      <c r="AT160" s="193" t="s">
        <v>264</v>
      </c>
      <c r="AU160" s="193" t="s">
        <v>77</v>
      </c>
      <c r="AY160" s="19" t="s">
        <v>244</v>
      </c>
      <c r="BE160" s="194">
        <f t="shared" si="34"/>
        <v>0</v>
      </c>
      <c r="BF160" s="194">
        <f t="shared" si="35"/>
        <v>0</v>
      </c>
      <c r="BG160" s="194">
        <f t="shared" si="36"/>
        <v>0</v>
      </c>
      <c r="BH160" s="194">
        <f t="shared" si="37"/>
        <v>0</v>
      </c>
      <c r="BI160" s="194">
        <f t="shared" si="38"/>
        <v>0</v>
      </c>
      <c r="BJ160" s="19" t="s">
        <v>77</v>
      </c>
      <c r="BK160" s="194">
        <f t="shared" si="39"/>
        <v>0</v>
      </c>
      <c r="BL160" s="19" t="s">
        <v>250</v>
      </c>
      <c r="BM160" s="193" t="s">
        <v>1582</v>
      </c>
    </row>
    <row r="161" spans="1:65" s="2" customFormat="1" ht="16.5" customHeight="1">
      <c r="A161" s="36"/>
      <c r="B161" s="37"/>
      <c r="C161" s="218" t="s">
        <v>585</v>
      </c>
      <c r="D161" s="218" t="s">
        <v>264</v>
      </c>
      <c r="E161" s="219" t="s">
        <v>1583</v>
      </c>
      <c r="F161" s="220" t="s">
        <v>1584</v>
      </c>
      <c r="G161" s="221" t="s">
        <v>1227</v>
      </c>
      <c r="H161" s="222">
        <v>46</v>
      </c>
      <c r="I161" s="223"/>
      <c r="J161" s="224">
        <f t="shared" si="30"/>
        <v>0</v>
      </c>
      <c r="K161" s="225"/>
      <c r="L161" s="226"/>
      <c r="M161" s="227" t="s">
        <v>18</v>
      </c>
      <c r="N161" s="228" t="s">
        <v>41</v>
      </c>
      <c r="O161" s="66"/>
      <c r="P161" s="191">
        <f t="shared" si="31"/>
        <v>0</v>
      </c>
      <c r="Q161" s="191">
        <v>0</v>
      </c>
      <c r="R161" s="191">
        <f t="shared" si="32"/>
        <v>0</v>
      </c>
      <c r="S161" s="191">
        <v>0</v>
      </c>
      <c r="T161" s="192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267</v>
      </c>
      <c r="AT161" s="193" t="s">
        <v>264</v>
      </c>
      <c r="AU161" s="193" t="s">
        <v>77</v>
      </c>
      <c r="AY161" s="19" t="s">
        <v>244</v>
      </c>
      <c r="BE161" s="194">
        <f t="shared" si="34"/>
        <v>0</v>
      </c>
      <c r="BF161" s="194">
        <f t="shared" si="35"/>
        <v>0</v>
      </c>
      <c r="BG161" s="194">
        <f t="shared" si="36"/>
        <v>0</v>
      </c>
      <c r="BH161" s="194">
        <f t="shared" si="37"/>
        <v>0</v>
      </c>
      <c r="BI161" s="194">
        <f t="shared" si="38"/>
        <v>0</v>
      </c>
      <c r="BJ161" s="19" t="s">
        <v>77</v>
      </c>
      <c r="BK161" s="194">
        <f t="shared" si="39"/>
        <v>0</v>
      </c>
      <c r="BL161" s="19" t="s">
        <v>250</v>
      </c>
      <c r="BM161" s="193" t="s">
        <v>1585</v>
      </c>
    </row>
    <row r="162" spans="1:65" s="2" customFormat="1" ht="33" customHeight="1">
      <c r="A162" s="36"/>
      <c r="B162" s="37"/>
      <c r="C162" s="218" t="s">
        <v>589</v>
      </c>
      <c r="D162" s="218" t="s">
        <v>264</v>
      </c>
      <c r="E162" s="219" t="s">
        <v>1586</v>
      </c>
      <c r="F162" s="220" t="s">
        <v>1587</v>
      </c>
      <c r="G162" s="221" t="s">
        <v>379</v>
      </c>
      <c r="H162" s="222">
        <v>160</v>
      </c>
      <c r="I162" s="223"/>
      <c r="J162" s="224">
        <f t="shared" si="30"/>
        <v>0</v>
      </c>
      <c r="K162" s="225"/>
      <c r="L162" s="226"/>
      <c r="M162" s="227" t="s">
        <v>18</v>
      </c>
      <c r="N162" s="228" t="s">
        <v>41</v>
      </c>
      <c r="O162" s="66"/>
      <c r="P162" s="191">
        <f t="shared" si="31"/>
        <v>0</v>
      </c>
      <c r="Q162" s="191">
        <v>0</v>
      </c>
      <c r="R162" s="191">
        <f t="shared" si="32"/>
        <v>0</v>
      </c>
      <c r="S162" s="191">
        <v>0</v>
      </c>
      <c r="T162" s="192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267</v>
      </c>
      <c r="AT162" s="193" t="s">
        <v>264</v>
      </c>
      <c r="AU162" s="193" t="s">
        <v>77</v>
      </c>
      <c r="AY162" s="19" t="s">
        <v>244</v>
      </c>
      <c r="BE162" s="194">
        <f t="shared" si="34"/>
        <v>0</v>
      </c>
      <c r="BF162" s="194">
        <f t="shared" si="35"/>
        <v>0</v>
      </c>
      <c r="BG162" s="194">
        <f t="shared" si="36"/>
        <v>0</v>
      </c>
      <c r="BH162" s="194">
        <f t="shared" si="37"/>
        <v>0</v>
      </c>
      <c r="BI162" s="194">
        <f t="shared" si="38"/>
        <v>0</v>
      </c>
      <c r="BJ162" s="19" t="s">
        <v>77</v>
      </c>
      <c r="BK162" s="194">
        <f t="shared" si="39"/>
        <v>0</v>
      </c>
      <c r="BL162" s="19" t="s">
        <v>250</v>
      </c>
      <c r="BM162" s="193" t="s">
        <v>1588</v>
      </c>
    </row>
    <row r="163" spans="1:65" s="2" customFormat="1" ht="24.2" customHeight="1">
      <c r="A163" s="36"/>
      <c r="B163" s="37"/>
      <c r="C163" s="218" t="s">
        <v>593</v>
      </c>
      <c r="D163" s="218" t="s">
        <v>264</v>
      </c>
      <c r="E163" s="219" t="s">
        <v>1589</v>
      </c>
      <c r="F163" s="220" t="s">
        <v>1590</v>
      </c>
      <c r="G163" s="221" t="s">
        <v>1227</v>
      </c>
      <c r="H163" s="222">
        <v>15</v>
      </c>
      <c r="I163" s="223"/>
      <c r="J163" s="224">
        <f t="shared" si="30"/>
        <v>0</v>
      </c>
      <c r="K163" s="225"/>
      <c r="L163" s="226"/>
      <c r="M163" s="227" t="s">
        <v>18</v>
      </c>
      <c r="N163" s="228" t="s">
        <v>41</v>
      </c>
      <c r="O163" s="66"/>
      <c r="P163" s="191">
        <f t="shared" si="31"/>
        <v>0</v>
      </c>
      <c r="Q163" s="191">
        <v>0</v>
      </c>
      <c r="R163" s="191">
        <f t="shared" si="32"/>
        <v>0</v>
      </c>
      <c r="S163" s="191">
        <v>0</v>
      </c>
      <c r="T163" s="192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267</v>
      </c>
      <c r="AT163" s="193" t="s">
        <v>264</v>
      </c>
      <c r="AU163" s="193" t="s">
        <v>77</v>
      </c>
      <c r="AY163" s="19" t="s">
        <v>244</v>
      </c>
      <c r="BE163" s="194">
        <f t="shared" si="34"/>
        <v>0</v>
      </c>
      <c r="BF163" s="194">
        <f t="shared" si="35"/>
        <v>0</v>
      </c>
      <c r="BG163" s="194">
        <f t="shared" si="36"/>
        <v>0</v>
      </c>
      <c r="BH163" s="194">
        <f t="shared" si="37"/>
        <v>0</v>
      </c>
      <c r="BI163" s="194">
        <f t="shared" si="38"/>
        <v>0</v>
      </c>
      <c r="BJ163" s="19" t="s">
        <v>77</v>
      </c>
      <c r="BK163" s="194">
        <f t="shared" si="39"/>
        <v>0</v>
      </c>
      <c r="BL163" s="19" t="s">
        <v>250</v>
      </c>
      <c r="BM163" s="193" t="s">
        <v>1591</v>
      </c>
    </row>
    <row r="164" spans="1:65" s="2" customFormat="1" ht="24.2" customHeight="1">
      <c r="A164" s="36"/>
      <c r="B164" s="37"/>
      <c r="C164" s="218" t="s">
        <v>598</v>
      </c>
      <c r="D164" s="218" t="s">
        <v>264</v>
      </c>
      <c r="E164" s="219" t="s">
        <v>1592</v>
      </c>
      <c r="F164" s="220" t="s">
        <v>1593</v>
      </c>
      <c r="G164" s="221" t="s">
        <v>1227</v>
      </c>
      <c r="H164" s="222">
        <v>3</v>
      </c>
      <c r="I164" s="223"/>
      <c r="J164" s="224">
        <f t="shared" si="30"/>
        <v>0</v>
      </c>
      <c r="K164" s="225"/>
      <c r="L164" s="226"/>
      <c r="M164" s="227" t="s">
        <v>18</v>
      </c>
      <c r="N164" s="228" t="s">
        <v>41</v>
      </c>
      <c r="O164" s="66"/>
      <c r="P164" s="191">
        <f t="shared" si="31"/>
        <v>0</v>
      </c>
      <c r="Q164" s="191">
        <v>0</v>
      </c>
      <c r="R164" s="191">
        <f t="shared" si="32"/>
        <v>0</v>
      </c>
      <c r="S164" s="191">
        <v>0</v>
      </c>
      <c r="T164" s="192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267</v>
      </c>
      <c r="AT164" s="193" t="s">
        <v>264</v>
      </c>
      <c r="AU164" s="193" t="s">
        <v>77</v>
      </c>
      <c r="AY164" s="19" t="s">
        <v>244</v>
      </c>
      <c r="BE164" s="194">
        <f t="shared" si="34"/>
        <v>0</v>
      </c>
      <c r="BF164" s="194">
        <f t="shared" si="35"/>
        <v>0</v>
      </c>
      <c r="BG164" s="194">
        <f t="shared" si="36"/>
        <v>0</v>
      </c>
      <c r="BH164" s="194">
        <f t="shared" si="37"/>
        <v>0</v>
      </c>
      <c r="BI164" s="194">
        <f t="shared" si="38"/>
        <v>0</v>
      </c>
      <c r="BJ164" s="19" t="s">
        <v>77</v>
      </c>
      <c r="BK164" s="194">
        <f t="shared" si="39"/>
        <v>0</v>
      </c>
      <c r="BL164" s="19" t="s">
        <v>250</v>
      </c>
      <c r="BM164" s="193" t="s">
        <v>1594</v>
      </c>
    </row>
    <row r="165" spans="1:65" s="2" customFormat="1" ht="24.2" customHeight="1">
      <c r="A165" s="36"/>
      <c r="B165" s="37"/>
      <c r="C165" s="218" t="s">
        <v>604</v>
      </c>
      <c r="D165" s="218" t="s">
        <v>264</v>
      </c>
      <c r="E165" s="219" t="s">
        <v>1595</v>
      </c>
      <c r="F165" s="220" t="s">
        <v>1596</v>
      </c>
      <c r="G165" s="221" t="s">
        <v>1227</v>
      </c>
      <c r="H165" s="222">
        <v>16</v>
      </c>
      <c r="I165" s="223"/>
      <c r="J165" s="224">
        <f t="shared" si="30"/>
        <v>0</v>
      </c>
      <c r="K165" s="225"/>
      <c r="L165" s="226"/>
      <c r="M165" s="227" t="s">
        <v>18</v>
      </c>
      <c r="N165" s="228" t="s">
        <v>41</v>
      </c>
      <c r="O165" s="66"/>
      <c r="P165" s="191">
        <f t="shared" si="31"/>
        <v>0</v>
      </c>
      <c r="Q165" s="191">
        <v>0</v>
      </c>
      <c r="R165" s="191">
        <f t="shared" si="32"/>
        <v>0</v>
      </c>
      <c r="S165" s="191">
        <v>0</v>
      </c>
      <c r="T165" s="192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267</v>
      </c>
      <c r="AT165" s="193" t="s">
        <v>264</v>
      </c>
      <c r="AU165" s="193" t="s">
        <v>77</v>
      </c>
      <c r="AY165" s="19" t="s">
        <v>244</v>
      </c>
      <c r="BE165" s="194">
        <f t="shared" si="34"/>
        <v>0</v>
      </c>
      <c r="BF165" s="194">
        <f t="shared" si="35"/>
        <v>0</v>
      </c>
      <c r="BG165" s="194">
        <f t="shared" si="36"/>
        <v>0</v>
      </c>
      <c r="BH165" s="194">
        <f t="shared" si="37"/>
        <v>0</v>
      </c>
      <c r="BI165" s="194">
        <f t="shared" si="38"/>
        <v>0</v>
      </c>
      <c r="BJ165" s="19" t="s">
        <v>77</v>
      </c>
      <c r="BK165" s="194">
        <f t="shared" si="39"/>
        <v>0</v>
      </c>
      <c r="BL165" s="19" t="s">
        <v>250</v>
      </c>
      <c r="BM165" s="193" t="s">
        <v>1597</v>
      </c>
    </row>
    <row r="166" spans="1:65" s="2" customFormat="1" ht="37.9" customHeight="1">
      <c r="A166" s="36"/>
      <c r="B166" s="37"/>
      <c r="C166" s="218" t="s">
        <v>612</v>
      </c>
      <c r="D166" s="218" t="s">
        <v>264</v>
      </c>
      <c r="E166" s="219" t="s">
        <v>1598</v>
      </c>
      <c r="F166" s="220" t="s">
        <v>1599</v>
      </c>
      <c r="G166" s="221" t="s">
        <v>1227</v>
      </c>
      <c r="H166" s="222">
        <v>1</v>
      </c>
      <c r="I166" s="223"/>
      <c r="J166" s="224">
        <f t="shared" si="30"/>
        <v>0</v>
      </c>
      <c r="K166" s="225"/>
      <c r="L166" s="226"/>
      <c r="M166" s="227" t="s">
        <v>18</v>
      </c>
      <c r="N166" s="228" t="s">
        <v>41</v>
      </c>
      <c r="O166" s="66"/>
      <c r="P166" s="191">
        <f t="shared" si="31"/>
        <v>0</v>
      </c>
      <c r="Q166" s="191">
        <v>0</v>
      </c>
      <c r="R166" s="191">
        <f t="shared" si="32"/>
        <v>0</v>
      </c>
      <c r="S166" s="191">
        <v>0</v>
      </c>
      <c r="T166" s="192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267</v>
      </c>
      <c r="AT166" s="193" t="s">
        <v>264</v>
      </c>
      <c r="AU166" s="193" t="s">
        <v>77</v>
      </c>
      <c r="AY166" s="19" t="s">
        <v>244</v>
      </c>
      <c r="BE166" s="194">
        <f t="shared" si="34"/>
        <v>0</v>
      </c>
      <c r="BF166" s="194">
        <f t="shared" si="35"/>
        <v>0</v>
      </c>
      <c r="BG166" s="194">
        <f t="shared" si="36"/>
        <v>0</v>
      </c>
      <c r="BH166" s="194">
        <f t="shared" si="37"/>
        <v>0</v>
      </c>
      <c r="BI166" s="194">
        <f t="shared" si="38"/>
        <v>0</v>
      </c>
      <c r="BJ166" s="19" t="s">
        <v>77</v>
      </c>
      <c r="BK166" s="194">
        <f t="shared" si="39"/>
        <v>0</v>
      </c>
      <c r="BL166" s="19" t="s">
        <v>250</v>
      </c>
      <c r="BM166" s="193" t="s">
        <v>1600</v>
      </c>
    </row>
    <row r="167" spans="1:65" s="2" customFormat="1" ht="16.5" customHeight="1">
      <c r="A167" s="36"/>
      <c r="B167" s="37"/>
      <c r="C167" s="181" t="s">
        <v>617</v>
      </c>
      <c r="D167" s="181" t="s">
        <v>246</v>
      </c>
      <c r="E167" s="182" t="s">
        <v>1601</v>
      </c>
      <c r="F167" s="183" t="s">
        <v>1602</v>
      </c>
      <c r="G167" s="184" t="s">
        <v>1286</v>
      </c>
      <c r="H167" s="248"/>
      <c r="I167" s="186"/>
      <c r="J167" s="187">
        <f t="shared" si="30"/>
        <v>0</v>
      </c>
      <c r="K167" s="188"/>
      <c r="L167" s="41"/>
      <c r="M167" s="189" t="s">
        <v>18</v>
      </c>
      <c r="N167" s="190" t="s">
        <v>41</v>
      </c>
      <c r="O167" s="66"/>
      <c r="P167" s="191">
        <f t="shared" si="31"/>
        <v>0</v>
      </c>
      <c r="Q167" s="191">
        <v>0</v>
      </c>
      <c r="R167" s="191">
        <f t="shared" si="32"/>
        <v>0</v>
      </c>
      <c r="S167" s="191">
        <v>0</v>
      </c>
      <c r="T167" s="192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250</v>
      </c>
      <c r="AT167" s="193" t="s">
        <v>246</v>
      </c>
      <c r="AU167" s="193" t="s">
        <v>77</v>
      </c>
      <c r="AY167" s="19" t="s">
        <v>244</v>
      </c>
      <c r="BE167" s="194">
        <f t="shared" si="34"/>
        <v>0</v>
      </c>
      <c r="BF167" s="194">
        <f t="shared" si="35"/>
        <v>0</v>
      </c>
      <c r="BG167" s="194">
        <f t="shared" si="36"/>
        <v>0</v>
      </c>
      <c r="BH167" s="194">
        <f t="shared" si="37"/>
        <v>0</v>
      </c>
      <c r="BI167" s="194">
        <f t="shared" si="38"/>
        <v>0</v>
      </c>
      <c r="BJ167" s="19" t="s">
        <v>77</v>
      </c>
      <c r="BK167" s="194">
        <f t="shared" si="39"/>
        <v>0</v>
      </c>
      <c r="BL167" s="19" t="s">
        <v>250</v>
      </c>
      <c r="BM167" s="193" t="s">
        <v>1603</v>
      </c>
    </row>
    <row r="168" spans="1:65" s="12" customFormat="1" ht="25.9" customHeight="1">
      <c r="B168" s="165"/>
      <c r="C168" s="166"/>
      <c r="D168" s="167" t="s">
        <v>69</v>
      </c>
      <c r="E168" s="168" t="s">
        <v>1299</v>
      </c>
      <c r="F168" s="168" t="s">
        <v>1604</v>
      </c>
      <c r="G168" s="166"/>
      <c r="H168" s="166"/>
      <c r="I168" s="169"/>
      <c r="J168" s="170">
        <f>BK168</f>
        <v>0</v>
      </c>
      <c r="K168" s="166"/>
      <c r="L168" s="171"/>
      <c r="M168" s="172"/>
      <c r="N168" s="173"/>
      <c r="O168" s="173"/>
      <c r="P168" s="174">
        <f>SUM(P169:P172)</f>
        <v>0</v>
      </c>
      <c r="Q168" s="173"/>
      <c r="R168" s="174">
        <f>SUM(R169:R172)</f>
        <v>0</v>
      </c>
      <c r="S168" s="173"/>
      <c r="T168" s="175">
        <f>SUM(T169:T172)</f>
        <v>0</v>
      </c>
      <c r="AR168" s="176" t="s">
        <v>77</v>
      </c>
      <c r="AT168" s="177" t="s">
        <v>69</v>
      </c>
      <c r="AU168" s="177" t="s">
        <v>70</v>
      </c>
      <c r="AY168" s="176" t="s">
        <v>244</v>
      </c>
      <c r="BK168" s="178">
        <f>SUM(BK169:BK172)</f>
        <v>0</v>
      </c>
    </row>
    <row r="169" spans="1:65" s="2" customFormat="1" ht="24.2" customHeight="1">
      <c r="A169" s="36"/>
      <c r="B169" s="37"/>
      <c r="C169" s="181" t="s">
        <v>621</v>
      </c>
      <c r="D169" s="181" t="s">
        <v>246</v>
      </c>
      <c r="E169" s="182" t="s">
        <v>1605</v>
      </c>
      <c r="F169" s="183" t="s">
        <v>1606</v>
      </c>
      <c r="G169" s="184" t="s">
        <v>505</v>
      </c>
      <c r="H169" s="185">
        <v>1</v>
      </c>
      <c r="I169" s="186"/>
      <c r="J169" s="187">
        <f>ROUND(I169*H169,2)</f>
        <v>0</v>
      </c>
      <c r="K169" s="188"/>
      <c r="L169" s="41"/>
      <c r="M169" s="189" t="s">
        <v>18</v>
      </c>
      <c r="N169" s="190" t="s">
        <v>41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250</v>
      </c>
      <c r="AT169" s="193" t="s">
        <v>246</v>
      </c>
      <c r="AU169" s="193" t="s">
        <v>77</v>
      </c>
      <c r="AY169" s="19" t="s">
        <v>244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77</v>
      </c>
      <c r="BK169" s="194">
        <f>ROUND(I169*H169,2)</f>
        <v>0</v>
      </c>
      <c r="BL169" s="19" t="s">
        <v>250</v>
      </c>
      <c r="BM169" s="193" t="s">
        <v>1607</v>
      </c>
    </row>
    <row r="170" spans="1:65" s="2" customFormat="1" ht="16.5" customHeight="1">
      <c r="A170" s="36"/>
      <c r="B170" s="37"/>
      <c r="C170" s="181" t="s">
        <v>625</v>
      </c>
      <c r="D170" s="181" t="s">
        <v>246</v>
      </c>
      <c r="E170" s="182" t="s">
        <v>1608</v>
      </c>
      <c r="F170" s="183" t="s">
        <v>1609</v>
      </c>
      <c r="G170" s="184" t="s">
        <v>505</v>
      </c>
      <c r="H170" s="185">
        <v>1</v>
      </c>
      <c r="I170" s="186"/>
      <c r="J170" s="187">
        <f>ROUND(I170*H170,2)</f>
        <v>0</v>
      </c>
      <c r="K170" s="188"/>
      <c r="L170" s="41"/>
      <c r="M170" s="189" t="s">
        <v>18</v>
      </c>
      <c r="N170" s="190" t="s">
        <v>41</v>
      </c>
      <c r="O170" s="6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250</v>
      </c>
      <c r="AT170" s="193" t="s">
        <v>246</v>
      </c>
      <c r="AU170" s="193" t="s">
        <v>77</v>
      </c>
      <c r="AY170" s="19" t="s">
        <v>244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77</v>
      </c>
      <c r="BK170" s="194">
        <f>ROUND(I170*H170,2)</f>
        <v>0</v>
      </c>
      <c r="BL170" s="19" t="s">
        <v>250</v>
      </c>
      <c r="BM170" s="193" t="s">
        <v>1610</v>
      </c>
    </row>
    <row r="171" spans="1:65" s="2" customFormat="1" ht="16.5" customHeight="1">
      <c r="A171" s="36"/>
      <c r="B171" s="37"/>
      <c r="C171" s="181" t="s">
        <v>635</v>
      </c>
      <c r="D171" s="181" t="s">
        <v>246</v>
      </c>
      <c r="E171" s="182" t="s">
        <v>1611</v>
      </c>
      <c r="F171" s="183" t="s">
        <v>1612</v>
      </c>
      <c r="G171" s="184" t="s">
        <v>505</v>
      </c>
      <c r="H171" s="185">
        <v>1</v>
      </c>
      <c r="I171" s="186"/>
      <c r="J171" s="187">
        <f>ROUND(I171*H171,2)</f>
        <v>0</v>
      </c>
      <c r="K171" s="188"/>
      <c r="L171" s="41"/>
      <c r="M171" s="189" t="s">
        <v>18</v>
      </c>
      <c r="N171" s="190" t="s">
        <v>41</v>
      </c>
      <c r="O171" s="6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250</v>
      </c>
      <c r="AT171" s="193" t="s">
        <v>246</v>
      </c>
      <c r="AU171" s="193" t="s">
        <v>77</v>
      </c>
      <c r="AY171" s="19" t="s">
        <v>244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77</v>
      </c>
      <c r="BK171" s="194">
        <f>ROUND(I171*H171,2)</f>
        <v>0</v>
      </c>
      <c r="BL171" s="19" t="s">
        <v>250</v>
      </c>
      <c r="BM171" s="193" t="s">
        <v>1613</v>
      </c>
    </row>
    <row r="172" spans="1:65" s="2" customFormat="1" ht="16.5" customHeight="1">
      <c r="A172" s="36"/>
      <c r="B172" s="37"/>
      <c r="C172" s="181" t="s">
        <v>640</v>
      </c>
      <c r="D172" s="181" t="s">
        <v>246</v>
      </c>
      <c r="E172" s="182" t="s">
        <v>1614</v>
      </c>
      <c r="F172" s="183" t="s">
        <v>1615</v>
      </c>
      <c r="G172" s="184" t="s">
        <v>505</v>
      </c>
      <c r="H172" s="185">
        <v>1</v>
      </c>
      <c r="I172" s="186"/>
      <c r="J172" s="187">
        <f>ROUND(I172*H172,2)</f>
        <v>0</v>
      </c>
      <c r="K172" s="188"/>
      <c r="L172" s="41"/>
      <c r="M172" s="189" t="s">
        <v>18</v>
      </c>
      <c r="N172" s="190" t="s">
        <v>41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250</v>
      </c>
      <c r="AT172" s="193" t="s">
        <v>246</v>
      </c>
      <c r="AU172" s="193" t="s">
        <v>77</v>
      </c>
      <c r="AY172" s="19" t="s">
        <v>244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77</v>
      </c>
      <c r="BK172" s="194">
        <f>ROUND(I172*H172,2)</f>
        <v>0</v>
      </c>
      <c r="BL172" s="19" t="s">
        <v>250</v>
      </c>
      <c r="BM172" s="193" t="s">
        <v>1616</v>
      </c>
    </row>
    <row r="173" spans="1:65" s="12" customFormat="1" ht="25.9" customHeight="1">
      <c r="B173" s="165"/>
      <c r="C173" s="166"/>
      <c r="D173" s="167" t="s">
        <v>69</v>
      </c>
      <c r="E173" s="168" t="s">
        <v>1337</v>
      </c>
      <c r="F173" s="168" t="s">
        <v>1617</v>
      </c>
      <c r="G173" s="166"/>
      <c r="H173" s="166"/>
      <c r="I173" s="169"/>
      <c r="J173" s="170">
        <f>BK173</f>
        <v>0</v>
      </c>
      <c r="K173" s="166"/>
      <c r="L173" s="171"/>
      <c r="M173" s="172"/>
      <c r="N173" s="173"/>
      <c r="O173" s="173"/>
      <c r="P173" s="174">
        <f>SUM(P174:P184)</f>
        <v>0</v>
      </c>
      <c r="Q173" s="173"/>
      <c r="R173" s="174">
        <f>SUM(R174:R184)</f>
        <v>0</v>
      </c>
      <c r="S173" s="173"/>
      <c r="T173" s="175">
        <f>SUM(T174:T184)</f>
        <v>0</v>
      </c>
      <c r="AR173" s="176" t="s">
        <v>77</v>
      </c>
      <c r="AT173" s="177" t="s">
        <v>69</v>
      </c>
      <c r="AU173" s="177" t="s">
        <v>70</v>
      </c>
      <c r="AY173" s="176" t="s">
        <v>244</v>
      </c>
      <c r="BK173" s="178">
        <f>SUM(BK174:BK184)</f>
        <v>0</v>
      </c>
    </row>
    <row r="174" spans="1:65" s="2" customFormat="1" ht="24.2" customHeight="1">
      <c r="A174" s="36"/>
      <c r="B174" s="37"/>
      <c r="C174" s="181" t="s">
        <v>646</v>
      </c>
      <c r="D174" s="181" t="s">
        <v>246</v>
      </c>
      <c r="E174" s="182" t="s">
        <v>1618</v>
      </c>
      <c r="F174" s="183" t="s">
        <v>1619</v>
      </c>
      <c r="G174" s="184" t="s">
        <v>505</v>
      </c>
      <c r="H174" s="185">
        <v>1</v>
      </c>
      <c r="I174" s="186"/>
      <c r="J174" s="187">
        <f t="shared" ref="J174:J181" si="40">ROUND(I174*H174,2)</f>
        <v>0</v>
      </c>
      <c r="K174" s="188"/>
      <c r="L174" s="41"/>
      <c r="M174" s="189" t="s">
        <v>18</v>
      </c>
      <c r="N174" s="190" t="s">
        <v>41</v>
      </c>
      <c r="O174" s="66"/>
      <c r="P174" s="191">
        <f t="shared" ref="P174:P181" si="41">O174*H174</f>
        <v>0</v>
      </c>
      <c r="Q174" s="191">
        <v>0</v>
      </c>
      <c r="R174" s="191">
        <f t="shared" ref="R174:R181" si="42">Q174*H174</f>
        <v>0</v>
      </c>
      <c r="S174" s="191">
        <v>0</v>
      </c>
      <c r="T174" s="192">
        <f t="shared" ref="T174:T181" si="43"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250</v>
      </c>
      <c r="AT174" s="193" t="s">
        <v>246</v>
      </c>
      <c r="AU174" s="193" t="s">
        <v>77</v>
      </c>
      <c r="AY174" s="19" t="s">
        <v>244</v>
      </c>
      <c r="BE174" s="194">
        <f t="shared" ref="BE174:BE181" si="44">IF(N174="základní",J174,0)</f>
        <v>0</v>
      </c>
      <c r="BF174" s="194">
        <f t="shared" ref="BF174:BF181" si="45">IF(N174="snížená",J174,0)</f>
        <v>0</v>
      </c>
      <c r="BG174" s="194">
        <f t="shared" ref="BG174:BG181" si="46">IF(N174="zákl. přenesená",J174,0)</f>
        <v>0</v>
      </c>
      <c r="BH174" s="194">
        <f t="shared" ref="BH174:BH181" si="47">IF(N174="sníž. přenesená",J174,0)</f>
        <v>0</v>
      </c>
      <c r="BI174" s="194">
        <f t="shared" ref="BI174:BI181" si="48">IF(N174="nulová",J174,0)</f>
        <v>0</v>
      </c>
      <c r="BJ174" s="19" t="s">
        <v>77</v>
      </c>
      <c r="BK174" s="194">
        <f t="shared" ref="BK174:BK181" si="49">ROUND(I174*H174,2)</f>
        <v>0</v>
      </c>
      <c r="BL174" s="19" t="s">
        <v>250</v>
      </c>
      <c r="BM174" s="193" t="s">
        <v>1620</v>
      </c>
    </row>
    <row r="175" spans="1:65" s="2" customFormat="1" ht="24.2" customHeight="1">
      <c r="A175" s="36"/>
      <c r="B175" s="37"/>
      <c r="C175" s="181" t="s">
        <v>654</v>
      </c>
      <c r="D175" s="181" t="s">
        <v>246</v>
      </c>
      <c r="E175" s="182" t="s">
        <v>1621</v>
      </c>
      <c r="F175" s="183" t="s">
        <v>1622</v>
      </c>
      <c r="G175" s="184" t="s">
        <v>505</v>
      </c>
      <c r="H175" s="185">
        <v>1</v>
      </c>
      <c r="I175" s="186"/>
      <c r="J175" s="187">
        <f t="shared" si="40"/>
        <v>0</v>
      </c>
      <c r="K175" s="188"/>
      <c r="L175" s="41"/>
      <c r="M175" s="189" t="s">
        <v>18</v>
      </c>
      <c r="N175" s="190" t="s">
        <v>41</v>
      </c>
      <c r="O175" s="66"/>
      <c r="P175" s="191">
        <f t="shared" si="41"/>
        <v>0</v>
      </c>
      <c r="Q175" s="191">
        <v>0</v>
      </c>
      <c r="R175" s="191">
        <f t="shared" si="42"/>
        <v>0</v>
      </c>
      <c r="S175" s="191">
        <v>0</v>
      </c>
      <c r="T175" s="192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250</v>
      </c>
      <c r="AT175" s="193" t="s">
        <v>246</v>
      </c>
      <c r="AU175" s="193" t="s">
        <v>77</v>
      </c>
      <c r="AY175" s="19" t="s">
        <v>244</v>
      </c>
      <c r="BE175" s="194">
        <f t="shared" si="44"/>
        <v>0</v>
      </c>
      <c r="BF175" s="194">
        <f t="shared" si="45"/>
        <v>0</v>
      </c>
      <c r="BG175" s="194">
        <f t="shared" si="46"/>
        <v>0</v>
      </c>
      <c r="BH175" s="194">
        <f t="shared" si="47"/>
        <v>0</v>
      </c>
      <c r="BI175" s="194">
        <f t="shared" si="48"/>
        <v>0</v>
      </c>
      <c r="BJ175" s="19" t="s">
        <v>77</v>
      </c>
      <c r="BK175" s="194">
        <f t="shared" si="49"/>
        <v>0</v>
      </c>
      <c r="BL175" s="19" t="s">
        <v>250</v>
      </c>
      <c r="BM175" s="193" t="s">
        <v>1623</v>
      </c>
    </row>
    <row r="176" spans="1:65" s="2" customFormat="1" ht="16.5" customHeight="1">
      <c r="A176" s="36"/>
      <c r="B176" s="37"/>
      <c r="C176" s="181" t="s">
        <v>659</v>
      </c>
      <c r="D176" s="181" t="s">
        <v>246</v>
      </c>
      <c r="E176" s="182" t="s">
        <v>1624</v>
      </c>
      <c r="F176" s="183" t="s">
        <v>1625</v>
      </c>
      <c r="G176" s="184" t="s">
        <v>505</v>
      </c>
      <c r="H176" s="185">
        <v>1</v>
      </c>
      <c r="I176" s="186"/>
      <c r="J176" s="187">
        <f t="shared" si="40"/>
        <v>0</v>
      </c>
      <c r="K176" s="188"/>
      <c r="L176" s="41"/>
      <c r="M176" s="189" t="s">
        <v>18</v>
      </c>
      <c r="N176" s="190" t="s">
        <v>41</v>
      </c>
      <c r="O176" s="66"/>
      <c r="P176" s="191">
        <f t="shared" si="41"/>
        <v>0</v>
      </c>
      <c r="Q176" s="191">
        <v>0</v>
      </c>
      <c r="R176" s="191">
        <f t="shared" si="42"/>
        <v>0</v>
      </c>
      <c r="S176" s="191">
        <v>0</v>
      </c>
      <c r="T176" s="192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250</v>
      </c>
      <c r="AT176" s="193" t="s">
        <v>246</v>
      </c>
      <c r="AU176" s="193" t="s">
        <v>77</v>
      </c>
      <c r="AY176" s="19" t="s">
        <v>244</v>
      </c>
      <c r="BE176" s="194">
        <f t="shared" si="44"/>
        <v>0</v>
      </c>
      <c r="BF176" s="194">
        <f t="shared" si="45"/>
        <v>0</v>
      </c>
      <c r="BG176" s="194">
        <f t="shared" si="46"/>
        <v>0</v>
      </c>
      <c r="BH176" s="194">
        <f t="shared" si="47"/>
        <v>0</v>
      </c>
      <c r="BI176" s="194">
        <f t="shared" si="48"/>
        <v>0</v>
      </c>
      <c r="BJ176" s="19" t="s">
        <v>77</v>
      </c>
      <c r="BK176" s="194">
        <f t="shared" si="49"/>
        <v>0</v>
      </c>
      <c r="BL176" s="19" t="s">
        <v>250</v>
      </c>
      <c r="BM176" s="193" t="s">
        <v>1626</v>
      </c>
    </row>
    <row r="177" spans="1:65" s="2" customFormat="1" ht="16.5" customHeight="1">
      <c r="A177" s="36"/>
      <c r="B177" s="37"/>
      <c r="C177" s="181" t="s">
        <v>663</v>
      </c>
      <c r="D177" s="181" t="s">
        <v>246</v>
      </c>
      <c r="E177" s="182" t="s">
        <v>1627</v>
      </c>
      <c r="F177" s="183" t="s">
        <v>1628</v>
      </c>
      <c r="G177" s="184" t="s">
        <v>505</v>
      </c>
      <c r="H177" s="185">
        <v>1</v>
      </c>
      <c r="I177" s="186"/>
      <c r="J177" s="187">
        <f t="shared" si="40"/>
        <v>0</v>
      </c>
      <c r="K177" s="188"/>
      <c r="L177" s="41"/>
      <c r="M177" s="189" t="s">
        <v>18</v>
      </c>
      <c r="N177" s="190" t="s">
        <v>41</v>
      </c>
      <c r="O177" s="66"/>
      <c r="P177" s="191">
        <f t="shared" si="41"/>
        <v>0</v>
      </c>
      <c r="Q177" s="191">
        <v>0</v>
      </c>
      <c r="R177" s="191">
        <f t="shared" si="42"/>
        <v>0</v>
      </c>
      <c r="S177" s="191">
        <v>0</v>
      </c>
      <c r="T177" s="192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250</v>
      </c>
      <c r="AT177" s="193" t="s">
        <v>246</v>
      </c>
      <c r="AU177" s="193" t="s">
        <v>77</v>
      </c>
      <c r="AY177" s="19" t="s">
        <v>244</v>
      </c>
      <c r="BE177" s="194">
        <f t="shared" si="44"/>
        <v>0</v>
      </c>
      <c r="BF177" s="194">
        <f t="shared" si="45"/>
        <v>0</v>
      </c>
      <c r="BG177" s="194">
        <f t="shared" si="46"/>
        <v>0</v>
      </c>
      <c r="BH177" s="194">
        <f t="shared" si="47"/>
        <v>0</v>
      </c>
      <c r="BI177" s="194">
        <f t="shared" si="48"/>
        <v>0</v>
      </c>
      <c r="BJ177" s="19" t="s">
        <v>77</v>
      </c>
      <c r="BK177" s="194">
        <f t="shared" si="49"/>
        <v>0</v>
      </c>
      <c r="BL177" s="19" t="s">
        <v>250</v>
      </c>
      <c r="BM177" s="193" t="s">
        <v>1629</v>
      </c>
    </row>
    <row r="178" spans="1:65" s="2" customFormat="1" ht="24.2" customHeight="1">
      <c r="A178" s="36"/>
      <c r="B178" s="37"/>
      <c r="C178" s="181" t="s">
        <v>667</v>
      </c>
      <c r="D178" s="181" t="s">
        <v>246</v>
      </c>
      <c r="E178" s="182" t="s">
        <v>1630</v>
      </c>
      <c r="F178" s="183" t="s">
        <v>1631</v>
      </c>
      <c r="G178" s="184" t="s">
        <v>505</v>
      </c>
      <c r="H178" s="185">
        <v>1</v>
      </c>
      <c r="I178" s="186"/>
      <c r="J178" s="187">
        <f t="shared" si="40"/>
        <v>0</v>
      </c>
      <c r="K178" s="188"/>
      <c r="L178" s="41"/>
      <c r="M178" s="189" t="s">
        <v>18</v>
      </c>
      <c r="N178" s="190" t="s">
        <v>41</v>
      </c>
      <c r="O178" s="66"/>
      <c r="P178" s="191">
        <f t="shared" si="41"/>
        <v>0</v>
      </c>
      <c r="Q178" s="191">
        <v>0</v>
      </c>
      <c r="R178" s="191">
        <f t="shared" si="42"/>
        <v>0</v>
      </c>
      <c r="S178" s="191">
        <v>0</v>
      </c>
      <c r="T178" s="192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250</v>
      </c>
      <c r="AT178" s="193" t="s">
        <v>246</v>
      </c>
      <c r="AU178" s="193" t="s">
        <v>77</v>
      </c>
      <c r="AY178" s="19" t="s">
        <v>244</v>
      </c>
      <c r="BE178" s="194">
        <f t="shared" si="44"/>
        <v>0</v>
      </c>
      <c r="BF178" s="194">
        <f t="shared" si="45"/>
        <v>0</v>
      </c>
      <c r="BG178" s="194">
        <f t="shared" si="46"/>
        <v>0</v>
      </c>
      <c r="BH178" s="194">
        <f t="shared" si="47"/>
        <v>0</v>
      </c>
      <c r="BI178" s="194">
        <f t="shared" si="48"/>
        <v>0</v>
      </c>
      <c r="BJ178" s="19" t="s">
        <v>77</v>
      </c>
      <c r="BK178" s="194">
        <f t="shared" si="49"/>
        <v>0</v>
      </c>
      <c r="BL178" s="19" t="s">
        <v>250</v>
      </c>
      <c r="BM178" s="193" t="s">
        <v>1632</v>
      </c>
    </row>
    <row r="179" spans="1:65" s="2" customFormat="1" ht="16.5" customHeight="1">
      <c r="A179" s="36"/>
      <c r="B179" s="37"/>
      <c r="C179" s="181" t="s">
        <v>671</v>
      </c>
      <c r="D179" s="181" t="s">
        <v>246</v>
      </c>
      <c r="E179" s="182" t="s">
        <v>1633</v>
      </c>
      <c r="F179" s="183" t="s">
        <v>1634</v>
      </c>
      <c r="G179" s="184" t="s">
        <v>505</v>
      </c>
      <c r="H179" s="185">
        <v>1</v>
      </c>
      <c r="I179" s="186"/>
      <c r="J179" s="187">
        <f t="shared" si="40"/>
        <v>0</v>
      </c>
      <c r="K179" s="188"/>
      <c r="L179" s="41"/>
      <c r="M179" s="189" t="s">
        <v>18</v>
      </c>
      <c r="N179" s="190" t="s">
        <v>41</v>
      </c>
      <c r="O179" s="66"/>
      <c r="P179" s="191">
        <f t="shared" si="41"/>
        <v>0</v>
      </c>
      <c r="Q179" s="191">
        <v>0</v>
      </c>
      <c r="R179" s="191">
        <f t="shared" si="42"/>
        <v>0</v>
      </c>
      <c r="S179" s="191">
        <v>0</v>
      </c>
      <c r="T179" s="192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250</v>
      </c>
      <c r="AT179" s="193" t="s">
        <v>246</v>
      </c>
      <c r="AU179" s="193" t="s">
        <v>77</v>
      </c>
      <c r="AY179" s="19" t="s">
        <v>244</v>
      </c>
      <c r="BE179" s="194">
        <f t="shared" si="44"/>
        <v>0</v>
      </c>
      <c r="BF179" s="194">
        <f t="shared" si="45"/>
        <v>0</v>
      </c>
      <c r="BG179" s="194">
        <f t="shared" si="46"/>
        <v>0</v>
      </c>
      <c r="BH179" s="194">
        <f t="shared" si="47"/>
        <v>0</v>
      </c>
      <c r="BI179" s="194">
        <f t="shared" si="48"/>
        <v>0</v>
      </c>
      <c r="BJ179" s="19" t="s">
        <v>77</v>
      </c>
      <c r="BK179" s="194">
        <f t="shared" si="49"/>
        <v>0</v>
      </c>
      <c r="BL179" s="19" t="s">
        <v>250</v>
      </c>
      <c r="BM179" s="193" t="s">
        <v>1635</v>
      </c>
    </row>
    <row r="180" spans="1:65" s="2" customFormat="1" ht="37.9" customHeight="1">
      <c r="A180" s="36"/>
      <c r="B180" s="37"/>
      <c r="C180" s="181" t="s">
        <v>675</v>
      </c>
      <c r="D180" s="181" t="s">
        <v>246</v>
      </c>
      <c r="E180" s="182" t="s">
        <v>1636</v>
      </c>
      <c r="F180" s="183" t="s">
        <v>1637</v>
      </c>
      <c r="G180" s="184" t="s">
        <v>505</v>
      </c>
      <c r="H180" s="185">
        <v>1</v>
      </c>
      <c r="I180" s="186"/>
      <c r="J180" s="187">
        <f t="shared" si="40"/>
        <v>0</v>
      </c>
      <c r="K180" s="188"/>
      <c r="L180" s="41"/>
      <c r="M180" s="189" t="s">
        <v>18</v>
      </c>
      <c r="N180" s="190" t="s">
        <v>41</v>
      </c>
      <c r="O180" s="66"/>
      <c r="P180" s="191">
        <f t="shared" si="41"/>
        <v>0</v>
      </c>
      <c r="Q180" s="191">
        <v>0</v>
      </c>
      <c r="R180" s="191">
        <f t="shared" si="42"/>
        <v>0</v>
      </c>
      <c r="S180" s="191">
        <v>0</v>
      </c>
      <c r="T180" s="192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250</v>
      </c>
      <c r="AT180" s="193" t="s">
        <v>246</v>
      </c>
      <c r="AU180" s="193" t="s">
        <v>77</v>
      </c>
      <c r="AY180" s="19" t="s">
        <v>244</v>
      </c>
      <c r="BE180" s="194">
        <f t="shared" si="44"/>
        <v>0</v>
      </c>
      <c r="BF180" s="194">
        <f t="shared" si="45"/>
        <v>0</v>
      </c>
      <c r="BG180" s="194">
        <f t="shared" si="46"/>
        <v>0</v>
      </c>
      <c r="BH180" s="194">
        <f t="shared" si="47"/>
        <v>0</v>
      </c>
      <c r="BI180" s="194">
        <f t="shared" si="48"/>
        <v>0</v>
      </c>
      <c r="BJ180" s="19" t="s">
        <v>77</v>
      </c>
      <c r="BK180" s="194">
        <f t="shared" si="49"/>
        <v>0</v>
      </c>
      <c r="BL180" s="19" t="s">
        <v>250</v>
      </c>
      <c r="BM180" s="193" t="s">
        <v>1638</v>
      </c>
    </row>
    <row r="181" spans="1:65" s="2" customFormat="1" ht="24.2" customHeight="1">
      <c r="A181" s="36"/>
      <c r="B181" s="37"/>
      <c r="C181" s="181" t="s">
        <v>679</v>
      </c>
      <c r="D181" s="181" t="s">
        <v>246</v>
      </c>
      <c r="E181" s="182" t="s">
        <v>1639</v>
      </c>
      <c r="F181" s="183" t="s">
        <v>1640</v>
      </c>
      <c r="G181" s="184" t="s">
        <v>505</v>
      </c>
      <c r="H181" s="185">
        <v>1</v>
      </c>
      <c r="I181" s="186"/>
      <c r="J181" s="187">
        <f t="shared" si="40"/>
        <v>0</v>
      </c>
      <c r="K181" s="188"/>
      <c r="L181" s="41"/>
      <c r="M181" s="189" t="s">
        <v>18</v>
      </c>
      <c r="N181" s="190" t="s">
        <v>41</v>
      </c>
      <c r="O181" s="66"/>
      <c r="P181" s="191">
        <f t="shared" si="41"/>
        <v>0</v>
      </c>
      <c r="Q181" s="191">
        <v>0</v>
      </c>
      <c r="R181" s="191">
        <f t="shared" si="42"/>
        <v>0</v>
      </c>
      <c r="S181" s="191">
        <v>0</v>
      </c>
      <c r="T181" s="192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250</v>
      </c>
      <c r="AT181" s="193" t="s">
        <v>246</v>
      </c>
      <c r="AU181" s="193" t="s">
        <v>77</v>
      </c>
      <c r="AY181" s="19" t="s">
        <v>244</v>
      </c>
      <c r="BE181" s="194">
        <f t="shared" si="44"/>
        <v>0</v>
      </c>
      <c r="BF181" s="194">
        <f t="shared" si="45"/>
        <v>0</v>
      </c>
      <c r="BG181" s="194">
        <f t="shared" si="46"/>
        <v>0</v>
      </c>
      <c r="BH181" s="194">
        <f t="shared" si="47"/>
        <v>0</v>
      </c>
      <c r="BI181" s="194">
        <f t="shared" si="48"/>
        <v>0</v>
      </c>
      <c r="BJ181" s="19" t="s">
        <v>77</v>
      </c>
      <c r="BK181" s="194">
        <f t="shared" si="49"/>
        <v>0</v>
      </c>
      <c r="BL181" s="19" t="s">
        <v>250</v>
      </c>
      <c r="BM181" s="193" t="s">
        <v>1641</v>
      </c>
    </row>
    <row r="182" spans="1:65" s="2" customFormat="1" ht="29.25">
      <c r="A182" s="36"/>
      <c r="B182" s="37"/>
      <c r="C182" s="38"/>
      <c r="D182" s="197" t="s">
        <v>444</v>
      </c>
      <c r="E182" s="38"/>
      <c r="F182" s="239" t="s">
        <v>1642</v>
      </c>
      <c r="G182" s="38"/>
      <c r="H182" s="38"/>
      <c r="I182" s="240"/>
      <c r="J182" s="38"/>
      <c r="K182" s="38"/>
      <c r="L182" s="41"/>
      <c r="M182" s="241"/>
      <c r="N182" s="24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444</v>
      </c>
      <c r="AU182" s="19" t="s">
        <v>77</v>
      </c>
    </row>
    <row r="183" spans="1:65" s="2" customFormat="1" ht="16.5" customHeight="1">
      <c r="A183" s="36"/>
      <c r="B183" s="37"/>
      <c r="C183" s="181" t="s">
        <v>683</v>
      </c>
      <c r="D183" s="181" t="s">
        <v>246</v>
      </c>
      <c r="E183" s="182" t="s">
        <v>1643</v>
      </c>
      <c r="F183" s="183" t="s">
        <v>1644</v>
      </c>
      <c r="G183" s="184" t="s">
        <v>505</v>
      </c>
      <c r="H183" s="185">
        <v>1</v>
      </c>
      <c r="I183" s="186"/>
      <c r="J183" s="187">
        <f>ROUND(I183*H183,2)</f>
        <v>0</v>
      </c>
      <c r="K183" s="188"/>
      <c r="L183" s="41"/>
      <c r="M183" s="189" t="s">
        <v>18</v>
      </c>
      <c r="N183" s="190" t="s">
        <v>41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250</v>
      </c>
      <c r="AT183" s="193" t="s">
        <v>246</v>
      </c>
      <c r="AU183" s="193" t="s">
        <v>77</v>
      </c>
      <c r="AY183" s="19" t="s">
        <v>244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77</v>
      </c>
      <c r="BK183" s="194">
        <f>ROUND(I183*H183,2)</f>
        <v>0</v>
      </c>
      <c r="BL183" s="19" t="s">
        <v>250</v>
      </c>
      <c r="BM183" s="193" t="s">
        <v>1645</v>
      </c>
    </row>
    <row r="184" spans="1:65" s="2" customFormat="1" ht="16.5" customHeight="1">
      <c r="A184" s="36"/>
      <c r="B184" s="37"/>
      <c r="C184" s="181" t="s">
        <v>687</v>
      </c>
      <c r="D184" s="181" t="s">
        <v>246</v>
      </c>
      <c r="E184" s="182" t="s">
        <v>1646</v>
      </c>
      <c r="F184" s="183" t="s">
        <v>1647</v>
      </c>
      <c r="G184" s="184" t="s">
        <v>505</v>
      </c>
      <c r="H184" s="185">
        <v>1</v>
      </c>
      <c r="I184" s="186"/>
      <c r="J184" s="187">
        <f>ROUND(I184*H184,2)</f>
        <v>0</v>
      </c>
      <c r="K184" s="188"/>
      <c r="L184" s="41"/>
      <c r="M184" s="243" t="s">
        <v>18</v>
      </c>
      <c r="N184" s="244" t="s">
        <v>41</v>
      </c>
      <c r="O184" s="245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250</v>
      </c>
      <c r="AT184" s="193" t="s">
        <v>246</v>
      </c>
      <c r="AU184" s="193" t="s">
        <v>77</v>
      </c>
      <c r="AY184" s="19" t="s">
        <v>244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77</v>
      </c>
      <c r="BK184" s="194">
        <f>ROUND(I184*H184,2)</f>
        <v>0</v>
      </c>
      <c r="BL184" s="19" t="s">
        <v>250</v>
      </c>
      <c r="BM184" s="193" t="s">
        <v>1648</v>
      </c>
    </row>
    <row r="185" spans="1:65" s="2" customFormat="1" ht="6.95" customHeight="1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er5dBWmkjK/ebGmeEQ3JZkw2v96l2+rCGW/zgJCPxCOWcVcz+jpWeYpYVc9Vd4kCEuPqXroWkmKIv7a5kJW5ug==" saltValue="OTkB+9X6Dkh5kmXW61qpTYVmeX475GIj2qAe4hIGHxzzwZWvXs7ADFOXMZ6DV8hf4umFyG4g7rO6ShSVZErAtw==" spinCount="100000" sheet="1" objects="1" scenarios="1" formatColumns="0" formatRows="0" autoFilter="0"/>
  <autoFilter ref="C91:K184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1649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ROUND((SUM(BE90:BE137)),  2)</f>
        <v>0</v>
      </c>
      <c r="G35" s="36"/>
      <c r="H35" s="36"/>
      <c r="I35" s="126">
        <v>0.21</v>
      </c>
      <c r="J35" s="125">
        <f>ROUND(((SUM(BE90:BE137))*I35),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ROUND((SUM(BF90:BF137)),  2)</f>
        <v>0</v>
      </c>
      <c r="G36" s="36"/>
      <c r="H36" s="36"/>
      <c r="I36" s="126">
        <v>0.15</v>
      </c>
      <c r="J36" s="125">
        <f>ROUND(((SUM(BF90:BF137))*I36),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ROUND((SUM(BG90:BG137)),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ROUND((SUM(BH90:BH137)),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ROUND((SUM(BI90:BI137)),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01.4.8. - Slaboproud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1650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9" customFormat="1" ht="24.95" customHeight="1">
      <c r="B65" s="142"/>
      <c r="C65" s="143"/>
      <c r="D65" s="144" t="s">
        <v>1651</v>
      </c>
      <c r="E65" s="145"/>
      <c r="F65" s="145"/>
      <c r="G65" s="145"/>
      <c r="H65" s="145"/>
      <c r="I65" s="145"/>
      <c r="J65" s="146">
        <f>J97</f>
        <v>0</v>
      </c>
      <c r="K65" s="143"/>
      <c r="L65" s="147"/>
    </row>
    <row r="66" spans="1:31" s="9" customFormat="1" ht="24.95" customHeight="1">
      <c r="B66" s="142"/>
      <c r="C66" s="143"/>
      <c r="D66" s="144" t="s">
        <v>1652</v>
      </c>
      <c r="E66" s="145"/>
      <c r="F66" s="145"/>
      <c r="G66" s="145"/>
      <c r="H66" s="145"/>
      <c r="I66" s="145"/>
      <c r="J66" s="146">
        <f>J106</f>
        <v>0</v>
      </c>
      <c r="K66" s="143"/>
      <c r="L66" s="147"/>
    </row>
    <row r="67" spans="1:31" s="9" customFormat="1" ht="24.95" customHeight="1">
      <c r="B67" s="142"/>
      <c r="C67" s="143"/>
      <c r="D67" s="144" t="s">
        <v>1653</v>
      </c>
      <c r="E67" s="145"/>
      <c r="F67" s="145"/>
      <c r="G67" s="145"/>
      <c r="H67" s="145"/>
      <c r="I67" s="145"/>
      <c r="J67" s="146">
        <f>J120</f>
        <v>0</v>
      </c>
      <c r="K67" s="143"/>
      <c r="L67" s="147"/>
    </row>
    <row r="68" spans="1:31" s="9" customFormat="1" ht="24.95" customHeight="1">
      <c r="B68" s="142"/>
      <c r="C68" s="143"/>
      <c r="D68" s="144" t="s">
        <v>1654</v>
      </c>
      <c r="E68" s="145"/>
      <c r="F68" s="145"/>
      <c r="G68" s="145"/>
      <c r="H68" s="145"/>
      <c r="I68" s="145"/>
      <c r="J68" s="146">
        <f>J128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229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15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7" t="str">
        <f>E7</f>
        <v>JAK  - Smluvní rozpočet VZ.13.2022</v>
      </c>
      <c r="F78" s="398"/>
      <c r="G78" s="398"/>
      <c r="H78" s="39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200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7" t="s">
        <v>201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202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2" t="str">
        <f>E11</f>
        <v>SO 01.4.8. - Slaboproud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20</v>
      </c>
      <c r="D84" s="38"/>
      <c r="E84" s="38"/>
      <c r="F84" s="29" t="str">
        <f>F14</f>
        <v xml:space="preserve"> </v>
      </c>
      <c r="G84" s="38"/>
      <c r="H84" s="38"/>
      <c r="I84" s="31" t="s">
        <v>22</v>
      </c>
      <c r="J84" s="61" t="str">
        <f>IF(J14="","",J14)</f>
        <v>12. 8. 2022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40.15" customHeight="1">
      <c r="A86" s="36"/>
      <c r="B86" s="37"/>
      <c r="C86" s="31" t="s">
        <v>24</v>
      </c>
      <c r="D86" s="38"/>
      <c r="E86" s="38"/>
      <c r="F86" s="29" t="str">
        <f>E17</f>
        <v>MČ Praha 6, odbor školství</v>
      </c>
      <c r="G86" s="38"/>
      <c r="H86" s="38"/>
      <c r="I86" s="31" t="s">
        <v>30</v>
      </c>
      <c r="J86" s="34" t="str">
        <f>E23</f>
        <v>D - PLUS PROJEKTOVÁ A INŽENÝRSKÁ a.s.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28</v>
      </c>
      <c r="D87" s="38"/>
      <c r="E87" s="38"/>
      <c r="F87" s="29" t="str">
        <f>IF(E20="","",E20)</f>
        <v>Vyplň údaj</v>
      </c>
      <c r="G87" s="38"/>
      <c r="H87" s="38"/>
      <c r="I87" s="31" t="s">
        <v>33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230</v>
      </c>
      <c r="D89" s="156" t="s">
        <v>55</v>
      </c>
      <c r="E89" s="156" t="s">
        <v>51</v>
      </c>
      <c r="F89" s="156" t="s">
        <v>52</v>
      </c>
      <c r="G89" s="156" t="s">
        <v>231</v>
      </c>
      <c r="H89" s="156" t="s">
        <v>232</v>
      </c>
      <c r="I89" s="156" t="s">
        <v>233</v>
      </c>
      <c r="J89" s="157" t="s">
        <v>206</v>
      </c>
      <c r="K89" s="158" t="s">
        <v>234</v>
      </c>
      <c r="L89" s="159"/>
      <c r="M89" s="70" t="s">
        <v>18</v>
      </c>
      <c r="N89" s="71" t="s">
        <v>40</v>
      </c>
      <c r="O89" s="71" t="s">
        <v>235</v>
      </c>
      <c r="P89" s="71" t="s">
        <v>236</v>
      </c>
      <c r="Q89" s="71" t="s">
        <v>237</v>
      </c>
      <c r="R89" s="71" t="s">
        <v>238</v>
      </c>
      <c r="S89" s="71" t="s">
        <v>239</v>
      </c>
      <c r="T89" s="72" t="s">
        <v>240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241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P91+P97+P106+P120+P128</f>
        <v>0</v>
      </c>
      <c r="Q90" s="74"/>
      <c r="R90" s="162">
        <f>R91+R97+R106+R120+R128</f>
        <v>0</v>
      </c>
      <c r="S90" s="74"/>
      <c r="T90" s="163">
        <f>T91+T97+T106+T120+T128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69</v>
      </c>
      <c r="AU90" s="19" t="s">
        <v>207</v>
      </c>
      <c r="BK90" s="164">
        <f>BK91+BK97+BK106+BK120+BK128</f>
        <v>0</v>
      </c>
    </row>
    <row r="91" spans="1:65" s="12" customFormat="1" ht="25.9" customHeight="1">
      <c r="B91" s="165"/>
      <c r="C91" s="166"/>
      <c r="D91" s="167" t="s">
        <v>69</v>
      </c>
      <c r="E91" s="168" t="s">
        <v>1240</v>
      </c>
      <c r="F91" s="168" t="s">
        <v>1655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SUM(P92:P96)</f>
        <v>0</v>
      </c>
      <c r="Q91" s="173"/>
      <c r="R91" s="174">
        <f>SUM(R92:R96)</f>
        <v>0</v>
      </c>
      <c r="S91" s="173"/>
      <c r="T91" s="175">
        <f>SUM(T92:T96)</f>
        <v>0</v>
      </c>
      <c r="AR91" s="176" t="s">
        <v>77</v>
      </c>
      <c r="AT91" s="177" t="s">
        <v>69</v>
      </c>
      <c r="AU91" s="177" t="s">
        <v>70</v>
      </c>
      <c r="AY91" s="176" t="s">
        <v>244</v>
      </c>
      <c r="BK91" s="178">
        <f>SUM(BK92:BK96)</f>
        <v>0</v>
      </c>
    </row>
    <row r="92" spans="1:65" s="2" customFormat="1" ht="24.2" customHeight="1">
      <c r="A92" s="36"/>
      <c r="B92" s="37"/>
      <c r="C92" s="218" t="s">
        <v>77</v>
      </c>
      <c r="D92" s="218" t="s">
        <v>264</v>
      </c>
      <c r="E92" s="219" t="s">
        <v>1656</v>
      </c>
      <c r="F92" s="220" t="s">
        <v>1657</v>
      </c>
      <c r="G92" s="221" t="s">
        <v>1227</v>
      </c>
      <c r="H92" s="222">
        <v>2</v>
      </c>
      <c r="I92" s="223"/>
      <c r="J92" s="224">
        <f>ROUND(I92*H92,2)</f>
        <v>0</v>
      </c>
      <c r="K92" s="225"/>
      <c r="L92" s="226"/>
      <c r="M92" s="227" t="s">
        <v>18</v>
      </c>
      <c r="N92" s="228" t="s">
        <v>41</v>
      </c>
      <c r="O92" s="6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3" t="s">
        <v>267</v>
      </c>
      <c r="AT92" s="193" t="s">
        <v>264</v>
      </c>
      <c r="AU92" s="193" t="s">
        <v>77</v>
      </c>
      <c r="AY92" s="19" t="s">
        <v>244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9" t="s">
        <v>77</v>
      </c>
      <c r="BK92" s="194">
        <f>ROUND(I92*H92,2)</f>
        <v>0</v>
      </c>
      <c r="BL92" s="19" t="s">
        <v>250</v>
      </c>
      <c r="BM92" s="193" t="s">
        <v>1658</v>
      </c>
    </row>
    <row r="93" spans="1:65" s="2" customFormat="1" ht="16.5" customHeight="1">
      <c r="A93" s="36"/>
      <c r="B93" s="37"/>
      <c r="C93" s="218" t="s">
        <v>79</v>
      </c>
      <c r="D93" s="218" t="s">
        <v>264</v>
      </c>
      <c r="E93" s="219" t="s">
        <v>1659</v>
      </c>
      <c r="F93" s="220" t="s">
        <v>1660</v>
      </c>
      <c r="G93" s="221" t="s">
        <v>379</v>
      </c>
      <c r="H93" s="222">
        <v>35</v>
      </c>
      <c r="I93" s="223"/>
      <c r="J93" s="224">
        <f>ROUND(I93*H93,2)</f>
        <v>0</v>
      </c>
      <c r="K93" s="225"/>
      <c r="L93" s="226"/>
      <c r="M93" s="227" t="s">
        <v>18</v>
      </c>
      <c r="N93" s="228" t="s">
        <v>41</v>
      </c>
      <c r="O93" s="6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267</v>
      </c>
      <c r="AT93" s="193" t="s">
        <v>264</v>
      </c>
      <c r="AU93" s="193" t="s">
        <v>77</v>
      </c>
      <c r="AY93" s="19" t="s">
        <v>244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9" t="s">
        <v>77</v>
      </c>
      <c r="BK93" s="194">
        <f>ROUND(I93*H93,2)</f>
        <v>0</v>
      </c>
      <c r="BL93" s="19" t="s">
        <v>250</v>
      </c>
      <c r="BM93" s="193" t="s">
        <v>1661</v>
      </c>
    </row>
    <row r="94" spans="1:65" s="2" customFormat="1" ht="16.5" customHeight="1">
      <c r="A94" s="36"/>
      <c r="B94" s="37"/>
      <c r="C94" s="218" t="s">
        <v>131</v>
      </c>
      <c r="D94" s="218" t="s">
        <v>264</v>
      </c>
      <c r="E94" s="219" t="s">
        <v>1662</v>
      </c>
      <c r="F94" s="220" t="s">
        <v>1663</v>
      </c>
      <c r="G94" s="221" t="s">
        <v>379</v>
      </c>
      <c r="H94" s="222">
        <v>30</v>
      </c>
      <c r="I94" s="223"/>
      <c r="J94" s="224">
        <f>ROUND(I94*H94,2)</f>
        <v>0</v>
      </c>
      <c r="K94" s="225"/>
      <c r="L94" s="226"/>
      <c r="M94" s="227" t="s">
        <v>18</v>
      </c>
      <c r="N94" s="228" t="s">
        <v>41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267</v>
      </c>
      <c r="AT94" s="193" t="s">
        <v>264</v>
      </c>
      <c r="AU94" s="193" t="s">
        <v>77</v>
      </c>
      <c r="AY94" s="19" t="s">
        <v>244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9" t="s">
        <v>77</v>
      </c>
      <c r="BK94" s="194">
        <f>ROUND(I94*H94,2)</f>
        <v>0</v>
      </c>
      <c r="BL94" s="19" t="s">
        <v>250</v>
      </c>
      <c r="BM94" s="193" t="s">
        <v>1664</v>
      </c>
    </row>
    <row r="95" spans="1:65" s="2" customFormat="1" ht="16.5" customHeight="1">
      <c r="A95" s="36"/>
      <c r="B95" s="37"/>
      <c r="C95" s="218" t="s">
        <v>250</v>
      </c>
      <c r="D95" s="218" t="s">
        <v>264</v>
      </c>
      <c r="E95" s="219" t="s">
        <v>1665</v>
      </c>
      <c r="F95" s="220" t="s">
        <v>1666</v>
      </c>
      <c r="G95" s="221" t="s">
        <v>505</v>
      </c>
      <c r="H95" s="222">
        <v>1</v>
      </c>
      <c r="I95" s="223"/>
      <c r="J95" s="224">
        <f>ROUND(I95*H95,2)</f>
        <v>0</v>
      </c>
      <c r="K95" s="225"/>
      <c r="L95" s="226"/>
      <c r="M95" s="227" t="s">
        <v>18</v>
      </c>
      <c r="N95" s="228" t="s">
        <v>41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267</v>
      </c>
      <c r="AT95" s="193" t="s">
        <v>264</v>
      </c>
      <c r="AU95" s="193" t="s">
        <v>77</v>
      </c>
      <c r="AY95" s="19" t="s">
        <v>244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9" t="s">
        <v>77</v>
      </c>
      <c r="BK95" s="194">
        <f>ROUND(I95*H95,2)</f>
        <v>0</v>
      </c>
      <c r="BL95" s="19" t="s">
        <v>250</v>
      </c>
      <c r="BM95" s="193" t="s">
        <v>1667</v>
      </c>
    </row>
    <row r="96" spans="1:65" s="2" customFormat="1" ht="16.5" customHeight="1">
      <c r="A96" s="36"/>
      <c r="B96" s="37"/>
      <c r="C96" s="181" t="s">
        <v>271</v>
      </c>
      <c r="D96" s="181" t="s">
        <v>246</v>
      </c>
      <c r="E96" s="182" t="s">
        <v>1668</v>
      </c>
      <c r="F96" s="183" t="s">
        <v>1669</v>
      </c>
      <c r="G96" s="184" t="s">
        <v>505</v>
      </c>
      <c r="H96" s="185">
        <v>1</v>
      </c>
      <c r="I96" s="186"/>
      <c r="J96" s="187">
        <f>ROUND(I96*H96,2)</f>
        <v>0</v>
      </c>
      <c r="K96" s="188"/>
      <c r="L96" s="41"/>
      <c r="M96" s="189" t="s">
        <v>18</v>
      </c>
      <c r="N96" s="190" t="s">
        <v>41</v>
      </c>
      <c r="O96" s="6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250</v>
      </c>
      <c r="AT96" s="193" t="s">
        <v>246</v>
      </c>
      <c r="AU96" s="193" t="s">
        <v>77</v>
      </c>
      <c r="AY96" s="19" t="s">
        <v>244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77</v>
      </c>
      <c r="BK96" s="194">
        <f>ROUND(I96*H96,2)</f>
        <v>0</v>
      </c>
      <c r="BL96" s="19" t="s">
        <v>250</v>
      </c>
      <c r="BM96" s="193" t="s">
        <v>1670</v>
      </c>
    </row>
    <row r="97" spans="1:65" s="12" customFormat="1" ht="25.9" customHeight="1">
      <c r="B97" s="165"/>
      <c r="C97" s="166"/>
      <c r="D97" s="167" t="s">
        <v>69</v>
      </c>
      <c r="E97" s="168" t="s">
        <v>1242</v>
      </c>
      <c r="F97" s="168" t="s">
        <v>1671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SUM(P98:P105)</f>
        <v>0</v>
      </c>
      <c r="Q97" s="173"/>
      <c r="R97" s="174">
        <f>SUM(R98:R105)</f>
        <v>0</v>
      </c>
      <c r="S97" s="173"/>
      <c r="T97" s="175">
        <f>SUM(T98:T105)</f>
        <v>0</v>
      </c>
      <c r="AR97" s="176" t="s">
        <v>77</v>
      </c>
      <c r="AT97" s="177" t="s">
        <v>69</v>
      </c>
      <c r="AU97" s="177" t="s">
        <v>70</v>
      </c>
      <c r="AY97" s="176" t="s">
        <v>244</v>
      </c>
      <c r="BK97" s="178">
        <f>SUM(BK98:BK105)</f>
        <v>0</v>
      </c>
    </row>
    <row r="98" spans="1:65" s="2" customFormat="1" ht="16.5" customHeight="1">
      <c r="A98" s="36"/>
      <c r="B98" s="37"/>
      <c r="C98" s="218" t="s">
        <v>275</v>
      </c>
      <c r="D98" s="218" t="s">
        <v>264</v>
      </c>
      <c r="E98" s="219" t="s">
        <v>1672</v>
      </c>
      <c r="F98" s="220" t="s">
        <v>1673</v>
      </c>
      <c r="G98" s="221" t="s">
        <v>1227</v>
      </c>
      <c r="H98" s="222">
        <v>1</v>
      </c>
      <c r="I98" s="223"/>
      <c r="J98" s="224">
        <f t="shared" ref="J98:J105" si="0">ROUND(I98*H98,2)</f>
        <v>0</v>
      </c>
      <c r="K98" s="225"/>
      <c r="L98" s="226"/>
      <c r="M98" s="227" t="s">
        <v>18</v>
      </c>
      <c r="N98" s="228" t="s">
        <v>41</v>
      </c>
      <c r="O98" s="66"/>
      <c r="P98" s="191">
        <f t="shared" ref="P98:P105" si="1">O98*H98</f>
        <v>0</v>
      </c>
      <c r="Q98" s="191">
        <v>0</v>
      </c>
      <c r="R98" s="191">
        <f t="shared" ref="R98:R105" si="2">Q98*H98</f>
        <v>0</v>
      </c>
      <c r="S98" s="191">
        <v>0</v>
      </c>
      <c r="T98" s="192">
        <f t="shared" ref="T98:T105" si="3"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267</v>
      </c>
      <c r="AT98" s="193" t="s">
        <v>264</v>
      </c>
      <c r="AU98" s="193" t="s">
        <v>77</v>
      </c>
      <c r="AY98" s="19" t="s">
        <v>244</v>
      </c>
      <c r="BE98" s="194">
        <f t="shared" ref="BE98:BE105" si="4">IF(N98="základní",J98,0)</f>
        <v>0</v>
      </c>
      <c r="BF98" s="194">
        <f t="shared" ref="BF98:BF105" si="5">IF(N98="snížená",J98,0)</f>
        <v>0</v>
      </c>
      <c r="BG98" s="194">
        <f t="shared" ref="BG98:BG105" si="6">IF(N98="zákl. přenesená",J98,0)</f>
        <v>0</v>
      </c>
      <c r="BH98" s="194">
        <f t="shared" ref="BH98:BH105" si="7">IF(N98="sníž. přenesená",J98,0)</f>
        <v>0</v>
      </c>
      <c r="BI98" s="194">
        <f t="shared" ref="BI98:BI105" si="8">IF(N98="nulová",J98,0)</f>
        <v>0</v>
      </c>
      <c r="BJ98" s="19" t="s">
        <v>77</v>
      </c>
      <c r="BK98" s="194">
        <f t="shared" ref="BK98:BK105" si="9">ROUND(I98*H98,2)</f>
        <v>0</v>
      </c>
      <c r="BL98" s="19" t="s">
        <v>250</v>
      </c>
      <c r="BM98" s="193" t="s">
        <v>1674</v>
      </c>
    </row>
    <row r="99" spans="1:65" s="2" customFormat="1" ht="16.5" customHeight="1">
      <c r="A99" s="36"/>
      <c r="B99" s="37"/>
      <c r="C99" s="218" t="s">
        <v>279</v>
      </c>
      <c r="D99" s="218" t="s">
        <v>264</v>
      </c>
      <c r="E99" s="219" t="s">
        <v>1675</v>
      </c>
      <c r="F99" s="220" t="s">
        <v>1676</v>
      </c>
      <c r="G99" s="221" t="s">
        <v>1227</v>
      </c>
      <c r="H99" s="222">
        <v>1</v>
      </c>
      <c r="I99" s="223"/>
      <c r="J99" s="224">
        <f t="shared" si="0"/>
        <v>0</v>
      </c>
      <c r="K99" s="225"/>
      <c r="L99" s="226"/>
      <c r="M99" s="227" t="s">
        <v>18</v>
      </c>
      <c r="N99" s="228" t="s">
        <v>41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267</v>
      </c>
      <c r="AT99" s="193" t="s">
        <v>264</v>
      </c>
      <c r="AU99" s="193" t="s">
        <v>77</v>
      </c>
      <c r="AY99" s="19" t="s">
        <v>244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77</v>
      </c>
      <c r="BK99" s="194">
        <f t="shared" si="9"/>
        <v>0</v>
      </c>
      <c r="BL99" s="19" t="s">
        <v>250</v>
      </c>
      <c r="BM99" s="193" t="s">
        <v>1677</v>
      </c>
    </row>
    <row r="100" spans="1:65" s="2" customFormat="1" ht="16.5" customHeight="1">
      <c r="A100" s="36"/>
      <c r="B100" s="37"/>
      <c r="C100" s="218" t="s">
        <v>267</v>
      </c>
      <c r="D100" s="218" t="s">
        <v>264</v>
      </c>
      <c r="E100" s="219" t="s">
        <v>1678</v>
      </c>
      <c r="F100" s="220" t="s">
        <v>1679</v>
      </c>
      <c r="G100" s="221" t="s">
        <v>1227</v>
      </c>
      <c r="H100" s="222">
        <v>1</v>
      </c>
      <c r="I100" s="223"/>
      <c r="J100" s="224">
        <f t="shared" si="0"/>
        <v>0</v>
      </c>
      <c r="K100" s="225"/>
      <c r="L100" s="226"/>
      <c r="M100" s="227" t="s">
        <v>18</v>
      </c>
      <c r="N100" s="228" t="s">
        <v>41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267</v>
      </c>
      <c r="AT100" s="193" t="s">
        <v>264</v>
      </c>
      <c r="AU100" s="193" t="s">
        <v>77</v>
      </c>
      <c r="AY100" s="19" t="s">
        <v>244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77</v>
      </c>
      <c r="BK100" s="194">
        <f t="shared" si="9"/>
        <v>0</v>
      </c>
      <c r="BL100" s="19" t="s">
        <v>250</v>
      </c>
      <c r="BM100" s="193" t="s">
        <v>1680</v>
      </c>
    </row>
    <row r="101" spans="1:65" s="2" customFormat="1" ht="16.5" customHeight="1">
      <c r="A101" s="36"/>
      <c r="B101" s="37"/>
      <c r="C101" s="218" t="s">
        <v>286</v>
      </c>
      <c r="D101" s="218" t="s">
        <v>264</v>
      </c>
      <c r="E101" s="219" t="s">
        <v>1681</v>
      </c>
      <c r="F101" s="220" t="s">
        <v>1682</v>
      </c>
      <c r="G101" s="221" t="s">
        <v>1227</v>
      </c>
      <c r="H101" s="222">
        <v>1</v>
      </c>
      <c r="I101" s="223"/>
      <c r="J101" s="224">
        <f t="shared" si="0"/>
        <v>0</v>
      </c>
      <c r="K101" s="225"/>
      <c r="L101" s="226"/>
      <c r="M101" s="227" t="s">
        <v>18</v>
      </c>
      <c r="N101" s="228" t="s">
        <v>41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267</v>
      </c>
      <c r="AT101" s="193" t="s">
        <v>264</v>
      </c>
      <c r="AU101" s="193" t="s">
        <v>77</v>
      </c>
      <c r="AY101" s="19" t="s">
        <v>244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77</v>
      </c>
      <c r="BK101" s="194">
        <f t="shared" si="9"/>
        <v>0</v>
      </c>
      <c r="BL101" s="19" t="s">
        <v>250</v>
      </c>
      <c r="BM101" s="193" t="s">
        <v>1683</v>
      </c>
    </row>
    <row r="102" spans="1:65" s="2" customFormat="1" ht="16.5" customHeight="1">
      <c r="A102" s="36"/>
      <c r="B102" s="37"/>
      <c r="C102" s="218" t="s">
        <v>293</v>
      </c>
      <c r="D102" s="218" t="s">
        <v>264</v>
      </c>
      <c r="E102" s="219" t="s">
        <v>1684</v>
      </c>
      <c r="F102" s="220" t="s">
        <v>1685</v>
      </c>
      <c r="G102" s="221" t="s">
        <v>379</v>
      </c>
      <c r="H102" s="222">
        <v>40</v>
      </c>
      <c r="I102" s="223"/>
      <c r="J102" s="224">
        <f t="shared" si="0"/>
        <v>0</v>
      </c>
      <c r="K102" s="225"/>
      <c r="L102" s="226"/>
      <c r="M102" s="227" t="s">
        <v>18</v>
      </c>
      <c r="N102" s="228" t="s">
        <v>41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267</v>
      </c>
      <c r="AT102" s="193" t="s">
        <v>264</v>
      </c>
      <c r="AU102" s="193" t="s">
        <v>77</v>
      </c>
      <c r="AY102" s="19" t="s">
        <v>244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77</v>
      </c>
      <c r="BK102" s="194">
        <f t="shared" si="9"/>
        <v>0</v>
      </c>
      <c r="BL102" s="19" t="s">
        <v>250</v>
      </c>
      <c r="BM102" s="193" t="s">
        <v>1686</v>
      </c>
    </row>
    <row r="103" spans="1:65" s="2" customFormat="1" ht="16.5" customHeight="1">
      <c r="A103" s="36"/>
      <c r="B103" s="37"/>
      <c r="C103" s="218" t="s">
        <v>126</v>
      </c>
      <c r="D103" s="218" t="s">
        <v>264</v>
      </c>
      <c r="E103" s="219" t="s">
        <v>1662</v>
      </c>
      <c r="F103" s="220" t="s">
        <v>1663</v>
      </c>
      <c r="G103" s="221" t="s">
        <v>379</v>
      </c>
      <c r="H103" s="222">
        <v>30</v>
      </c>
      <c r="I103" s="223"/>
      <c r="J103" s="224">
        <f t="shared" si="0"/>
        <v>0</v>
      </c>
      <c r="K103" s="225"/>
      <c r="L103" s="226"/>
      <c r="M103" s="227" t="s">
        <v>18</v>
      </c>
      <c r="N103" s="228" t="s">
        <v>41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267</v>
      </c>
      <c r="AT103" s="193" t="s">
        <v>264</v>
      </c>
      <c r="AU103" s="193" t="s">
        <v>77</v>
      </c>
      <c r="AY103" s="19" t="s">
        <v>244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77</v>
      </c>
      <c r="BK103" s="194">
        <f t="shared" si="9"/>
        <v>0</v>
      </c>
      <c r="BL103" s="19" t="s">
        <v>250</v>
      </c>
      <c r="BM103" s="193" t="s">
        <v>1687</v>
      </c>
    </row>
    <row r="104" spans="1:65" s="2" customFormat="1" ht="16.5" customHeight="1">
      <c r="A104" s="36"/>
      <c r="B104" s="37"/>
      <c r="C104" s="218" t="s">
        <v>139</v>
      </c>
      <c r="D104" s="218" t="s">
        <v>264</v>
      </c>
      <c r="E104" s="219" t="s">
        <v>1688</v>
      </c>
      <c r="F104" s="220" t="s">
        <v>1666</v>
      </c>
      <c r="G104" s="221" t="s">
        <v>505</v>
      </c>
      <c r="H104" s="222">
        <v>1</v>
      </c>
      <c r="I104" s="223"/>
      <c r="J104" s="224">
        <f t="shared" si="0"/>
        <v>0</v>
      </c>
      <c r="K104" s="225"/>
      <c r="L104" s="226"/>
      <c r="M104" s="227" t="s">
        <v>18</v>
      </c>
      <c r="N104" s="228" t="s">
        <v>41</v>
      </c>
      <c r="O104" s="6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267</v>
      </c>
      <c r="AT104" s="193" t="s">
        <v>264</v>
      </c>
      <c r="AU104" s="193" t="s">
        <v>77</v>
      </c>
      <c r="AY104" s="19" t="s">
        <v>244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77</v>
      </c>
      <c r="BK104" s="194">
        <f t="shared" si="9"/>
        <v>0</v>
      </c>
      <c r="BL104" s="19" t="s">
        <v>250</v>
      </c>
      <c r="BM104" s="193" t="s">
        <v>1689</v>
      </c>
    </row>
    <row r="105" spans="1:65" s="2" customFormat="1" ht="16.5" customHeight="1">
      <c r="A105" s="36"/>
      <c r="B105" s="37"/>
      <c r="C105" s="181" t="s">
        <v>146</v>
      </c>
      <c r="D105" s="181" t="s">
        <v>246</v>
      </c>
      <c r="E105" s="182" t="s">
        <v>1690</v>
      </c>
      <c r="F105" s="183" t="s">
        <v>1691</v>
      </c>
      <c r="G105" s="184" t="s">
        <v>505</v>
      </c>
      <c r="H105" s="185">
        <v>1</v>
      </c>
      <c r="I105" s="186"/>
      <c r="J105" s="187">
        <f t="shared" si="0"/>
        <v>0</v>
      </c>
      <c r="K105" s="188"/>
      <c r="L105" s="41"/>
      <c r="M105" s="189" t="s">
        <v>18</v>
      </c>
      <c r="N105" s="190" t="s">
        <v>41</v>
      </c>
      <c r="O105" s="66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250</v>
      </c>
      <c r="AT105" s="193" t="s">
        <v>246</v>
      </c>
      <c r="AU105" s="193" t="s">
        <v>77</v>
      </c>
      <c r="AY105" s="19" t="s">
        <v>244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19" t="s">
        <v>77</v>
      </c>
      <c r="BK105" s="194">
        <f t="shared" si="9"/>
        <v>0</v>
      </c>
      <c r="BL105" s="19" t="s">
        <v>250</v>
      </c>
      <c r="BM105" s="193" t="s">
        <v>1692</v>
      </c>
    </row>
    <row r="106" spans="1:65" s="12" customFormat="1" ht="25.9" customHeight="1">
      <c r="B106" s="165"/>
      <c r="C106" s="166"/>
      <c r="D106" s="167" t="s">
        <v>69</v>
      </c>
      <c r="E106" s="168" t="s">
        <v>1259</v>
      </c>
      <c r="F106" s="168" t="s">
        <v>1693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SUM(P107:P119)</f>
        <v>0</v>
      </c>
      <c r="Q106" s="173"/>
      <c r="R106" s="174">
        <f>SUM(R107:R119)</f>
        <v>0</v>
      </c>
      <c r="S106" s="173"/>
      <c r="T106" s="175">
        <f>SUM(T107:T119)</f>
        <v>0</v>
      </c>
      <c r="AR106" s="176" t="s">
        <v>77</v>
      </c>
      <c r="AT106" s="177" t="s">
        <v>69</v>
      </c>
      <c r="AU106" s="177" t="s">
        <v>70</v>
      </c>
      <c r="AY106" s="176" t="s">
        <v>244</v>
      </c>
      <c r="BK106" s="178">
        <f>SUM(BK107:BK119)</f>
        <v>0</v>
      </c>
    </row>
    <row r="107" spans="1:65" s="2" customFormat="1" ht="24.2" customHeight="1">
      <c r="A107" s="36"/>
      <c r="B107" s="37"/>
      <c r="C107" s="218" t="s">
        <v>158</v>
      </c>
      <c r="D107" s="218" t="s">
        <v>264</v>
      </c>
      <c r="E107" s="219" t="s">
        <v>1694</v>
      </c>
      <c r="F107" s="220" t="s">
        <v>1695</v>
      </c>
      <c r="G107" s="221" t="s">
        <v>505</v>
      </c>
      <c r="H107" s="222">
        <v>1</v>
      </c>
      <c r="I107" s="223"/>
      <c r="J107" s="224">
        <f>ROUND(I107*H107,2)</f>
        <v>0</v>
      </c>
      <c r="K107" s="225"/>
      <c r="L107" s="226"/>
      <c r="M107" s="227" t="s">
        <v>18</v>
      </c>
      <c r="N107" s="228" t="s">
        <v>41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267</v>
      </c>
      <c r="AT107" s="193" t="s">
        <v>264</v>
      </c>
      <c r="AU107" s="193" t="s">
        <v>77</v>
      </c>
      <c r="AY107" s="19" t="s">
        <v>244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250</v>
      </c>
      <c r="BM107" s="193" t="s">
        <v>1696</v>
      </c>
    </row>
    <row r="108" spans="1:65" s="2" customFormat="1" ht="49.15" customHeight="1">
      <c r="A108" s="36"/>
      <c r="B108" s="37"/>
      <c r="C108" s="218" t="s">
        <v>8</v>
      </c>
      <c r="D108" s="218" t="s">
        <v>264</v>
      </c>
      <c r="E108" s="219" t="s">
        <v>1697</v>
      </c>
      <c r="F108" s="220" t="s">
        <v>1698</v>
      </c>
      <c r="G108" s="221" t="s">
        <v>505</v>
      </c>
      <c r="H108" s="222">
        <v>1</v>
      </c>
      <c r="I108" s="223"/>
      <c r="J108" s="224">
        <f>ROUND(I108*H108,2)</f>
        <v>0</v>
      </c>
      <c r="K108" s="225"/>
      <c r="L108" s="226"/>
      <c r="M108" s="227" t="s">
        <v>18</v>
      </c>
      <c r="N108" s="228" t="s">
        <v>41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267</v>
      </c>
      <c r="AT108" s="193" t="s">
        <v>264</v>
      </c>
      <c r="AU108" s="193" t="s">
        <v>77</v>
      </c>
      <c r="AY108" s="19" t="s">
        <v>244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77</v>
      </c>
      <c r="BK108" s="194">
        <f>ROUND(I108*H108,2)</f>
        <v>0</v>
      </c>
      <c r="BL108" s="19" t="s">
        <v>250</v>
      </c>
      <c r="BM108" s="193" t="s">
        <v>1699</v>
      </c>
    </row>
    <row r="109" spans="1:65" s="2" customFormat="1" ht="19.5">
      <c r="A109" s="36"/>
      <c r="B109" s="37"/>
      <c r="C109" s="38"/>
      <c r="D109" s="197" t="s">
        <v>444</v>
      </c>
      <c r="E109" s="38"/>
      <c r="F109" s="239" t="s">
        <v>1700</v>
      </c>
      <c r="G109" s="38"/>
      <c r="H109" s="38"/>
      <c r="I109" s="240"/>
      <c r="J109" s="38"/>
      <c r="K109" s="38"/>
      <c r="L109" s="41"/>
      <c r="M109" s="241"/>
      <c r="N109" s="24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444</v>
      </c>
      <c r="AU109" s="19" t="s">
        <v>77</v>
      </c>
    </row>
    <row r="110" spans="1:65" s="2" customFormat="1" ht="16.5" customHeight="1">
      <c r="A110" s="36"/>
      <c r="B110" s="37"/>
      <c r="C110" s="218" t="s">
        <v>167</v>
      </c>
      <c r="D110" s="218" t="s">
        <v>264</v>
      </c>
      <c r="E110" s="219" t="s">
        <v>1701</v>
      </c>
      <c r="F110" s="220" t="s">
        <v>1702</v>
      </c>
      <c r="G110" s="221" t="s">
        <v>1227</v>
      </c>
      <c r="H110" s="222">
        <v>1</v>
      </c>
      <c r="I110" s="223"/>
      <c r="J110" s="224">
        <f t="shared" ref="J110:J119" si="10">ROUND(I110*H110,2)</f>
        <v>0</v>
      </c>
      <c r="K110" s="225"/>
      <c r="L110" s="226"/>
      <c r="M110" s="227" t="s">
        <v>18</v>
      </c>
      <c r="N110" s="228" t="s">
        <v>41</v>
      </c>
      <c r="O110" s="66"/>
      <c r="P110" s="191">
        <f t="shared" ref="P110:P119" si="11">O110*H110</f>
        <v>0</v>
      </c>
      <c r="Q110" s="191">
        <v>0</v>
      </c>
      <c r="R110" s="191">
        <f t="shared" ref="R110:R119" si="12">Q110*H110</f>
        <v>0</v>
      </c>
      <c r="S110" s="191">
        <v>0</v>
      </c>
      <c r="T110" s="192">
        <f t="shared" ref="T110:T119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267</v>
      </c>
      <c r="AT110" s="193" t="s">
        <v>264</v>
      </c>
      <c r="AU110" s="193" t="s">
        <v>77</v>
      </c>
      <c r="AY110" s="19" t="s">
        <v>244</v>
      </c>
      <c r="BE110" s="194">
        <f t="shared" ref="BE110:BE119" si="14">IF(N110="základní",J110,0)</f>
        <v>0</v>
      </c>
      <c r="BF110" s="194">
        <f t="shared" ref="BF110:BF119" si="15">IF(N110="snížená",J110,0)</f>
        <v>0</v>
      </c>
      <c r="BG110" s="194">
        <f t="shared" ref="BG110:BG119" si="16">IF(N110="zákl. přenesená",J110,0)</f>
        <v>0</v>
      </c>
      <c r="BH110" s="194">
        <f t="shared" ref="BH110:BH119" si="17">IF(N110="sníž. přenesená",J110,0)</f>
        <v>0</v>
      </c>
      <c r="BI110" s="194">
        <f t="shared" ref="BI110:BI119" si="18">IF(N110="nulová",J110,0)</f>
        <v>0</v>
      </c>
      <c r="BJ110" s="19" t="s">
        <v>77</v>
      </c>
      <c r="BK110" s="194">
        <f t="shared" ref="BK110:BK119" si="19">ROUND(I110*H110,2)</f>
        <v>0</v>
      </c>
      <c r="BL110" s="19" t="s">
        <v>250</v>
      </c>
      <c r="BM110" s="193" t="s">
        <v>1703</v>
      </c>
    </row>
    <row r="111" spans="1:65" s="2" customFormat="1" ht="33" customHeight="1">
      <c r="A111" s="36"/>
      <c r="B111" s="37"/>
      <c r="C111" s="218" t="s">
        <v>333</v>
      </c>
      <c r="D111" s="218" t="s">
        <v>264</v>
      </c>
      <c r="E111" s="219" t="s">
        <v>1704</v>
      </c>
      <c r="F111" s="220" t="s">
        <v>1705</v>
      </c>
      <c r="G111" s="221" t="s">
        <v>1227</v>
      </c>
      <c r="H111" s="222">
        <v>1</v>
      </c>
      <c r="I111" s="223"/>
      <c r="J111" s="224">
        <f t="shared" si="10"/>
        <v>0</v>
      </c>
      <c r="K111" s="225"/>
      <c r="L111" s="226"/>
      <c r="M111" s="227" t="s">
        <v>18</v>
      </c>
      <c r="N111" s="228" t="s">
        <v>41</v>
      </c>
      <c r="O111" s="66"/>
      <c r="P111" s="191">
        <f t="shared" si="11"/>
        <v>0</v>
      </c>
      <c r="Q111" s="191">
        <v>0</v>
      </c>
      <c r="R111" s="191">
        <f t="shared" si="12"/>
        <v>0</v>
      </c>
      <c r="S111" s="191">
        <v>0</v>
      </c>
      <c r="T111" s="192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267</v>
      </c>
      <c r="AT111" s="193" t="s">
        <v>264</v>
      </c>
      <c r="AU111" s="193" t="s">
        <v>77</v>
      </c>
      <c r="AY111" s="19" t="s">
        <v>244</v>
      </c>
      <c r="BE111" s="194">
        <f t="shared" si="14"/>
        <v>0</v>
      </c>
      <c r="BF111" s="194">
        <f t="shared" si="15"/>
        <v>0</v>
      </c>
      <c r="BG111" s="194">
        <f t="shared" si="16"/>
        <v>0</v>
      </c>
      <c r="BH111" s="194">
        <f t="shared" si="17"/>
        <v>0</v>
      </c>
      <c r="BI111" s="194">
        <f t="shared" si="18"/>
        <v>0</v>
      </c>
      <c r="BJ111" s="19" t="s">
        <v>77</v>
      </c>
      <c r="BK111" s="194">
        <f t="shared" si="19"/>
        <v>0</v>
      </c>
      <c r="BL111" s="19" t="s">
        <v>250</v>
      </c>
      <c r="BM111" s="193" t="s">
        <v>1706</v>
      </c>
    </row>
    <row r="112" spans="1:65" s="2" customFormat="1" ht="16.5" customHeight="1">
      <c r="A112" s="36"/>
      <c r="B112" s="37"/>
      <c r="C112" s="218" t="s">
        <v>339</v>
      </c>
      <c r="D112" s="218" t="s">
        <v>264</v>
      </c>
      <c r="E112" s="219" t="s">
        <v>1707</v>
      </c>
      <c r="F112" s="220" t="s">
        <v>1708</v>
      </c>
      <c r="G112" s="221" t="s">
        <v>1227</v>
      </c>
      <c r="H112" s="222">
        <v>10</v>
      </c>
      <c r="I112" s="223"/>
      <c r="J112" s="224">
        <f t="shared" si="10"/>
        <v>0</v>
      </c>
      <c r="K112" s="225"/>
      <c r="L112" s="226"/>
      <c r="M112" s="227" t="s">
        <v>18</v>
      </c>
      <c r="N112" s="228" t="s">
        <v>41</v>
      </c>
      <c r="O112" s="66"/>
      <c r="P112" s="191">
        <f t="shared" si="11"/>
        <v>0</v>
      </c>
      <c r="Q112" s="191">
        <v>0</v>
      </c>
      <c r="R112" s="191">
        <f t="shared" si="12"/>
        <v>0</v>
      </c>
      <c r="S112" s="191">
        <v>0</v>
      </c>
      <c r="T112" s="192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267</v>
      </c>
      <c r="AT112" s="193" t="s">
        <v>264</v>
      </c>
      <c r="AU112" s="193" t="s">
        <v>77</v>
      </c>
      <c r="AY112" s="19" t="s">
        <v>244</v>
      </c>
      <c r="BE112" s="194">
        <f t="shared" si="14"/>
        <v>0</v>
      </c>
      <c r="BF112" s="194">
        <f t="shared" si="15"/>
        <v>0</v>
      </c>
      <c r="BG112" s="194">
        <f t="shared" si="16"/>
        <v>0</v>
      </c>
      <c r="BH112" s="194">
        <f t="shared" si="17"/>
        <v>0</v>
      </c>
      <c r="BI112" s="194">
        <f t="shared" si="18"/>
        <v>0</v>
      </c>
      <c r="BJ112" s="19" t="s">
        <v>77</v>
      </c>
      <c r="BK112" s="194">
        <f t="shared" si="19"/>
        <v>0</v>
      </c>
      <c r="BL112" s="19" t="s">
        <v>250</v>
      </c>
      <c r="BM112" s="193" t="s">
        <v>1709</v>
      </c>
    </row>
    <row r="113" spans="1:65" s="2" customFormat="1" ht="16.5" customHeight="1">
      <c r="A113" s="36"/>
      <c r="B113" s="37"/>
      <c r="C113" s="218" t="s">
        <v>344</v>
      </c>
      <c r="D113" s="218" t="s">
        <v>264</v>
      </c>
      <c r="E113" s="219" t="s">
        <v>1710</v>
      </c>
      <c r="F113" s="220" t="s">
        <v>1711</v>
      </c>
      <c r="G113" s="221" t="s">
        <v>1227</v>
      </c>
      <c r="H113" s="222">
        <v>4</v>
      </c>
      <c r="I113" s="223"/>
      <c r="J113" s="224">
        <f t="shared" si="10"/>
        <v>0</v>
      </c>
      <c r="K113" s="225"/>
      <c r="L113" s="226"/>
      <c r="M113" s="227" t="s">
        <v>18</v>
      </c>
      <c r="N113" s="228" t="s">
        <v>41</v>
      </c>
      <c r="O113" s="66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267</v>
      </c>
      <c r="AT113" s="193" t="s">
        <v>264</v>
      </c>
      <c r="AU113" s="193" t="s">
        <v>77</v>
      </c>
      <c r="AY113" s="19" t="s">
        <v>244</v>
      </c>
      <c r="BE113" s="194">
        <f t="shared" si="14"/>
        <v>0</v>
      </c>
      <c r="BF113" s="194">
        <f t="shared" si="15"/>
        <v>0</v>
      </c>
      <c r="BG113" s="194">
        <f t="shared" si="16"/>
        <v>0</v>
      </c>
      <c r="BH113" s="194">
        <f t="shared" si="17"/>
        <v>0</v>
      </c>
      <c r="BI113" s="194">
        <f t="shared" si="18"/>
        <v>0</v>
      </c>
      <c r="BJ113" s="19" t="s">
        <v>77</v>
      </c>
      <c r="BK113" s="194">
        <f t="shared" si="19"/>
        <v>0</v>
      </c>
      <c r="BL113" s="19" t="s">
        <v>250</v>
      </c>
      <c r="BM113" s="193" t="s">
        <v>1712</v>
      </c>
    </row>
    <row r="114" spans="1:65" s="2" customFormat="1" ht="16.5" customHeight="1">
      <c r="A114" s="36"/>
      <c r="B114" s="37"/>
      <c r="C114" s="218" t="s">
        <v>348</v>
      </c>
      <c r="D114" s="218" t="s">
        <v>264</v>
      </c>
      <c r="E114" s="219" t="s">
        <v>1713</v>
      </c>
      <c r="F114" s="220" t="s">
        <v>1714</v>
      </c>
      <c r="G114" s="221" t="s">
        <v>1227</v>
      </c>
      <c r="H114" s="222">
        <v>7</v>
      </c>
      <c r="I114" s="223"/>
      <c r="J114" s="224">
        <f t="shared" si="10"/>
        <v>0</v>
      </c>
      <c r="K114" s="225"/>
      <c r="L114" s="226"/>
      <c r="M114" s="227" t="s">
        <v>18</v>
      </c>
      <c r="N114" s="228" t="s">
        <v>41</v>
      </c>
      <c r="O114" s="66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267</v>
      </c>
      <c r="AT114" s="193" t="s">
        <v>264</v>
      </c>
      <c r="AU114" s="193" t="s">
        <v>77</v>
      </c>
      <c r="AY114" s="19" t="s">
        <v>244</v>
      </c>
      <c r="BE114" s="194">
        <f t="shared" si="14"/>
        <v>0</v>
      </c>
      <c r="BF114" s="194">
        <f t="shared" si="15"/>
        <v>0</v>
      </c>
      <c r="BG114" s="194">
        <f t="shared" si="16"/>
        <v>0</v>
      </c>
      <c r="BH114" s="194">
        <f t="shared" si="17"/>
        <v>0</v>
      </c>
      <c r="BI114" s="194">
        <f t="shared" si="18"/>
        <v>0</v>
      </c>
      <c r="BJ114" s="19" t="s">
        <v>77</v>
      </c>
      <c r="BK114" s="194">
        <f t="shared" si="19"/>
        <v>0</v>
      </c>
      <c r="BL114" s="19" t="s">
        <v>250</v>
      </c>
      <c r="BM114" s="193" t="s">
        <v>1715</v>
      </c>
    </row>
    <row r="115" spans="1:65" s="2" customFormat="1" ht="16.5" customHeight="1">
      <c r="A115" s="36"/>
      <c r="B115" s="37"/>
      <c r="C115" s="218" t="s">
        <v>7</v>
      </c>
      <c r="D115" s="218" t="s">
        <v>264</v>
      </c>
      <c r="E115" s="219" t="s">
        <v>1716</v>
      </c>
      <c r="F115" s="220" t="s">
        <v>1717</v>
      </c>
      <c r="G115" s="221" t="s">
        <v>379</v>
      </c>
      <c r="H115" s="222">
        <v>950</v>
      </c>
      <c r="I115" s="223"/>
      <c r="J115" s="224">
        <f t="shared" si="10"/>
        <v>0</v>
      </c>
      <c r="K115" s="225"/>
      <c r="L115" s="226"/>
      <c r="M115" s="227" t="s">
        <v>18</v>
      </c>
      <c r="N115" s="228" t="s">
        <v>41</v>
      </c>
      <c r="O115" s="66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267</v>
      </c>
      <c r="AT115" s="193" t="s">
        <v>264</v>
      </c>
      <c r="AU115" s="193" t="s">
        <v>77</v>
      </c>
      <c r="AY115" s="19" t="s">
        <v>244</v>
      </c>
      <c r="BE115" s="194">
        <f t="shared" si="14"/>
        <v>0</v>
      </c>
      <c r="BF115" s="194">
        <f t="shared" si="15"/>
        <v>0</v>
      </c>
      <c r="BG115" s="194">
        <f t="shared" si="16"/>
        <v>0</v>
      </c>
      <c r="BH115" s="194">
        <f t="shared" si="17"/>
        <v>0</v>
      </c>
      <c r="BI115" s="194">
        <f t="shared" si="18"/>
        <v>0</v>
      </c>
      <c r="BJ115" s="19" t="s">
        <v>77</v>
      </c>
      <c r="BK115" s="194">
        <f t="shared" si="19"/>
        <v>0</v>
      </c>
      <c r="BL115" s="19" t="s">
        <v>250</v>
      </c>
      <c r="BM115" s="193" t="s">
        <v>1718</v>
      </c>
    </row>
    <row r="116" spans="1:65" s="2" customFormat="1" ht="16.5" customHeight="1">
      <c r="A116" s="36"/>
      <c r="B116" s="37"/>
      <c r="C116" s="218" t="s">
        <v>359</v>
      </c>
      <c r="D116" s="218" t="s">
        <v>264</v>
      </c>
      <c r="E116" s="219" t="s">
        <v>1719</v>
      </c>
      <c r="F116" s="220" t="s">
        <v>1720</v>
      </c>
      <c r="G116" s="221" t="s">
        <v>379</v>
      </c>
      <c r="H116" s="222">
        <v>20</v>
      </c>
      <c r="I116" s="223"/>
      <c r="J116" s="224">
        <f t="shared" si="10"/>
        <v>0</v>
      </c>
      <c r="K116" s="225"/>
      <c r="L116" s="226"/>
      <c r="M116" s="227" t="s">
        <v>18</v>
      </c>
      <c r="N116" s="228" t="s">
        <v>41</v>
      </c>
      <c r="O116" s="66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267</v>
      </c>
      <c r="AT116" s="193" t="s">
        <v>264</v>
      </c>
      <c r="AU116" s="193" t="s">
        <v>77</v>
      </c>
      <c r="AY116" s="19" t="s">
        <v>244</v>
      </c>
      <c r="BE116" s="194">
        <f t="shared" si="14"/>
        <v>0</v>
      </c>
      <c r="BF116" s="194">
        <f t="shared" si="15"/>
        <v>0</v>
      </c>
      <c r="BG116" s="194">
        <f t="shared" si="16"/>
        <v>0</v>
      </c>
      <c r="BH116" s="194">
        <f t="shared" si="17"/>
        <v>0</v>
      </c>
      <c r="BI116" s="194">
        <f t="shared" si="18"/>
        <v>0</v>
      </c>
      <c r="BJ116" s="19" t="s">
        <v>77</v>
      </c>
      <c r="BK116" s="194">
        <f t="shared" si="19"/>
        <v>0</v>
      </c>
      <c r="BL116" s="19" t="s">
        <v>250</v>
      </c>
      <c r="BM116" s="193" t="s">
        <v>1721</v>
      </c>
    </row>
    <row r="117" spans="1:65" s="2" customFormat="1" ht="33" customHeight="1">
      <c r="A117" s="36"/>
      <c r="B117" s="37"/>
      <c r="C117" s="218" t="s">
        <v>370</v>
      </c>
      <c r="D117" s="218" t="s">
        <v>264</v>
      </c>
      <c r="E117" s="219" t="s">
        <v>1722</v>
      </c>
      <c r="F117" s="220" t="s">
        <v>1723</v>
      </c>
      <c r="G117" s="221" t="s">
        <v>379</v>
      </c>
      <c r="H117" s="222">
        <v>800</v>
      </c>
      <c r="I117" s="223"/>
      <c r="J117" s="224">
        <f t="shared" si="10"/>
        <v>0</v>
      </c>
      <c r="K117" s="225"/>
      <c r="L117" s="226"/>
      <c r="M117" s="227" t="s">
        <v>18</v>
      </c>
      <c r="N117" s="228" t="s">
        <v>41</v>
      </c>
      <c r="O117" s="66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267</v>
      </c>
      <c r="AT117" s="193" t="s">
        <v>264</v>
      </c>
      <c r="AU117" s="193" t="s">
        <v>77</v>
      </c>
      <c r="AY117" s="19" t="s">
        <v>244</v>
      </c>
      <c r="BE117" s="194">
        <f t="shared" si="14"/>
        <v>0</v>
      </c>
      <c r="BF117" s="194">
        <f t="shared" si="15"/>
        <v>0</v>
      </c>
      <c r="BG117" s="194">
        <f t="shared" si="16"/>
        <v>0</v>
      </c>
      <c r="BH117" s="194">
        <f t="shared" si="17"/>
        <v>0</v>
      </c>
      <c r="BI117" s="194">
        <f t="shared" si="18"/>
        <v>0</v>
      </c>
      <c r="BJ117" s="19" t="s">
        <v>77</v>
      </c>
      <c r="BK117" s="194">
        <f t="shared" si="19"/>
        <v>0</v>
      </c>
      <c r="BL117" s="19" t="s">
        <v>250</v>
      </c>
      <c r="BM117" s="193" t="s">
        <v>1724</v>
      </c>
    </row>
    <row r="118" spans="1:65" s="2" customFormat="1" ht="16.5" customHeight="1">
      <c r="A118" s="36"/>
      <c r="B118" s="37"/>
      <c r="C118" s="218" t="s">
        <v>376</v>
      </c>
      <c r="D118" s="218" t="s">
        <v>264</v>
      </c>
      <c r="E118" s="219" t="s">
        <v>1725</v>
      </c>
      <c r="F118" s="220" t="s">
        <v>1666</v>
      </c>
      <c r="G118" s="221" t="s">
        <v>505</v>
      </c>
      <c r="H118" s="222">
        <v>1</v>
      </c>
      <c r="I118" s="223"/>
      <c r="J118" s="224">
        <f t="shared" si="10"/>
        <v>0</v>
      </c>
      <c r="K118" s="225"/>
      <c r="L118" s="226"/>
      <c r="M118" s="227" t="s">
        <v>18</v>
      </c>
      <c r="N118" s="228" t="s">
        <v>41</v>
      </c>
      <c r="O118" s="66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267</v>
      </c>
      <c r="AT118" s="193" t="s">
        <v>264</v>
      </c>
      <c r="AU118" s="193" t="s">
        <v>77</v>
      </c>
      <c r="AY118" s="19" t="s">
        <v>244</v>
      </c>
      <c r="BE118" s="194">
        <f t="shared" si="14"/>
        <v>0</v>
      </c>
      <c r="BF118" s="194">
        <f t="shared" si="15"/>
        <v>0</v>
      </c>
      <c r="BG118" s="194">
        <f t="shared" si="16"/>
        <v>0</v>
      </c>
      <c r="BH118" s="194">
        <f t="shared" si="17"/>
        <v>0</v>
      </c>
      <c r="BI118" s="194">
        <f t="shared" si="18"/>
        <v>0</v>
      </c>
      <c r="BJ118" s="19" t="s">
        <v>77</v>
      </c>
      <c r="BK118" s="194">
        <f t="shared" si="19"/>
        <v>0</v>
      </c>
      <c r="BL118" s="19" t="s">
        <v>250</v>
      </c>
      <c r="BM118" s="193" t="s">
        <v>1726</v>
      </c>
    </row>
    <row r="119" spans="1:65" s="2" customFormat="1" ht="16.5" customHeight="1">
      <c r="A119" s="36"/>
      <c r="B119" s="37"/>
      <c r="C119" s="181" t="s">
        <v>382</v>
      </c>
      <c r="D119" s="181" t="s">
        <v>246</v>
      </c>
      <c r="E119" s="182" t="s">
        <v>1727</v>
      </c>
      <c r="F119" s="183" t="s">
        <v>1728</v>
      </c>
      <c r="G119" s="184" t="s">
        <v>505</v>
      </c>
      <c r="H119" s="185">
        <v>1</v>
      </c>
      <c r="I119" s="186"/>
      <c r="J119" s="187">
        <f t="shared" si="10"/>
        <v>0</v>
      </c>
      <c r="K119" s="188"/>
      <c r="L119" s="41"/>
      <c r="M119" s="189" t="s">
        <v>18</v>
      </c>
      <c r="N119" s="190" t="s">
        <v>41</v>
      </c>
      <c r="O119" s="66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250</v>
      </c>
      <c r="AT119" s="193" t="s">
        <v>246</v>
      </c>
      <c r="AU119" s="193" t="s">
        <v>77</v>
      </c>
      <c r="AY119" s="19" t="s">
        <v>244</v>
      </c>
      <c r="BE119" s="194">
        <f t="shared" si="14"/>
        <v>0</v>
      </c>
      <c r="BF119" s="194">
        <f t="shared" si="15"/>
        <v>0</v>
      </c>
      <c r="BG119" s="194">
        <f t="shared" si="16"/>
        <v>0</v>
      </c>
      <c r="BH119" s="194">
        <f t="shared" si="17"/>
        <v>0</v>
      </c>
      <c r="BI119" s="194">
        <f t="shared" si="18"/>
        <v>0</v>
      </c>
      <c r="BJ119" s="19" t="s">
        <v>77</v>
      </c>
      <c r="BK119" s="194">
        <f t="shared" si="19"/>
        <v>0</v>
      </c>
      <c r="BL119" s="19" t="s">
        <v>250</v>
      </c>
      <c r="BM119" s="193" t="s">
        <v>1729</v>
      </c>
    </row>
    <row r="120" spans="1:65" s="12" customFormat="1" ht="25.9" customHeight="1">
      <c r="B120" s="165"/>
      <c r="C120" s="166"/>
      <c r="D120" s="167" t="s">
        <v>69</v>
      </c>
      <c r="E120" s="168" t="s">
        <v>1267</v>
      </c>
      <c r="F120" s="168" t="s">
        <v>1730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SUM(P121:P127)</f>
        <v>0</v>
      </c>
      <c r="Q120" s="173"/>
      <c r="R120" s="174">
        <f>SUM(R121:R127)</f>
        <v>0</v>
      </c>
      <c r="S120" s="173"/>
      <c r="T120" s="175">
        <f>SUM(T121:T127)</f>
        <v>0</v>
      </c>
      <c r="AR120" s="176" t="s">
        <v>77</v>
      </c>
      <c r="AT120" s="177" t="s">
        <v>69</v>
      </c>
      <c r="AU120" s="177" t="s">
        <v>70</v>
      </c>
      <c r="AY120" s="176" t="s">
        <v>244</v>
      </c>
      <c r="BK120" s="178">
        <f>SUM(BK121:BK127)</f>
        <v>0</v>
      </c>
    </row>
    <row r="121" spans="1:65" s="2" customFormat="1" ht="16.5" customHeight="1">
      <c r="A121" s="36"/>
      <c r="B121" s="37"/>
      <c r="C121" s="218" t="s">
        <v>387</v>
      </c>
      <c r="D121" s="218" t="s">
        <v>264</v>
      </c>
      <c r="E121" s="219" t="s">
        <v>1731</v>
      </c>
      <c r="F121" s="220" t="s">
        <v>1732</v>
      </c>
      <c r="G121" s="221" t="s">
        <v>1227</v>
      </c>
      <c r="H121" s="222">
        <v>21</v>
      </c>
      <c r="I121" s="223"/>
      <c r="J121" s="224">
        <f>ROUND(I121*H121,2)</f>
        <v>0</v>
      </c>
      <c r="K121" s="225"/>
      <c r="L121" s="226"/>
      <c r="M121" s="227" t="s">
        <v>18</v>
      </c>
      <c r="N121" s="228" t="s">
        <v>41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267</v>
      </c>
      <c r="AT121" s="193" t="s">
        <v>264</v>
      </c>
      <c r="AU121" s="193" t="s">
        <v>77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250</v>
      </c>
      <c r="BM121" s="193" t="s">
        <v>1733</v>
      </c>
    </row>
    <row r="122" spans="1:65" s="2" customFormat="1" ht="16.5" customHeight="1">
      <c r="A122" s="36"/>
      <c r="B122" s="37"/>
      <c r="C122" s="218" t="s">
        <v>392</v>
      </c>
      <c r="D122" s="218" t="s">
        <v>264</v>
      </c>
      <c r="E122" s="219" t="s">
        <v>1734</v>
      </c>
      <c r="F122" s="220" t="s">
        <v>1735</v>
      </c>
      <c r="G122" s="221" t="s">
        <v>379</v>
      </c>
      <c r="H122" s="222">
        <v>420</v>
      </c>
      <c r="I122" s="223"/>
      <c r="J122" s="224">
        <f>ROUND(I122*H122,2)</f>
        <v>0</v>
      </c>
      <c r="K122" s="225"/>
      <c r="L122" s="226"/>
      <c r="M122" s="227" t="s">
        <v>18</v>
      </c>
      <c r="N122" s="228" t="s">
        <v>41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267</v>
      </c>
      <c r="AT122" s="193" t="s">
        <v>264</v>
      </c>
      <c r="AU122" s="193" t="s">
        <v>77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250</v>
      </c>
      <c r="BM122" s="193" t="s">
        <v>1736</v>
      </c>
    </row>
    <row r="123" spans="1:65" s="2" customFormat="1" ht="29.25">
      <c r="A123" s="36"/>
      <c r="B123" s="37"/>
      <c r="C123" s="38"/>
      <c r="D123" s="197" t="s">
        <v>444</v>
      </c>
      <c r="E123" s="38"/>
      <c r="F123" s="239" t="s">
        <v>1737</v>
      </c>
      <c r="G123" s="38"/>
      <c r="H123" s="38"/>
      <c r="I123" s="240"/>
      <c r="J123" s="38"/>
      <c r="K123" s="38"/>
      <c r="L123" s="41"/>
      <c r="M123" s="241"/>
      <c r="N123" s="24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444</v>
      </c>
      <c r="AU123" s="19" t="s">
        <v>77</v>
      </c>
    </row>
    <row r="124" spans="1:65" s="2" customFormat="1" ht="16.5" customHeight="1">
      <c r="A124" s="36"/>
      <c r="B124" s="37"/>
      <c r="C124" s="218" t="s">
        <v>397</v>
      </c>
      <c r="D124" s="218" t="s">
        <v>264</v>
      </c>
      <c r="E124" s="219" t="s">
        <v>1738</v>
      </c>
      <c r="F124" s="220" t="s">
        <v>1739</v>
      </c>
      <c r="G124" s="221" t="s">
        <v>1227</v>
      </c>
      <c r="H124" s="222">
        <v>600</v>
      </c>
      <c r="I124" s="223"/>
      <c r="J124" s="224">
        <f>ROUND(I124*H124,2)</f>
        <v>0</v>
      </c>
      <c r="K124" s="225"/>
      <c r="L124" s="226"/>
      <c r="M124" s="227" t="s">
        <v>18</v>
      </c>
      <c r="N124" s="228" t="s">
        <v>41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267</v>
      </c>
      <c r="AT124" s="193" t="s">
        <v>264</v>
      </c>
      <c r="AU124" s="193" t="s">
        <v>77</v>
      </c>
      <c r="AY124" s="19" t="s">
        <v>244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250</v>
      </c>
      <c r="BM124" s="193" t="s">
        <v>1740</v>
      </c>
    </row>
    <row r="125" spans="1:65" s="2" customFormat="1" ht="33" customHeight="1">
      <c r="A125" s="36"/>
      <c r="B125" s="37"/>
      <c r="C125" s="218" t="s">
        <v>402</v>
      </c>
      <c r="D125" s="218" t="s">
        <v>264</v>
      </c>
      <c r="E125" s="219" t="s">
        <v>1741</v>
      </c>
      <c r="F125" s="220" t="s">
        <v>1742</v>
      </c>
      <c r="G125" s="221" t="s">
        <v>1227</v>
      </c>
      <c r="H125" s="222">
        <v>200</v>
      </c>
      <c r="I125" s="223"/>
      <c r="J125" s="224">
        <f>ROUND(I125*H125,2)</f>
        <v>0</v>
      </c>
      <c r="K125" s="225"/>
      <c r="L125" s="226"/>
      <c r="M125" s="227" t="s">
        <v>18</v>
      </c>
      <c r="N125" s="228" t="s">
        <v>41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267</v>
      </c>
      <c r="AT125" s="193" t="s">
        <v>264</v>
      </c>
      <c r="AU125" s="193" t="s">
        <v>77</v>
      </c>
      <c r="AY125" s="19" t="s">
        <v>244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77</v>
      </c>
      <c r="BK125" s="194">
        <f>ROUND(I125*H125,2)</f>
        <v>0</v>
      </c>
      <c r="BL125" s="19" t="s">
        <v>250</v>
      </c>
      <c r="BM125" s="193" t="s">
        <v>1743</v>
      </c>
    </row>
    <row r="126" spans="1:65" s="2" customFormat="1" ht="16.5" customHeight="1">
      <c r="A126" s="36"/>
      <c r="B126" s="37"/>
      <c r="C126" s="218" t="s">
        <v>407</v>
      </c>
      <c r="D126" s="218" t="s">
        <v>264</v>
      </c>
      <c r="E126" s="219" t="s">
        <v>1744</v>
      </c>
      <c r="F126" s="220" t="s">
        <v>1666</v>
      </c>
      <c r="G126" s="221" t="s">
        <v>505</v>
      </c>
      <c r="H126" s="222">
        <v>1</v>
      </c>
      <c r="I126" s="223"/>
      <c r="J126" s="224">
        <f>ROUND(I126*H126,2)</f>
        <v>0</v>
      </c>
      <c r="K126" s="225"/>
      <c r="L126" s="226"/>
      <c r="M126" s="227" t="s">
        <v>18</v>
      </c>
      <c r="N126" s="228" t="s">
        <v>41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267</v>
      </c>
      <c r="AT126" s="193" t="s">
        <v>264</v>
      </c>
      <c r="AU126" s="193" t="s">
        <v>77</v>
      </c>
      <c r="AY126" s="19" t="s">
        <v>244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77</v>
      </c>
      <c r="BK126" s="194">
        <f>ROUND(I126*H126,2)</f>
        <v>0</v>
      </c>
      <c r="BL126" s="19" t="s">
        <v>250</v>
      </c>
      <c r="BM126" s="193" t="s">
        <v>1745</v>
      </c>
    </row>
    <row r="127" spans="1:65" s="2" customFormat="1" ht="16.5" customHeight="1">
      <c r="A127" s="36"/>
      <c r="B127" s="37"/>
      <c r="C127" s="181" t="s">
        <v>411</v>
      </c>
      <c r="D127" s="181" t="s">
        <v>246</v>
      </c>
      <c r="E127" s="182" t="s">
        <v>1746</v>
      </c>
      <c r="F127" s="183" t="s">
        <v>1747</v>
      </c>
      <c r="G127" s="184" t="s">
        <v>505</v>
      </c>
      <c r="H127" s="185">
        <v>1</v>
      </c>
      <c r="I127" s="186"/>
      <c r="J127" s="187">
        <f>ROUND(I127*H127,2)</f>
        <v>0</v>
      </c>
      <c r="K127" s="188"/>
      <c r="L127" s="41"/>
      <c r="M127" s="189" t="s">
        <v>18</v>
      </c>
      <c r="N127" s="190" t="s">
        <v>41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250</v>
      </c>
      <c r="AT127" s="193" t="s">
        <v>246</v>
      </c>
      <c r="AU127" s="193" t="s">
        <v>77</v>
      </c>
      <c r="AY127" s="19" t="s">
        <v>244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77</v>
      </c>
      <c r="BK127" s="194">
        <f>ROUND(I127*H127,2)</f>
        <v>0</v>
      </c>
      <c r="BL127" s="19" t="s">
        <v>250</v>
      </c>
      <c r="BM127" s="193" t="s">
        <v>1748</v>
      </c>
    </row>
    <row r="128" spans="1:65" s="12" customFormat="1" ht="25.9" customHeight="1">
      <c r="B128" s="165"/>
      <c r="C128" s="166"/>
      <c r="D128" s="167" t="s">
        <v>69</v>
      </c>
      <c r="E128" s="168" t="s">
        <v>1288</v>
      </c>
      <c r="F128" s="168" t="s">
        <v>1373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SUM(P129:P137)</f>
        <v>0</v>
      </c>
      <c r="Q128" s="173"/>
      <c r="R128" s="174">
        <f>SUM(R129:R137)</f>
        <v>0</v>
      </c>
      <c r="S128" s="173"/>
      <c r="T128" s="175">
        <f>SUM(T129:T137)</f>
        <v>0</v>
      </c>
      <c r="AR128" s="176" t="s">
        <v>77</v>
      </c>
      <c r="AT128" s="177" t="s">
        <v>69</v>
      </c>
      <c r="AU128" s="177" t="s">
        <v>70</v>
      </c>
      <c r="AY128" s="176" t="s">
        <v>244</v>
      </c>
      <c r="BK128" s="178">
        <f>SUM(BK129:BK137)</f>
        <v>0</v>
      </c>
    </row>
    <row r="129" spans="1:65" s="2" customFormat="1" ht="24.2" customHeight="1">
      <c r="A129" s="36"/>
      <c r="B129" s="37"/>
      <c r="C129" s="181" t="s">
        <v>415</v>
      </c>
      <c r="D129" s="181" t="s">
        <v>246</v>
      </c>
      <c r="E129" s="182" t="s">
        <v>1749</v>
      </c>
      <c r="F129" s="183" t="s">
        <v>1640</v>
      </c>
      <c r="G129" s="184" t="s">
        <v>505</v>
      </c>
      <c r="H129" s="185">
        <v>1</v>
      </c>
      <c r="I129" s="186"/>
      <c r="J129" s="187">
        <f>ROUND(I129*H129,2)</f>
        <v>0</v>
      </c>
      <c r="K129" s="188"/>
      <c r="L129" s="41"/>
      <c r="M129" s="189" t="s">
        <v>18</v>
      </c>
      <c r="N129" s="190" t="s">
        <v>41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250</v>
      </c>
      <c r="AT129" s="193" t="s">
        <v>246</v>
      </c>
      <c r="AU129" s="193" t="s">
        <v>77</v>
      </c>
      <c r="AY129" s="19" t="s">
        <v>244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77</v>
      </c>
      <c r="BK129" s="194">
        <f>ROUND(I129*H129,2)</f>
        <v>0</v>
      </c>
      <c r="BL129" s="19" t="s">
        <v>250</v>
      </c>
      <c r="BM129" s="193" t="s">
        <v>1750</v>
      </c>
    </row>
    <row r="130" spans="1:65" s="2" customFormat="1" ht="29.25">
      <c r="A130" s="36"/>
      <c r="B130" s="37"/>
      <c r="C130" s="38"/>
      <c r="D130" s="197" t="s">
        <v>444</v>
      </c>
      <c r="E130" s="38"/>
      <c r="F130" s="239" t="s">
        <v>1642</v>
      </c>
      <c r="G130" s="38"/>
      <c r="H130" s="38"/>
      <c r="I130" s="240"/>
      <c r="J130" s="38"/>
      <c r="K130" s="38"/>
      <c r="L130" s="41"/>
      <c r="M130" s="241"/>
      <c r="N130" s="24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444</v>
      </c>
      <c r="AU130" s="19" t="s">
        <v>77</v>
      </c>
    </row>
    <row r="131" spans="1:65" s="2" customFormat="1" ht="24.2" customHeight="1">
      <c r="A131" s="36"/>
      <c r="B131" s="37"/>
      <c r="C131" s="181" t="s">
        <v>419</v>
      </c>
      <c r="D131" s="181" t="s">
        <v>246</v>
      </c>
      <c r="E131" s="182" t="s">
        <v>1751</v>
      </c>
      <c r="F131" s="183" t="s">
        <v>1752</v>
      </c>
      <c r="G131" s="184" t="s">
        <v>505</v>
      </c>
      <c r="H131" s="185">
        <v>1</v>
      </c>
      <c r="I131" s="186"/>
      <c r="J131" s="187">
        <f t="shared" ref="J131:J137" si="20">ROUND(I131*H131,2)</f>
        <v>0</v>
      </c>
      <c r="K131" s="188"/>
      <c r="L131" s="41"/>
      <c r="M131" s="189" t="s">
        <v>18</v>
      </c>
      <c r="N131" s="190" t="s">
        <v>41</v>
      </c>
      <c r="O131" s="66"/>
      <c r="P131" s="191">
        <f t="shared" ref="P131:P137" si="21">O131*H131</f>
        <v>0</v>
      </c>
      <c r="Q131" s="191">
        <v>0</v>
      </c>
      <c r="R131" s="191">
        <f t="shared" ref="R131:R137" si="22">Q131*H131</f>
        <v>0</v>
      </c>
      <c r="S131" s="191">
        <v>0</v>
      </c>
      <c r="T131" s="192">
        <f t="shared" ref="T131:T137" si="2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250</v>
      </c>
      <c r="AT131" s="193" t="s">
        <v>246</v>
      </c>
      <c r="AU131" s="193" t="s">
        <v>77</v>
      </c>
      <c r="AY131" s="19" t="s">
        <v>244</v>
      </c>
      <c r="BE131" s="194">
        <f t="shared" ref="BE131:BE137" si="24">IF(N131="základní",J131,0)</f>
        <v>0</v>
      </c>
      <c r="BF131" s="194">
        <f t="shared" ref="BF131:BF137" si="25">IF(N131="snížená",J131,0)</f>
        <v>0</v>
      </c>
      <c r="BG131" s="194">
        <f t="shared" ref="BG131:BG137" si="26">IF(N131="zákl. přenesená",J131,0)</f>
        <v>0</v>
      </c>
      <c r="BH131" s="194">
        <f t="shared" ref="BH131:BH137" si="27">IF(N131="sníž. přenesená",J131,0)</f>
        <v>0</v>
      </c>
      <c r="BI131" s="194">
        <f t="shared" ref="BI131:BI137" si="28">IF(N131="nulová",J131,0)</f>
        <v>0</v>
      </c>
      <c r="BJ131" s="19" t="s">
        <v>77</v>
      </c>
      <c r="BK131" s="194">
        <f t="shared" ref="BK131:BK137" si="29">ROUND(I131*H131,2)</f>
        <v>0</v>
      </c>
      <c r="BL131" s="19" t="s">
        <v>250</v>
      </c>
      <c r="BM131" s="193" t="s">
        <v>1753</v>
      </c>
    </row>
    <row r="132" spans="1:65" s="2" customFormat="1" ht="44.25" customHeight="1">
      <c r="A132" s="36"/>
      <c r="B132" s="37"/>
      <c r="C132" s="181" t="s">
        <v>423</v>
      </c>
      <c r="D132" s="181" t="s">
        <v>246</v>
      </c>
      <c r="E132" s="182" t="s">
        <v>1754</v>
      </c>
      <c r="F132" s="183" t="s">
        <v>1755</v>
      </c>
      <c r="G132" s="184" t="s">
        <v>505</v>
      </c>
      <c r="H132" s="185">
        <v>1</v>
      </c>
      <c r="I132" s="186"/>
      <c r="J132" s="187">
        <f t="shared" si="20"/>
        <v>0</v>
      </c>
      <c r="K132" s="188"/>
      <c r="L132" s="41"/>
      <c r="M132" s="189" t="s">
        <v>18</v>
      </c>
      <c r="N132" s="190" t="s">
        <v>41</v>
      </c>
      <c r="O132" s="66"/>
      <c r="P132" s="191">
        <f t="shared" si="21"/>
        <v>0</v>
      </c>
      <c r="Q132" s="191">
        <v>0</v>
      </c>
      <c r="R132" s="191">
        <f t="shared" si="22"/>
        <v>0</v>
      </c>
      <c r="S132" s="191">
        <v>0</v>
      </c>
      <c r="T132" s="192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250</v>
      </c>
      <c r="AT132" s="193" t="s">
        <v>246</v>
      </c>
      <c r="AU132" s="193" t="s">
        <v>77</v>
      </c>
      <c r="AY132" s="19" t="s">
        <v>244</v>
      </c>
      <c r="BE132" s="194">
        <f t="shared" si="24"/>
        <v>0</v>
      </c>
      <c r="BF132" s="194">
        <f t="shared" si="25"/>
        <v>0</v>
      </c>
      <c r="BG132" s="194">
        <f t="shared" si="26"/>
        <v>0</v>
      </c>
      <c r="BH132" s="194">
        <f t="shared" si="27"/>
        <v>0</v>
      </c>
      <c r="BI132" s="194">
        <f t="shared" si="28"/>
        <v>0</v>
      </c>
      <c r="BJ132" s="19" t="s">
        <v>77</v>
      </c>
      <c r="BK132" s="194">
        <f t="shared" si="29"/>
        <v>0</v>
      </c>
      <c r="BL132" s="19" t="s">
        <v>250</v>
      </c>
      <c r="BM132" s="193" t="s">
        <v>1756</v>
      </c>
    </row>
    <row r="133" spans="1:65" s="2" customFormat="1" ht="24.2" customHeight="1">
      <c r="A133" s="36"/>
      <c r="B133" s="37"/>
      <c r="C133" s="181" t="s">
        <v>427</v>
      </c>
      <c r="D133" s="181" t="s">
        <v>246</v>
      </c>
      <c r="E133" s="182" t="s">
        <v>1757</v>
      </c>
      <c r="F133" s="183" t="s">
        <v>1758</v>
      </c>
      <c r="G133" s="184" t="s">
        <v>505</v>
      </c>
      <c r="H133" s="185">
        <v>1</v>
      </c>
      <c r="I133" s="186"/>
      <c r="J133" s="187">
        <f t="shared" si="20"/>
        <v>0</v>
      </c>
      <c r="K133" s="188"/>
      <c r="L133" s="41"/>
      <c r="M133" s="189" t="s">
        <v>18</v>
      </c>
      <c r="N133" s="190" t="s">
        <v>41</v>
      </c>
      <c r="O133" s="66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250</v>
      </c>
      <c r="AT133" s="193" t="s">
        <v>246</v>
      </c>
      <c r="AU133" s="193" t="s">
        <v>77</v>
      </c>
      <c r="AY133" s="19" t="s">
        <v>244</v>
      </c>
      <c r="BE133" s="194">
        <f t="shared" si="24"/>
        <v>0</v>
      </c>
      <c r="BF133" s="194">
        <f t="shared" si="25"/>
        <v>0</v>
      </c>
      <c r="BG133" s="194">
        <f t="shared" si="26"/>
        <v>0</v>
      </c>
      <c r="BH133" s="194">
        <f t="shared" si="27"/>
        <v>0</v>
      </c>
      <c r="BI133" s="194">
        <f t="shared" si="28"/>
        <v>0</v>
      </c>
      <c r="BJ133" s="19" t="s">
        <v>77</v>
      </c>
      <c r="BK133" s="194">
        <f t="shared" si="29"/>
        <v>0</v>
      </c>
      <c r="BL133" s="19" t="s">
        <v>250</v>
      </c>
      <c r="BM133" s="193" t="s">
        <v>1759</v>
      </c>
    </row>
    <row r="134" spans="1:65" s="2" customFormat="1" ht="24.2" customHeight="1">
      <c r="A134" s="36"/>
      <c r="B134" s="37"/>
      <c r="C134" s="181" t="s">
        <v>431</v>
      </c>
      <c r="D134" s="181" t="s">
        <v>246</v>
      </c>
      <c r="E134" s="182" t="s">
        <v>1760</v>
      </c>
      <c r="F134" s="183" t="s">
        <v>1761</v>
      </c>
      <c r="G134" s="184" t="s">
        <v>505</v>
      </c>
      <c r="H134" s="185">
        <v>1</v>
      </c>
      <c r="I134" s="186"/>
      <c r="J134" s="187">
        <f t="shared" si="20"/>
        <v>0</v>
      </c>
      <c r="K134" s="188"/>
      <c r="L134" s="41"/>
      <c r="M134" s="189" t="s">
        <v>18</v>
      </c>
      <c r="N134" s="190" t="s">
        <v>41</v>
      </c>
      <c r="O134" s="66"/>
      <c r="P134" s="191">
        <f t="shared" si="21"/>
        <v>0</v>
      </c>
      <c r="Q134" s="191">
        <v>0</v>
      </c>
      <c r="R134" s="191">
        <f t="shared" si="22"/>
        <v>0</v>
      </c>
      <c r="S134" s="191">
        <v>0</v>
      </c>
      <c r="T134" s="192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250</v>
      </c>
      <c r="AT134" s="193" t="s">
        <v>246</v>
      </c>
      <c r="AU134" s="193" t="s">
        <v>77</v>
      </c>
      <c r="AY134" s="19" t="s">
        <v>244</v>
      </c>
      <c r="BE134" s="194">
        <f t="shared" si="24"/>
        <v>0</v>
      </c>
      <c r="BF134" s="194">
        <f t="shared" si="25"/>
        <v>0</v>
      </c>
      <c r="BG134" s="194">
        <f t="shared" si="26"/>
        <v>0</v>
      </c>
      <c r="BH134" s="194">
        <f t="shared" si="27"/>
        <v>0</v>
      </c>
      <c r="BI134" s="194">
        <f t="shared" si="28"/>
        <v>0</v>
      </c>
      <c r="BJ134" s="19" t="s">
        <v>77</v>
      </c>
      <c r="BK134" s="194">
        <f t="shared" si="29"/>
        <v>0</v>
      </c>
      <c r="BL134" s="19" t="s">
        <v>250</v>
      </c>
      <c r="BM134" s="193" t="s">
        <v>1762</v>
      </c>
    </row>
    <row r="135" spans="1:65" s="2" customFormat="1" ht="16.5" customHeight="1">
      <c r="A135" s="36"/>
      <c r="B135" s="37"/>
      <c r="C135" s="181" t="s">
        <v>435</v>
      </c>
      <c r="D135" s="181" t="s">
        <v>246</v>
      </c>
      <c r="E135" s="182" t="s">
        <v>1763</v>
      </c>
      <c r="F135" s="183" t="s">
        <v>1764</v>
      </c>
      <c r="G135" s="184" t="s">
        <v>505</v>
      </c>
      <c r="H135" s="185">
        <v>1</v>
      </c>
      <c r="I135" s="186"/>
      <c r="J135" s="187">
        <f t="shared" si="20"/>
        <v>0</v>
      </c>
      <c r="K135" s="188"/>
      <c r="L135" s="41"/>
      <c r="M135" s="189" t="s">
        <v>18</v>
      </c>
      <c r="N135" s="190" t="s">
        <v>41</v>
      </c>
      <c r="O135" s="66"/>
      <c r="P135" s="191">
        <f t="shared" si="21"/>
        <v>0</v>
      </c>
      <c r="Q135" s="191">
        <v>0</v>
      </c>
      <c r="R135" s="191">
        <f t="shared" si="22"/>
        <v>0</v>
      </c>
      <c r="S135" s="191">
        <v>0</v>
      </c>
      <c r="T135" s="192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250</v>
      </c>
      <c r="AT135" s="193" t="s">
        <v>246</v>
      </c>
      <c r="AU135" s="193" t="s">
        <v>77</v>
      </c>
      <c r="AY135" s="19" t="s">
        <v>244</v>
      </c>
      <c r="BE135" s="194">
        <f t="shared" si="24"/>
        <v>0</v>
      </c>
      <c r="BF135" s="194">
        <f t="shared" si="25"/>
        <v>0</v>
      </c>
      <c r="BG135" s="194">
        <f t="shared" si="26"/>
        <v>0</v>
      </c>
      <c r="BH135" s="194">
        <f t="shared" si="27"/>
        <v>0</v>
      </c>
      <c r="BI135" s="194">
        <f t="shared" si="28"/>
        <v>0</v>
      </c>
      <c r="BJ135" s="19" t="s">
        <v>77</v>
      </c>
      <c r="BK135" s="194">
        <f t="shared" si="29"/>
        <v>0</v>
      </c>
      <c r="BL135" s="19" t="s">
        <v>250</v>
      </c>
      <c r="BM135" s="193" t="s">
        <v>1765</v>
      </c>
    </row>
    <row r="136" spans="1:65" s="2" customFormat="1" ht="44.25" customHeight="1">
      <c r="A136" s="36"/>
      <c r="B136" s="37"/>
      <c r="C136" s="181" t="s">
        <v>440</v>
      </c>
      <c r="D136" s="181" t="s">
        <v>246</v>
      </c>
      <c r="E136" s="182" t="s">
        <v>1766</v>
      </c>
      <c r="F136" s="183" t="s">
        <v>1767</v>
      </c>
      <c r="G136" s="184" t="s">
        <v>505</v>
      </c>
      <c r="H136" s="185">
        <v>1</v>
      </c>
      <c r="I136" s="186"/>
      <c r="J136" s="187">
        <f t="shared" si="20"/>
        <v>0</v>
      </c>
      <c r="K136" s="188"/>
      <c r="L136" s="41"/>
      <c r="M136" s="189" t="s">
        <v>18</v>
      </c>
      <c r="N136" s="190" t="s">
        <v>41</v>
      </c>
      <c r="O136" s="66"/>
      <c r="P136" s="191">
        <f t="shared" si="21"/>
        <v>0</v>
      </c>
      <c r="Q136" s="191">
        <v>0</v>
      </c>
      <c r="R136" s="191">
        <f t="shared" si="22"/>
        <v>0</v>
      </c>
      <c r="S136" s="191">
        <v>0</v>
      </c>
      <c r="T136" s="192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250</v>
      </c>
      <c r="AT136" s="193" t="s">
        <v>246</v>
      </c>
      <c r="AU136" s="193" t="s">
        <v>77</v>
      </c>
      <c r="AY136" s="19" t="s">
        <v>244</v>
      </c>
      <c r="BE136" s="194">
        <f t="shared" si="24"/>
        <v>0</v>
      </c>
      <c r="BF136" s="194">
        <f t="shared" si="25"/>
        <v>0</v>
      </c>
      <c r="BG136" s="194">
        <f t="shared" si="26"/>
        <v>0</v>
      </c>
      <c r="BH136" s="194">
        <f t="shared" si="27"/>
        <v>0</v>
      </c>
      <c r="BI136" s="194">
        <f t="shared" si="28"/>
        <v>0</v>
      </c>
      <c r="BJ136" s="19" t="s">
        <v>77</v>
      </c>
      <c r="BK136" s="194">
        <f t="shared" si="29"/>
        <v>0</v>
      </c>
      <c r="BL136" s="19" t="s">
        <v>250</v>
      </c>
      <c r="BM136" s="193" t="s">
        <v>1768</v>
      </c>
    </row>
    <row r="137" spans="1:65" s="2" customFormat="1" ht="16.5" customHeight="1">
      <c r="A137" s="36"/>
      <c r="B137" s="37"/>
      <c r="C137" s="181" t="s">
        <v>447</v>
      </c>
      <c r="D137" s="181" t="s">
        <v>246</v>
      </c>
      <c r="E137" s="182" t="s">
        <v>1769</v>
      </c>
      <c r="F137" s="183" t="s">
        <v>1770</v>
      </c>
      <c r="G137" s="184" t="s">
        <v>505</v>
      </c>
      <c r="H137" s="185">
        <v>1</v>
      </c>
      <c r="I137" s="186"/>
      <c r="J137" s="187">
        <f t="shared" si="20"/>
        <v>0</v>
      </c>
      <c r="K137" s="188"/>
      <c r="L137" s="41"/>
      <c r="M137" s="243" t="s">
        <v>18</v>
      </c>
      <c r="N137" s="244" t="s">
        <v>41</v>
      </c>
      <c r="O137" s="245"/>
      <c r="P137" s="246">
        <f t="shared" si="21"/>
        <v>0</v>
      </c>
      <c r="Q137" s="246">
        <v>0</v>
      </c>
      <c r="R137" s="246">
        <f t="shared" si="22"/>
        <v>0</v>
      </c>
      <c r="S137" s="246">
        <v>0</v>
      </c>
      <c r="T137" s="247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250</v>
      </c>
      <c r="AT137" s="193" t="s">
        <v>246</v>
      </c>
      <c r="AU137" s="193" t="s">
        <v>77</v>
      </c>
      <c r="AY137" s="19" t="s">
        <v>244</v>
      </c>
      <c r="BE137" s="194">
        <f t="shared" si="24"/>
        <v>0</v>
      </c>
      <c r="BF137" s="194">
        <f t="shared" si="25"/>
        <v>0</v>
      </c>
      <c r="BG137" s="194">
        <f t="shared" si="26"/>
        <v>0</v>
      </c>
      <c r="BH137" s="194">
        <f t="shared" si="27"/>
        <v>0</v>
      </c>
      <c r="BI137" s="194">
        <f t="shared" si="28"/>
        <v>0</v>
      </c>
      <c r="BJ137" s="19" t="s">
        <v>77</v>
      </c>
      <c r="BK137" s="194">
        <f t="shared" si="29"/>
        <v>0</v>
      </c>
      <c r="BL137" s="19" t="s">
        <v>250</v>
      </c>
      <c r="BM137" s="193" t="s">
        <v>1771</v>
      </c>
    </row>
    <row r="138" spans="1:65" s="2" customFormat="1" ht="6.95" customHeight="1">
      <c r="A138" s="36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1"/>
      <c r="M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sheetProtection algorithmName="SHA-512" hashValue="6qYrVa4l6Jvdc1x5cUtKj4dqxtYCjeFQCtL0+7+0rolq4SKVM7OCOUCz4hJJX9aPNSRniaLJrstpD4+jyirC8A==" saltValue="EaMhN+EbkJGClG+FycKY4vDPs3OhnBHpWicCvCRJxI4sU7DOFvZJeYbA6Pgl5AYLJ1tjynOnTPj7jfxdvK5Ypw==" spinCount="100000" sheet="1" objects="1" scenarios="1" formatColumns="0" formatRows="0" autoFilter="0"/>
  <autoFilter ref="C89:K13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99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1772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ROUND((SUM(BE85:BE96)),  2)</f>
        <v>0</v>
      </c>
      <c r="G35" s="36"/>
      <c r="H35" s="36"/>
      <c r="I35" s="126">
        <v>0.21</v>
      </c>
      <c r="J35" s="125">
        <f>ROUND(((SUM(BE85:BE96))*I35),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ROUND((SUM(BF85:BF96)),  2)</f>
        <v>0</v>
      </c>
      <c r="G36" s="36"/>
      <c r="H36" s="36"/>
      <c r="I36" s="126">
        <v>0.15</v>
      </c>
      <c r="J36" s="125">
        <f>ROUND(((SUM(BF85:BF96))*I36),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ROUND((SUM(BG85:BG96)),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ROUND((SUM(BH85:BH96)),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ROUND((SUM(BI85:BI96)),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01.4.9 - Gastro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229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15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7" t="str">
        <f>E7</f>
        <v>JAK  - Smluvní rozpočet VZ.13.2022</v>
      </c>
      <c r="F73" s="398"/>
      <c r="G73" s="398"/>
      <c r="H73" s="39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1" customFormat="1" ht="12" customHeight="1">
      <c r="B74" s="23"/>
      <c r="C74" s="31" t="s">
        <v>200</v>
      </c>
      <c r="D74" s="24"/>
      <c r="E74" s="24"/>
      <c r="F74" s="24"/>
      <c r="G74" s="24"/>
      <c r="H74" s="24"/>
      <c r="I74" s="24"/>
      <c r="J74" s="24"/>
      <c r="K74" s="24"/>
      <c r="L74" s="22"/>
    </row>
    <row r="75" spans="1:31" s="2" customFormat="1" ht="16.5" customHeight="1">
      <c r="A75" s="36"/>
      <c r="B75" s="37"/>
      <c r="C75" s="38"/>
      <c r="D75" s="38"/>
      <c r="E75" s="397" t="s">
        <v>201</v>
      </c>
      <c r="F75" s="396"/>
      <c r="G75" s="396"/>
      <c r="H75" s="396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202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2" t="str">
        <f>E11</f>
        <v>SO 01.4.9 - Gastro</v>
      </c>
      <c r="F77" s="396"/>
      <c r="G77" s="396"/>
      <c r="H77" s="396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20</v>
      </c>
      <c r="D79" s="38"/>
      <c r="E79" s="38"/>
      <c r="F79" s="29" t="str">
        <f>F14</f>
        <v xml:space="preserve"> </v>
      </c>
      <c r="G79" s="38"/>
      <c r="H79" s="38"/>
      <c r="I79" s="31" t="s">
        <v>22</v>
      </c>
      <c r="J79" s="61" t="str">
        <f>IF(J14="","",J14)</f>
        <v>12. 8. 2022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>
      <c r="A81" s="36"/>
      <c r="B81" s="37"/>
      <c r="C81" s="31" t="s">
        <v>24</v>
      </c>
      <c r="D81" s="38"/>
      <c r="E81" s="38"/>
      <c r="F81" s="29" t="str">
        <f>E17</f>
        <v>MČ Praha 6, odbor školství</v>
      </c>
      <c r="G81" s="38"/>
      <c r="H81" s="38"/>
      <c r="I81" s="31" t="s">
        <v>30</v>
      </c>
      <c r="J81" s="34" t="str">
        <f>E23</f>
        <v>D - PLUS PROJEKTOVÁ A INŽENÝRSKÁ a.s.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28</v>
      </c>
      <c r="D82" s="38"/>
      <c r="E82" s="38"/>
      <c r="F82" s="29" t="str">
        <f>IF(E20="","",E20)</f>
        <v>Vyplň údaj</v>
      </c>
      <c r="G82" s="38"/>
      <c r="H82" s="38"/>
      <c r="I82" s="31" t="s">
        <v>33</v>
      </c>
      <c r="J82" s="34" t="str">
        <f>E26</f>
        <v xml:space="preserve"> 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3"/>
      <c r="B84" s="154"/>
      <c r="C84" s="155" t="s">
        <v>230</v>
      </c>
      <c r="D84" s="156" t="s">
        <v>55</v>
      </c>
      <c r="E84" s="156" t="s">
        <v>51</v>
      </c>
      <c r="F84" s="156" t="s">
        <v>52</v>
      </c>
      <c r="G84" s="156" t="s">
        <v>231</v>
      </c>
      <c r="H84" s="156" t="s">
        <v>232</v>
      </c>
      <c r="I84" s="156" t="s">
        <v>233</v>
      </c>
      <c r="J84" s="157" t="s">
        <v>206</v>
      </c>
      <c r="K84" s="158" t="s">
        <v>234</v>
      </c>
      <c r="L84" s="159"/>
      <c r="M84" s="70" t="s">
        <v>18</v>
      </c>
      <c r="N84" s="71" t="s">
        <v>40</v>
      </c>
      <c r="O84" s="71" t="s">
        <v>235</v>
      </c>
      <c r="P84" s="71" t="s">
        <v>236</v>
      </c>
      <c r="Q84" s="71" t="s">
        <v>237</v>
      </c>
      <c r="R84" s="71" t="s">
        <v>238</v>
      </c>
      <c r="S84" s="71" t="s">
        <v>239</v>
      </c>
      <c r="T84" s="72" t="s">
        <v>240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</row>
    <row r="85" spans="1:65" s="2" customFormat="1" ht="22.9" customHeight="1">
      <c r="A85" s="36"/>
      <c r="B85" s="37"/>
      <c r="C85" s="77" t="s">
        <v>241</v>
      </c>
      <c r="D85" s="38"/>
      <c r="E85" s="38"/>
      <c r="F85" s="38"/>
      <c r="G85" s="38"/>
      <c r="H85" s="38"/>
      <c r="I85" s="38"/>
      <c r="J85" s="160">
        <f>BK85</f>
        <v>0</v>
      </c>
      <c r="K85" s="38"/>
      <c r="L85" s="41"/>
      <c r="M85" s="73"/>
      <c r="N85" s="161"/>
      <c r="O85" s="74"/>
      <c r="P85" s="162">
        <f>SUM(P86:P96)</f>
        <v>0</v>
      </c>
      <c r="Q85" s="74"/>
      <c r="R85" s="162">
        <f>SUM(R86:R96)</f>
        <v>0</v>
      </c>
      <c r="S85" s="74"/>
      <c r="T85" s="163">
        <f>SUM(T86:T96)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69</v>
      </c>
      <c r="AU85" s="19" t="s">
        <v>207</v>
      </c>
      <c r="BK85" s="164">
        <f>SUM(BK86:BK96)</f>
        <v>0</v>
      </c>
    </row>
    <row r="86" spans="1:65" s="2" customFormat="1" ht="49.15" customHeight="1">
      <c r="A86" s="36"/>
      <c r="B86" s="37"/>
      <c r="C86" s="218" t="s">
        <v>77</v>
      </c>
      <c r="D86" s="218" t="s">
        <v>264</v>
      </c>
      <c r="E86" s="219" t="s">
        <v>1773</v>
      </c>
      <c r="F86" s="220" t="s">
        <v>1774</v>
      </c>
      <c r="G86" s="221" t="s">
        <v>1775</v>
      </c>
      <c r="H86" s="222">
        <v>1</v>
      </c>
      <c r="I86" s="223"/>
      <c r="J86" s="224">
        <f>ROUND(I86*H86,2)</f>
        <v>0</v>
      </c>
      <c r="K86" s="225"/>
      <c r="L86" s="226"/>
      <c r="M86" s="227" t="s">
        <v>18</v>
      </c>
      <c r="N86" s="228" t="s">
        <v>41</v>
      </c>
      <c r="O86" s="66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3" t="s">
        <v>267</v>
      </c>
      <c r="AT86" s="193" t="s">
        <v>264</v>
      </c>
      <c r="AU86" s="193" t="s">
        <v>70</v>
      </c>
      <c r="AY86" s="19" t="s">
        <v>244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19" t="s">
        <v>77</v>
      </c>
      <c r="BK86" s="194">
        <f>ROUND(I86*H86,2)</f>
        <v>0</v>
      </c>
      <c r="BL86" s="19" t="s">
        <v>250</v>
      </c>
      <c r="BM86" s="193" t="s">
        <v>1776</v>
      </c>
    </row>
    <row r="87" spans="1:65" s="2" customFormat="1" ht="29.25">
      <c r="A87" s="36"/>
      <c r="B87" s="37"/>
      <c r="C87" s="38"/>
      <c r="D87" s="197" t="s">
        <v>444</v>
      </c>
      <c r="E87" s="38"/>
      <c r="F87" s="239" t="s">
        <v>1777</v>
      </c>
      <c r="G87" s="38"/>
      <c r="H87" s="38"/>
      <c r="I87" s="240"/>
      <c r="J87" s="38"/>
      <c r="K87" s="38"/>
      <c r="L87" s="41"/>
      <c r="M87" s="241"/>
      <c r="N87" s="24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444</v>
      </c>
      <c r="AU87" s="19" t="s">
        <v>70</v>
      </c>
    </row>
    <row r="88" spans="1:65" s="2" customFormat="1" ht="49.15" customHeight="1">
      <c r="A88" s="36"/>
      <c r="B88" s="37"/>
      <c r="C88" s="218" t="s">
        <v>79</v>
      </c>
      <c r="D88" s="218" t="s">
        <v>264</v>
      </c>
      <c r="E88" s="219" t="s">
        <v>1778</v>
      </c>
      <c r="F88" s="220" t="s">
        <v>1774</v>
      </c>
      <c r="G88" s="221" t="s">
        <v>1775</v>
      </c>
      <c r="H88" s="222">
        <v>1</v>
      </c>
      <c r="I88" s="223"/>
      <c r="J88" s="224">
        <f>ROUND(I88*H88,2)</f>
        <v>0</v>
      </c>
      <c r="K88" s="225"/>
      <c r="L88" s="226"/>
      <c r="M88" s="227" t="s">
        <v>18</v>
      </c>
      <c r="N88" s="228" t="s">
        <v>41</v>
      </c>
      <c r="O88" s="6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3" t="s">
        <v>267</v>
      </c>
      <c r="AT88" s="193" t="s">
        <v>264</v>
      </c>
      <c r="AU88" s="193" t="s">
        <v>70</v>
      </c>
      <c r="AY88" s="19" t="s">
        <v>244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9" t="s">
        <v>77</v>
      </c>
      <c r="BK88" s="194">
        <f>ROUND(I88*H88,2)</f>
        <v>0</v>
      </c>
      <c r="BL88" s="19" t="s">
        <v>250</v>
      </c>
      <c r="BM88" s="193" t="s">
        <v>1779</v>
      </c>
    </row>
    <row r="89" spans="1:65" s="2" customFormat="1" ht="29.25">
      <c r="A89" s="36"/>
      <c r="B89" s="37"/>
      <c r="C89" s="38"/>
      <c r="D89" s="197" t="s">
        <v>444</v>
      </c>
      <c r="E89" s="38"/>
      <c r="F89" s="239" t="s">
        <v>1780</v>
      </c>
      <c r="G89" s="38"/>
      <c r="H89" s="38"/>
      <c r="I89" s="240"/>
      <c r="J89" s="38"/>
      <c r="K89" s="38"/>
      <c r="L89" s="41"/>
      <c r="M89" s="241"/>
      <c r="N89" s="24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444</v>
      </c>
      <c r="AU89" s="19" t="s">
        <v>70</v>
      </c>
    </row>
    <row r="90" spans="1:65" s="2" customFormat="1" ht="49.15" customHeight="1">
      <c r="A90" s="36"/>
      <c r="B90" s="37"/>
      <c r="C90" s="218" t="s">
        <v>131</v>
      </c>
      <c r="D90" s="218" t="s">
        <v>264</v>
      </c>
      <c r="E90" s="219" t="s">
        <v>1781</v>
      </c>
      <c r="F90" s="220" t="s">
        <v>1774</v>
      </c>
      <c r="G90" s="221" t="s">
        <v>1775</v>
      </c>
      <c r="H90" s="222">
        <v>1</v>
      </c>
      <c r="I90" s="223"/>
      <c r="J90" s="224">
        <f>ROUND(I90*H90,2)</f>
        <v>0</v>
      </c>
      <c r="K90" s="225"/>
      <c r="L90" s="226"/>
      <c r="M90" s="227" t="s">
        <v>18</v>
      </c>
      <c r="N90" s="228" t="s">
        <v>41</v>
      </c>
      <c r="O90" s="6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267</v>
      </c>
      <c r="AT90" s="193" t="s">
        <v>264</v>
      </c>
      <c r="AU90" s="193" t="s">
        <v>70</v>
      </c>
      <c r="AY90" s="19" t="s">
        <v>244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9" t="s">
        <v>77</v>
      </c>
      <c r="BK90" s="194">
        <f>ROUND(I90*H90,2)</f>
        <v>0</v>
      </c>
      <c r="BL90" s="19" t="s">
        <v>250</v>
      </c>
      <c r="BM90" s="193" t="s">
        <v>1782</v>
      </c>
    </row>
    <row r="91" spans="1:65" s="2" customFormat="1" ht="29.25">
      <c r="A91" s="36"/>
      <c r="B91" s="37"/>
      <c r="C91" s="38"/>
      <c r="D91" s="197" t="s">
        <v>444</v>
      </c>
      <c r="E91" s="38"/>
      <c r="F91" s="239" t="s">
        <v>1783</v>
      </c>
      <c r="G91" s="38"/>
      <c r="H91" s="38"/>
      <c r="I91" s="240"/>
      <c r="J91" s="38"/>
      <c r="K91" s="38"/>
      <c r="L91" s="41"/>
      <c r="M91" s="241"/>
      <c r="N91" s="24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444</v>
      </c>
      <c r="AU91" s="19" t="s">
        <v>70</v>
      </c>
    </row>
    <row r="92" spans="1:65" s="2" customFormat="1" ht="49.15" customHeight="1">
      <c r="A92" s="36"/>
      <c r="B92" s="37"/>
      <c r="C92" s="218" t="s">
        <v>250</v>
      </c>
      <c r="D92" s="218" t="s">
        <v>264</v>
      </c>
      <c r="E92" s="219" t="s">
        <v>1784</v>
      </c>
      <c r="F92" s="220" t="s">
        <v>1774</v>
      </c>
      <c r="G92" s="221" t="s">
        <v>1775</v>
      </c>
      <c r="H92" s="222">
        <v>1</v>
      </c>
      <c r="I92" s="223"/>
      <c r="J92" s="224">
        <f>ROUND(I92*H92,2)</f>
        <v>0</v>
      </c>
      <c r="K92" s="225"/>
      <c r="L92" s="226"/>
      <c r="M92" s="227" t="s">
        <v>18</v>
      </c>
      <c r="N92" s="228" t="s">
        <v>41</v>
      </c>
      <c r="O92" s="6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3" t="s">
        <v>267</v>
      </c>
      <c r="AT92" s="193" t="s">
        <v>264</v>
      </c>
      <c r="AU92" s="193" t="s">
        <v>70</v>
      </c>
      <c r="AY92" s="19" t="s">
        <v>244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9" t="s">
        <v>77</v>
      </c>
      <c r="BK92" s="194">
        <f>ROUND(I92*H92,2)</f>
        <v>0</v>
      </c>
      <c r="BL92" s="19" t="s">
        <v>250</v>
      </c>
      <c r="BM92" s="193" t="s">
        <v>1785</v>
      </c>
    </row>
    <row r="93" spans="1:65" s="2" customFormat="1" ht="29.25">
      <c r="A93" s="36"/>
      <c r="B93" s="37"/>
      <c r="C93" s="38"/>
      <c r="D93" s="197" t="s">
        <v>444</v>
      </c>
      <c r="E93" s="38"/>
      <c r="F93" s="239" t="s">
        <v>1786</v>
      </c>
      <c r="G93" s="38"/>
      <c r="H93" s="38"/>
      <c r="I93" s="240"/>
      <c r="J93" s="38"/>
      <c r="K93" s="38"/>
      <c r="L93" s="41"/>
      <c r="M93" s="241"/>
      <c r="N93" s="24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444</v>
      </c>
      <c r="AU93" s="19" t="s">
        <v>70</v>
      </c>
    </row>
    <row r="94" spans="1:65" s="2" customFormat="1" ht="49.15" customHeight="1">
      <c r="A94" s="36"/>
      <c r="B94" s="37"/>
      <c r="C94" s="218" t="s">
        <v>271</v>
      </c>
      <c r="D94" s="218" t="s">
        <v>264</v>
      </c>
      <c r="E94" s="219" t="s">
        <v>1787</v>
      </c>
      <c r="F94" s="220" t="s">
        <v>1774</v>
      </c>
      <c r="G94" s="221" t="s">
        <v>1775</v>
      </c>
      <c r="H94" s="222">
        <v>3</v>
      </c>
      <c r="I94" s="223"/>
      <c r="J94" s="224">
        <f>ROUND(I94*H94,2)</f>
        <v>0</v>
      </c>
      <c r="K94" s="225"/>
      <c r="L94" s="226"/>
      <c r="M94" s="227" t="s">
        <v>18</v>
      </c>
      <c r="N94" s="228" t="s">
        <v>41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1788</v>
      </c>
      <c r="AT94" s="193" t="s">
        <v>264</v>
      </c>
      <c r="AU94" s="193" t="s">
        <v>70</v>
      </c>
      <c r="AY94" s="19" t="s">
        <v>244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9" t="s">
        <v>77</v>
      </c>
      <c r="BK94" s="194">
        <f>ROUND(I94*H94,2)</f>
        <v>0</v>
      </c>
      <c r="BL94" s="19" t="s">
        <v>585</v>
      </c>
      <c r="BM94" s="193" t="s">
        <v>1789</v>
      </c>
    </row>
    <row r="95" spans="1:65" s="2" customFormat="1" ht="29.25">
      <c r="A95" s="36"/>
      <c r="B95" s="37"/>
      <c r="C95" s="38"/>
      <c r="D95" s="197" t="s">
        <v>444</v>
      </c>
      <c r="E95" s="38"/>
      <c r="F95" s="239" t="s">
        <v>1790</v>
      </c>
      <c r="G95" s="38"/>
      <c r="H95" s="38"/>
      <c r="I95" s="240"/>
      <c r="J95" s="38"/>
      <c r="K95" s="38"/>
      <c r="L95" s="41"/>
      <c r="M95" s="241"/>
      <c r="N95" s="24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444</v>
      </c>
      <c r="AU95" s="19" t="s">
        <v>70</v>
      </c>
    </row>
    <row r="96" spans="1:65" s="13" customFormat="1">
      <c r="B96" s="195"/>
      <c r="C96" s="196"/>
      <c r="D96" s="197" t="s">
        <v>252</v>
      </c>
      <c r="E96" s="198" t="s">
        <v>18</v>
      </c>
      <c r="F96" s="199" t="s">
        <v>131</v>
      </c>
      <c r="G96" s="196"/>
      <c r="H96" s="200">
        <v>3</v>
      </c>
      <c r="I96" s="201"/>
      <c r="J96" s="196"/>
      <c r="K96" s="196"/>
      <c r="L96" s="202"/>
      <c r="M96" s="252"/>
      <c r="N96" s="253"/>
      <c r="O96" s="253"/>
      <c r="P96" s="253"/>
      <c r="Q96" s="253"/>
      <c r="R96" s="253"/>
      <c r="S96" s="253"/>
      <c r="T96" s="254"/>
      <c r="AT96" s="206" t="s">
        <v>252</v>
      </c>
      <c r="AU96" s="206" t="s">
        <v>70</v>
      </c>
      <c r="AV96" s="13" t="s">
        <v>79</v>
      </c>
      <c r="AW96" s="13" t="s">
        <v>32</v>
      </c>
      <c r="AX96" s="13" t="s">
        <v>77</v>
      </c>
      <c r="AY96" s="206" t="s">
        <v>244</v>
      </c>
    </row>
    <row r="97" spans="1:31" s="2" customFormat="1" ht="6.95" customHeight="1">
      <c r="A97" s="36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41"/>
      <c r="M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</sheetData>
  <sheetProtection algorithmName="SHA-512" hashValue="A5FlWmiMkDTLL3V997ir5FcGAaT6keqpdXWPz7I3x2CSwvA6lHIn/rMer3ZQSzR/pgYMNRv8D5oXl4eRRH2uFw==" saltValue="tFsMdPG4RSbBK0aeM0zwAoYsxokkVor1DbsBQ6k9N/9FTDBa7cgjJ+VSP/T0xD9vIvumVFpJJCLBlcHnORfJ6g==" spinCount="100000" sheet="1" objects="1" scenarios="1" formatColumns="0" formatRows="0" autoFilter="0"/>
  <autoFilter ref="C84:K96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1791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ROUND(J119,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ROUND((SUM(BE119:BE2303)),  2)</f>
        <v>0</v>
      </c>
      <c r="G35" s="36"/>
      <c r="H35" s="36"/>
      <c r="I35" s="126">
        <v>0.21</v>
      </c>
      <c r="J35" s="125">
        <f>ROUND(((SUM(BE119:BE2303))*I35),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ROUND((SUM(BF119:BF2303)),  2)</f>
        <v>0</v>
      </c>
      <c r="G36" s="36"/>
      <c r="H36" s="36"/>
      <c r="I36" s="126">
        <v>0.15</v>
      </c>
      <c r="J36" s="125">
        <f>ROUND(((SUM(BF119:BF2303))*I36),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ROUND((SUM(BG119:BG2303)),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ROUND((SUM(BH119:BH2303)),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ROUND((SUM(BI119:BI2303)),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02 - Půdní vestavba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J119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J120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1792</v>
      </c>
      <c r="E65" s="150"/>
      <c r="F65" s="150"/>
      <c r="G65" s="150"/>
      <c r="H65" s="150"/>
      <c r="I65" s="150"/>
      <c r="J65" s="151">
        <f>J121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1793</v>
      </c>
      <c r="E66" s="150"/>
      <c r="F66" s="150"/>
      <c r="G66" s="150"/>
      <c r="H66" s="150"/>
      <c r="I66" s="150"/>
      <c r="J66" s="151">
        <f>J173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209</v>
      </c>
      <c r="E67" s="150"/>
      <c r="F67" s="150"/>
      <c r="G67" s="150"/>
      <c r="H67" s="150"/>
      <c r="I67" s="150"/>
      <c r="J67" s="151">
        <f>J212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1794</v>
      </c>
      <c r="E68" s="150"/>
      <c r="F68" s="150"/>
      <c r="G68" s="150"/>
      <c r="H68" s="150"/>
      <c r="I68" s="150"/>
      <c r="J68" s="151">
        <f>J352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210</v>
      </c>
      <c r="E69" s="150"/>
      <c r="F69" s="150"/>
      <c r="G69" s="150"/>
      <c r="H69" s="150"/>
      <c r="I69" s="150"/>
      <c r="J69" s="151">
        <f>J626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1795</v>
      </c>
      <c r="E70" s="150"/>
      <c r="F70" s="150"/>
      <c r="G70" s="150"/>
      <c r="H70" s="150"/>
      <c r="I70" s="150"/>
      <c r="J70" s="151">
        <f>J767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211</v>
      </c>
      <c r="E71" s="150"/>
      <c r="F71" s="150"/>
      <c r="G71" s="150"/>
      <c r="H71" s="150"/>
      <c r="I71" s="150"/>
      <c r="J71" s="151">
        <f>J771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212</v>
      </c>
      <c r="E72" s="150"/>
      <c r="F72" s="150"/>
      <c r="G72" s="150"/>
      <c r="H72" s="150"/>
      <c r="I72" s="150"/>
      <c r="J72" s="151">
        <f>J1038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213</v>
      </c>
      <c r="E73" s="150"/>
      <c r="F73" s="150"/>
      <c r="G73" s="150"/>
      <c r="H73" s="150"/>
      <c r="I73" s="150"/>
      <c r="J73" s="151">
        <f>J1044</f>
        <v>0</v>
      </c>
      <c r="K73" s="99"/>
      <c r="L73" s="152"/>
    </row>
    <row r="74" spans="2:12" s="9" customFormat="1" ht="24.95" customHeight="1">
      <c r="B74" s="142"/>
      <c r="C74" s="143"/>
      <c r="D74" s="144" t="s">
        <v>214</v>
      </c>
      <c r="E74" s="145"/>
      <c r="F74" s="145"/>
      <c r="G74" s="145"/>
      <c r="H74" s="145"/>
      <c r="I74" s="145"/>
      <c r="J74" s="146">
        <f>J1047</f>
        <v>0</v>
      </c>
      <c r="K74" s="143"/>
      <c r="L74" s="147"/>
    </row>
    <row r="75" spans="2:12" s="10" customFormat="1" ht="19.899999999999999" customHeight="1">
      <c r="B75" s="148"/>
      <c r="C75" s="99"/>
      <c r="D75" s="149" t="s">
        <v>1796</v>
      </c>
      <c r="E75" s="150"/>
      <c r="F75" s="150"/>
      <c r="G75" s="150"/>
      <c r="H75" s="150"/>
      <c r="I75" s="150"/>
      <c r="J75" s="151">
        <f>J1048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1797</v>
      </c>
      <c r="E76" s="150"/>
      <c r="F76" s="150"/>
      <c r="G76" s="150"/>
      <c r="H76" s="150"/>
      <c r="I76" s="150"/>
      <c r="J76" s="151">
        <f>J1103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1798</v>
      </c>
      <c r="E77" s="150"/>
      <c r="F77" s="150"/>
      <c r="G77" s="150"/>
      <c r="H77" s="150"/>
      <c r="I77" s="150"/>
      <c r="J77" s="151">
        <f>J1137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1799</v>
      </c>
      <c r="E78" s="150"/>
      <c r="F78" s="150"/>
      <c r="G78" s="150"/>
      <c r="H78" s="150"/>
      <c r="I78" s="150"/>
      <c r="J78" s="151">
        <f>J1201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215</v>
      </c>
      <c r="E79" s="150"/>
      <c r="F79" s="150"/>
      <c r="G79" s="150"/>
      <c r="H79" s="150"/>
      <c r="I79" s="150"/>
      <c r="J79" s="151">
        <f>J1208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217</v>
      </c>
      <c r="E80" s="150"/>
      <c r="F80" s="150"/>
      <c r="G80" s="150"/>
      <c r="H80" s="150"/>
      <c r="I80" s="150"/>
      <c r="J80" s="151">
        <f>J1211</f>
        <v>0</v>
      </c>
      <c r="K80" s="99"/>
      <c r="L80" s="152"/>
    </row>
    <row r="81" spans="2:12" s="10" customFormat="1" ht="19.899999999999999" customHeight="1">
      <c r="B81" s="148"/>
      <c r="C81" s="99"/>
      <c r="D81" s="149" t="s">
        <v>1800</v>
      </c>
      <c r="E81" s="150"/>
      <c r="F81" s="150"/>
      <c r="G81" s="150"/>
      <c r="H81" s="150"/>
      <c r="I81" s="150"/>
      <c r="J81" s="151">
        <f>J1264</f>
        <v>0</v>
      </c>
      <c r="K81" s="99"/>
      <c r="L81" s="152"/>
    </row>
    <row r="82" spans="2:12" s="10" customFormat="1" ht="19.899999999999999" customHeight="1">
      <c r="B82" s="148"/>
      <c r="C82" s="99"/>
      <c r="D82" s="149" t="s">
        <v>1801</v>
      </c>
      <c r="E82" s="150"/>
      <c r="F82" s="150"/>
      <c r="G82" s="150"/>
      <c r="H82" s="150"/>
      <c r="I82" s="150"/>
      <c r="J82" s="151">
        <f>J1281</f>
        <v>0</v>
      </c>
      <c r="K82" s="99"/>
      <c r="L82" s="152"/>
    </row>
    <row r="83" spans="2:12" s="10" customFormat="1" ht="19.899999999999999" customHeight="1">
      <c r="B83" s="148"/>
      <c r="C83" s="99"/>
      <c r="D83" s="149" t="s">
        <v>1802</v>
      </c>
      <c r="E83" s="150"/>
      <c r="F83" s="150"/>
      <c r="G83" s="150"/>
      <c r="H83" s="150"/>
      <c r="I83" s="150"/>
      <c r="J83" s="151">
        <f>J1284</f>
        <v>0</v>
      </c>
      <c r="K83" s="99"/>
      <c r="L83" s="152"/>
    </row>
    <row r="84" spans="2:12" s="10" customFormat="1" ht="19.899999999999999" customHeight="1">
      <c r="B84" s="148"/>
      <c r="C84" s="99"/>
      <c r="D84" s="149" t="s">
        <v>218</v>
      </c>
      <c r="E84" s="150"/>
      <c r="F84" s="150"/>
      <c r="G84" s="150"/>
      <c r="H84" s="150"/>
      <c r="I84" s="150"/>
      <c r="J84" s="151">
        <f>J1291</f>
        <v>0</v>
      </c>
      <c r="K84" s="99"/>
      <c r="L84" s="152"/>
    </row>
    <row r="85" spans="2:12" s="10" customFormat="1" ht="19.899999999999999" customHeight="1">
      <c r="B85" s="148"/>
      <c r="C85" s="99"/>
      <c r="D85" s="149" t="s">
        <v>219</v>
      </c>
      <c r="E85" s="150"/>
      <c r="F85" s="150"/>
      <c r="G85" s="150"/>
      <c r="H85" s="150"/>
      <c r="I85" s="150"/>
      <c r="J85" s="151">
        <f>J1369</f>
        <v>0</v>
      </c>
      <c r="K85" s="99"/>
      <c r="L85" s="152"/>
    </row>
    <row r="86" spans="2:12" s="10" customFormat="1" ht="19.899999999999999" customHeight="1">
      <c r="B86" s="148"/>
      <c r="C86" s="99"/>
      <c r="D86" s="149" t="s">
        <v>1803</v>
      </c>
      <c r="E86" s="150"/>
      <c r="F86" s="150"/>
      <c r="G86" s="150"/>
      <c r="H86" s="150"/>
      <c r="I86" s="150"/>
      <c r="J86" s="151">
        <f>J1562</f>
        <v>0</v>
      </c>
      <c r="K86" s="99"/>
      <c r="L86" s="152"/>
    </row>
    <row r="87" spans="2:12" s="10" customFormat="1" ht="19.899999999999999" customHeight="1">
      <c r="B87" s="148"/>
      <c r="C87" s="99"/>
      <c r="D87" s="149" t="s">
        <v>1804</v>
      </c>
      <c r="E87" s="150"/>
      <c r="F87" s="150"/>
      <c r="G87" s="150"/>
      <c r="H87" s="150"/>
      <c r="I87" s="150"/>
      <c r="J87" s="151">
        <f>J1699</f>
        <v>0</v>
      </c>
      <c r="K87" s="99"/>
      <c r="L87" s="152"/>
    </row>
    <row r="88" spans="2:12" s="10" customFormat="1" ht="19.899999999999999" customHeight="1">
      <c r="B88" s="148"/>
      <c r="C88" s="99"/>
      <c r="D88" s="149" t="s">
        <v>220</v>
      </c>
      <c r="E88" s="150"/>
      <c r="F88" s="150"/>
      <c r="G88" s="150"/>
      <c r="H88" s="150"/>
      <c r="I88" s="150"/>
      <c r="J88" s="151">
        <f>J1770</f>
        <v>0</v>
      </c>
      <c r="K88" s="99"/>
      <c r="L88" s="152"/>
    </row>
    <row r="89" spans="2:12" s="10" customFormat="1" ht="19.899999999999999" customHeight="1">
      <c r="B89" s="148"/>
      <c r="C89" s="99"/>
      <c r="D89" s="149" t="s">
        <v>221</v>
      </c>
      <c r="E89" s="150"/>
      <c r="F89" s="150"/>
      <c r="G89" s="150"/>
      <c r="H89" s="150"/>
      <c r="I89" s="150"/>
      <c r="J89" s="151">
        <f>J1987</f>
        <v>0</v>
      </c>
      <c r="K89" s="99"/>
      <c r="L89" s="152"/>
    </row>
    <row r="90" spans="2:12" s="10" customFormat="1" ht="19.899999999999999" customHeight="1">
      <c r="B90" s="148"/>
      <c r="C90" s="99"/>
      <c r="D90" s="149" t="s">
        <v>222</v>
      </c>
      <c r="E90" s="150"/>
      <c r="F90" s="150"/>
      <c r="G90" s="150"/>
      <c r="H90" s="150"/>
      <c r="I90" s="150"/>
      <c r="J90" s="151">
        <f>J2025</f>
        <v>0</v>
      </c>
      <c r="K90" s="99"/>
      <c r="L90" s="152"/>
    </row>
    <row r="91" spans="2:12" s="10" customFormat="1" ht="19.899999999999999" customHeight="1">
      <c r="B91" s="148"/>
      <c r="C91" s="99"/>
      <c r="D91" s="149" t="s">
        <v>1805</v>
      </c>
      <c r="E91" s="150"/>
      <c r="F91" s="150"/>
      <c r="G91" s="150"/>
      <c r="H91" s="150"/>
      <c r="I91" s="150"/>
      <c r="J91" s="151">
        <f>J2075</f>
        <v>0</v>
      </c>
      <c r="K91" s="99"/>
      <c r="L91" s="152"/>
    </row>
    <row r="92" spans="2:12" s="10" customFormat="1" ht="19.899999999999999" customHeight="1">
      <c r="B92" s="148"/>
      <c r="C92" s="99"/>
      <c r="D92" s="149" t="s">
        <v>224</v>
      </c>
      <c r="E92" s="150"/>
      <c r="F92" s="150"/>
      <c r="G92" s="150"/>
      <c r="H92" s="150"/>
      <c r="I92" s="150"/>
      <c r="J92" s="151">
        <f>J2100</f>
        <v>0</v>
      </c>
      <c r="K92" s="99"/>
      <c r="L92" s="152"/>
    </row>
    <row r="93" spans="2:12" s="10" customFormat="1" ht="19.899999999999999" customHeight="1">
      <c r="B93" s="148"/>
      <c r="C93" s="99"/>
      <c r="D93" s="149" t="s">
        <v>225</v>
      </c>
      <c r="E93" s="150"/>
      <c r="F93" s="150"/>
      <c r="G93" s="150"/>
      <c r="H93" s="150"/>
      <c r="I93" s="150"/>
      <c r="J93" s="151">
        <f>J2151</f>
        <v>0</v>
      </c>
      <c r="K93" s="99"/>
      <c r="L93" s="152"/>
    </row>
    <row r="94" spans="2:12" s="10" customFormat="1" ht="19.899999999999999" customHeight="1">
      <c r="B94" s="148"/>
      <c r="C94" s="99"/>
      <c r="D94" s="149" t="s">
        <v>226</v>
      </c>
      <c r="E94" s="150"/>
      <c r="F94" s="150"/>
      <c r="G94" s="150"/>
      <c r="H94" s="150"/>
      <c r="I94" s="150"/>
      <c r="J94" s="151">
        <f>J2181</f>
        <v>0</v>
      </c>
      <c r="K94" s="99"/>
      <c r="L94" s="152"/>
    </row>
    <row r="95" spans="2:12" s="10" customFormat="1" ht="19.899999999999999" customHeight="1">
      <c r="B95" s="148"/>
      <c r="C95" s="99"/>
      <c r="D95" s="149" t="s">
        <v>227</v>
      </c>
      <c r="E95" s="150"/>
      <c r="F95" s="150"/>
      <c r="G95" s="150"/>
      <c r="H95" s="150"/>
      <c r="I95" s="150"/>
      <c r="J95" s="151">
        <f>J2278</f>
        <v>0</v>
      </c>
      <c r="K95" s="99"/>
      <c r="L95" s="152"/>
    </row>
    <row r="96" spans="2:12" s="10" customFormat="1" ht="19.899999999999999" customHeight="1">
      <c r="B96" s="148"/>
      <c r="C96" s="99"/>
      <c r="D96" s="149" t="s">
        <v>228</v>
      </c>
      <c r="E96" s="150"/>
      <c r="F96" s="150"/>
      <c r="G96" s="150"/>
      <c r="H96" s="150"/>
      <c r="I96" s="150"/>
      <c r="J96" s="151">
        <f>J2296</f>
        <v>0</v>
      </c>
      <c r="K96" s="99"/>
      <c r="L96" s="152"/>
    </row>
    <row r="97" spans="1:31" s="10" customFormat="1" ht="19.899999999999999" customHeight="1">
      <c r="B97" s="148"/>
      <c r="C97" s="99"/>
      <c r="D97" s="149" t="s">
        <v>1806</v>
      </c>
      <c r="E97" s="150"/>
      <c r="F97" s="150"/>
      <c r="G97" s="150"/>
      <c r="H97" s="150"/>
      <c r="I97" s="150"/>
      <c r="J97" s="151">
        <f>J2301</f>
        <v>0</v>
      </c>
      <c r="K97" s="99"/>
      <c r="L97" s="152"/>
    </row>
    <row r="98" spans="1:31" s="2" customFormat="1" ht="21.7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31" s="2" customFormat="1" ht="6.95" customHeight="1">
      <c r="A99" s="36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pans="1:31" s="2" customFormat="1" ht="6.95" customHeight="1">
      <c r="A103" s="36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24.95" customHeight="1">
      <c r="A104" s="36"/>
      <c r="B104" s="37"/>
      <c r="C104" s="25" t="s">
        <v>229</v>
      </c>
      <c r="D104" s="38"/>
      <c r="E104" s="38"/>
      <c r="F104" s="38"/>
      <c r="G104" s="38"/>
      <c r="H104" s="38"/>
      <c r="I104" s="38"/>
      <c r="J104" s="38"/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1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12" customHeight="1">
      <c r="A106" s="36"/>
      <c r="B106" s="37"/>
      <c r="C106" s="31" t="s">
        <v>15</v>
      </c>
      <c r="D106" s="38"/>
      <c r="E106" s="38"/>
      <c r="F106" s="38"/>
      <c r="G106" s="38"/>
      <c r="H106" s="38"/>
      <c r="I106" s="38"/>
      <c r="J106" s="38"/>
      <c r="K106" s="38"/>
      <c r="L106" s="115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16.5" customHeight="1">
      <c r="A107" s="36"/>
      <c r="B107" s="37"/>
      <c r="C107" s="38"/>
      <c r="D107" s="38"/>
      <c r="E107" s="397" t="str">
        <f>E7</f>
        <v>JAK  - Smluvní rozpočet VZ.13.2022</v>
      </c>
      <c r="F107" s="398"/>
      <c r="G107" s="398"/>
      <c r="H107" s="398"/>
      <c r="I107" s="38"/>
      <c r="J107" s="38"/>
      <c r="K107" s="38"/>
      <c r="L107" s="115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1" customFormat="1" ht="12" customHeight="1">
      <c r="B108" s="23"/>
      <c r="C108" s="31" t="s">
        <v>200</v>
      </c>
      <c r="D108" s="24"/>
      <c r="E108" s="24"/>
      <c r="F108" s="24"/>
      <c r="G108" s="24"/>
      <c r="H108" s="24"/>
      <c r="I108" s="24"/>
      <c r="J108" s="24"/>
      <c r="K108" s="24"/>
      <c r="L108" s="22"/>
    </row>
    <row r="109" spans="1:31" s="2" customFormat="1" ht="16.5" customHeight="1">
      <c r="A109" s="36"/>
      <c r="B109" s="37"/>
      <c r="C109" s="38"/>
      <c r="D109" s="38"/>
      <c r="E109" s="397" t="s">
        <v>201</v>
      </c>
      <c r="F109" s="396"/>
      <c r="G109" s="396"/>
      <c r="H109" s="396"/>
      <c r="I109" s="38"/>
      <c r="J109" s="38"/>
      <c r="K109" s="38"/>
      <c r="L109" s="11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2" customHeight="1">
      <c r="A110" s="36"/>
      <c r="B110" s="37"/>
      <c r="C110" s="31" t="s">
        <v>202</v>
      </c>
      <c r="D110" s="38"/>
      <c r="E110" s="38"/>
      <c r="F110" s="38"/>
      <c r="G110" s="38"/>
      <c r="H110" s="38"/>
      <c r="I110" s="38"/>
      <c r="J110" s="38"/>
      <c r="K110" s="38"/>
      <c r="L110" s="115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6.5" customHeight="1">
      <c r="A111" s="36"/>
      <c r="B111" s="37"/>
      <c r="C111" s="38"/>
      <c r="D111" s="38"/>
      <c r="E111" s="382" t="str">
        <f>E11</f>
        <v>SO 02 - Půdní vestavba</v>
      </c>
      <c r="F111" s="396"/>
      <c r="G111" s="396"/>
      <c r="H111" s="396"/>
      <c r="I111" s="38"/>
      <c r="J111" s="38"/>
      <c r="K111" s="38"/>
      <c r="L111" s="115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6.95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115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2" customHeight="1">
      <c r="A113" s="36"/>
      <c r="B113" s="37"/>
      <c r="C113" s="31" t="s">
        <v>20</v>
      </c>
      <c r="D113" s="38"/>
      <c r="E113" s="38"/>
      <c r="F113" s="29" t="str">
        <f>F14</f>
        <v xml:space="preserve"> </v>
      </c>
      <c r="G113" s="38"/>
      <c r="H113" s="38"/>
      <c r="I113" s="31" t="s">
        <v>22</v>
      </c>
      <c r="J113" s="61" t="str">
        <f>IF(J14="","",J14)</f>
        <v>12. 8. 2022</v>
      </c>
      <c r="K113" s="38"/>
      <c r="L113" s="115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5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115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40.15" customHeight="1">
      <c r="A115" s="36"/>
      <c r="B115" s="37"/>
      <c r="C115" s="31" t="s">
        <v>24</v>
      </c>
      <c r="D115" s="38"/>
      <c r="E115" s="38"/>
      <c r="F115" s="29" t="str">
        <f>E17</f>
        <v>MČ Praha 6, odbor školství</v>
      </c>
      <c r="G115" s="38"/>
      <c r="H115" s="38"/>
      <c r="I115" s="31" t="s">
        <v>30</v>
      </c>
      <c r="J115" s="34" t="str">
        <f>E23</f>
        <v>D - PLUS PROJEKTOVÁ A INŽENÝRSKÁ a.s.</v>
      </c>
      <c r="K115" s="38"/>
      <c r="L115" s="115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5.2" customHeight="1">
      <c r="A116" s="36"/>
      <c r="B116" s="37"/>
      <c r="C116" s="31" t="s">
        <v>28</v>
      </c>
      <c r="D116" s="38"/>
      <c r="E116" s="38"/>
      <c r="F116" s="29" t="str">
        <f>IF(E20="","",E20)</f>
        <v>Vyplň údaj</v>
      </c>
      <c r="G116" s="38"/>
      <c r="H116" s="38"/>
      <c r="I116" s="31" t="s">
        <v>33</v>
      </c>
      <c r="J116" s="34" t="str">
        <f>E26</f>
        <v xml:space="preserve"> </v>
      </c>
      <c r="K116" s="38"/>
      <c r="L116" s="115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0.35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115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11" customFormat="1" ht="29.25" customHeight="1">
      <c r="A118" s="153"/>
      <c r="B118" s="154"/>
      <c r="C118" s="155" t="s">
        <v>230</v>
      </c>
      <c r="D118" s="156" t="s">
        <v>55</v>
      </c>
      <c r="E118" s="156" t="s">
        <v>51</v>
      </c>
      <c r="F118" s="156" t="s">
        <v>52</v>
      </c>
      <c r="G118" s="156" t="s">
        <v>231</v>
      </c>
      <c r="H118" s="156" t="s">
        <v>232</v>
      </c>
      <c r="I118" s="156" t="s">
        <v>233</v>
      </c>
      <c r="J118" s="157" t="s">
        <v>206</v>
      </c>
      <c r="K118" s="158" t="s">
        <v>234</v>
      </c>
      <c r="L118" s="159"/>
      <c r="M118" s="70" t="s">
        <v>18</v>
      </c>
      <c r="N118" s="71" t="s">
        <v>40</v>
      </c>
      <c r="O118" s="71" t="s">
        <v>235</v>
      </c>
      <c r="P118" s="71" t="s">
        <v>236</v>
      </c>
      <c r="Q118" s="71" t="s">
        <v>237</v>
      </c>
      <c r="R118" s="71" t="s">
        <v>238</v>
      </c>
      <c r="S118" s="71" t="s">
        <v>239</v>
      </c>
      <c r="T118" s="72" t="s">
        <v>240</v>
      </c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</row>
    <row r="119" spans="1:65" s="2" customFormat="1" ht="22.9" customHeight="1">
      <c r="A119" s="36"/>
      <c r="B119" s="37"/>
      <c r="C119" s="77" t="s">
        <v>241</v>
      </c>
      <c r="D119" s="38"/>
      <c r="E119" s="38"/>
      <c r="F119" s="38"/>
      <c r="G119" s="38"/>
      <c r="H119" s="38"/>
      <c r="I119" s="38"/>
      <c r="J119" s="160">
        <f>BK119</f>
        <v>0</v>
      </c>
      <c r="K119" s="38"/>
      <c r="L119" s="41"/>
      <c r="M119" s="73"/>
      <c r="N119" s="161"/>
      <c r="O119" s="74"/>
      <c r="P119" s="162">
        <f>P120+P1047</f>
        <v>0</v>
      </c>
      <c r="Q119" s="74"/>
      <c r="R119" s="162">
        <f>R120+R1047</f>
        <v>812.69997755999998</v>
      </c>
      <c r="S119" s="74"/>
      <c r="T119" s="163">
        <f>T120+T1047</f>
        <v>186.57735896000003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69</v>
      </c>
      <c r="AU119" s="19" t="s">
        <v>207</v>
      </c>
      <c r="BK119" s="164">
        <f>BK120+BK1047</f>
        <v>0</v>
      </c>
    </row>
    <row r="120" spans="1:65" s="12" customFormat="1" ht="25.9" customHeight="1">
      <c r="B120" s="165"/>
      <c r="C120" s="166"/>
      <c r="D120" s="167" t="s">
        <v>69</v>
      </c>
      <c r="E120" s="168" t="s">
        <v>242</v>
      </c>
      <c r="F120" s="168" t="s">
        <v>243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P121+P173+P212+P352+P626+P767+P771+P1038+P1044</f>
        <v>0</v>
      </c>
      <c r="Q120" s="173"/>
      <c r="R120" s="174">
        <f>R121+R173+R212+R352+R626+R767+R771+R1038+R1044</f>
        <v>605.41707855999994</v>
      </c>
      <c r="S120" s="173"/>
      <c r="T120" s="175">
        <f>T121+T173+T212+T352+T626+T767+T771+T1038+T1044</f>
        <v>129.55892200000002</v>
      </c>
      <c r="AR120" s="176" t="s">
        <v>77</v>
      </c>
      <c r="AT120" s="177" t="s">
        <v>69</v>
      </c>
      <c r="AU120" s="177" t="s">
        <v>70</v>
      </c>
      <c r="AY120" s="176" t="s">
        <v>244</v>
      </c>
      <c r="BK120" s="178">
        <f>BK121+BK173+BK212+BK352+BK626+BK767+BK771+BK1038+BK1044</f>
        <v>0</v>
      </c>
    </row>
    <row r="121" spans="1:65" s="12" customFormat="1" ht="22.9" customHeight="1">
      <c r="B121" s="165"/>
      <c r="C121" s="166"/>
      <c r="D121" s="167" t="s">
        <v>69</v>
      </c>
      <c r="E121" s="179" t="s">
        <v>77</v>
      </c>
      <c r="F121" s="179" t="s">
        <v>1807</v>
      </c>
      <c r="G121" s="166"/>
      <c r="H121" s="166"/>
      <c r="I121" s="169"/>
      <c r="J121" s="180">
        <f>BK121</f>
        <v>0</v>
      </c>
      <c r="K121" s="166"/>
      <c r="L121" s="171"/>
      <c r="M121" s="172"/>
      <c r="N121" s="173"/>
      <c r="O121" s="173"/>
      <c r="P121" s="174">
        <f>SUM(P122:P172)</f>
        <v>0</v>
      </c>
      <c r="Q121" s="173"/>
      <c r="R121" s="174">
        <f>SUM(R122:R172)</f>
        <v>0</v>
      </c>
      <c r="S121" s="173"/>
      <c r="T121" s="175">
        <f>SUM(T122:T172)</f>
        <v>0</v>
      </c>
      <c r="AR121" s="176" t="s">
        <v>77</v>
      </c>
      <c r="AT121" s="177" t="s">
        <v>69</v>
      </c>
      <c r="AU121" s="177" t="s">
        <v>77</v>
      </c>
      <c r="AY121" s="176" t="s">
        <v>244</v>
      </c>
      <c r="BK121" s="178">
        <f>SUM(BK122:BK172)</f>
        <v>0</v>
      </c>
    </row>
    <row r="122" spans="1:65" s="2" customFormat="1" ht="66.75" customHeight="1">
      <c r="A122" s="36"/>
      <c r="B122" s="37"/>
      <c r="C122" s="181" t="s">
        <v>77</v>
      </c>
      <c r="D122" s="181" t="s">
        <v>246</v>
      </c>
      <c r="E122" s="182" t="s">
        <v>1808</v>
      </c>
      <c r="F122" s="183" t="s">
        <v>1809</v>
      </c>
      <c r="G122" s="184" t="s">
        <v>257</v>
      </c>
      <c r="H122" s="185">
        <v>6.1710000000000003</v>
      </c>
      <c r="I122" s="186"/>
      <c r="J122" s="187">
        <f>ROUND(I122*H122,2)</f>
        <v>0</v>
      </c>
      <c r="K122" s="188"/>
      <c r="L122" s="41"/>
      <c r="M122" s="189" t="s">
        <v>18</v>
      </c>
      <c r="N122" s="190" t="s">
        <v>41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250</v>
      </c>
      <c r="AT122" s="193" t="s">
        <v>246</v>
      </c>
      <c r="AU122" s="193" t="s">
        <v>79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250</v>
      </c>
      <c r="BM122" s="193" t="s">
        <v>1810</v>
      </c>
    </row>
    <row r="123" spans="1:65" s="13" customFormat="1">
      <c r="B123" s="195"/>
      <c r="C123" s="196"/>
      <c r="D123" s="197" t="s">
        <v>252</v>
      </c>
      <c r="E123" s="198" t="s">
        <v>18</v>
      </c>
      <c r="F123" s="199" t="s">
        <v>1811</v>
      </c>
      <c r="G123" s="196"/>
      <c r="H123" s="200">
        <v>5.2350000000000003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252</v>
      </c>
      <c r="AU123" s="206" t="s">
        <v>79</v>
      </c>
      <c r="AV123" s="13" t="s">
        <v>79</v>
      </c>
      <c r="AW123" s="13" t="s">
        <v>32</v>
      </c>
      <c r="AX123" s="13" t="s">
        <v>70</v>
      </c>
      <c r="AY123" s="206" t="s">
        <v>244</v>
      </c>
    </row>
    <row r="124" spans="1:65" s="13" customFormat="1">
      <c r="B124" s="195"/>
      <c r="C124" s="196"/>
      <c r="D124" s="197" t="s">
        <v>252</v>
      </c>
      <c r="E124" s="198" t="s">
        <v>18</v>
      </c>
      <c r="F124" s="199" t="s">
        <v>1812</v>
      </c>
      <c r="G124" s="196"/>
      <c r="H124" s="200">
        <v>0.93600000000000005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252</v>
      </c>
      <c r="AU124" s="206" t="s">
        <v>79</v>
      </c>
      <c r="AV124" s="13" t="s">
        <v>79</v>
      </c>
      <c r="AW124" s="13" t="s">
        <v>32</v>
      </c>
      <c r="AX124" s="13" t="s">
        <v>70</v>
      </c>
      <c r="AY124" s="206" t="s">
        <v>244</v>
      </c>
    </row>
    <row r="125" spans="1:65" s="14" customFormat="1">
      <c r="B125" s="207"/>
      <c r="C125" s="208"/>
      <c r="D125" s="197" t="s">
        <v>252</v>
      </c>
      <c r="E125" s="209" t="s">
        <v>18</v>
      </c>
      <c r="F125" s="210" t="s">
        <v>254</v>
      </c>
      <c r="G125" s="208"/>
      <c r="H125" s="211">
        <v>6.1710000000000003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252</v>
      </c>
      <c r="AU125" s="217" t="s">
        <v>79</v>
      </c>
      <c r="AV125" s="14" t="s">
        <v>250</v>
      </c>
      <c r="AW125" s="14" t="s">
        <v>32</v>
      </c>
      <c r="AX125" s="14" t="s">
        <v>77</v>
      </c>
      <c r="AY125" s="217" t="s">
        <v>244</v>
      </c>
    </row>
    <row r="126" spans="1:65" s="2" customFormat="1" ht="44.25" customHeight="1">
      <c r="A126" s="36"/>
      <c r="B126" s="37"/>
      <c r="C126" s="181" t="s">
        <v>79</v>
      </c>
      <c r="D126" s="181" t="s">
        <v>246</v>
      </c>
      <c r="E126" s="182" t="s">
        <v>1813</v>
      </c>
      <c r="F126" s="183" t="s">
        <v>1814</v>
      </c>
      <c r="G126" s="184" t="s">
        <v>257</v>
      </c>
      <c r="H126" s="185">
        <v>20.007000000000001</v>
      </c>
      <c r="I126" s="186"/>
      <c r="J126" s="187">
        <f>ROUND(I126*H126,2)</f>
        <v>0</v>
      </c>
      <c r="K126" s="188"/>
      <c r="L126" s="41"/>
      <c r="M126" s="189" t="s">
        <v>18</v>
      </c>
      <c r="N126" s="190" t="s">
        <v>41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250</v>
      </c>
      <c r="AT126" s="193" t="s">
        <v>246</v>
      </c>
      <c r="AU126" s="193" t="s">
        <v>79</v>
      </c>
      <c r="AY126" s="19" t="s">
        <v>244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77</v>
      </c>
      <c r="BK126" s="194">
        <f>ROUND(I126*H126,2)</f>
        <v>0</v>
      </c>
      <c r="BL126" s="19" t="s">
        <v>250</v>
      </c>
      <c r="BM126" s="193" t="s">
        <v>1815</v>
      </c>
    </row>
    <row r="127" spans="1:65" s="13" customFormat="1">
      <c r="B127" s="195"/>
      <c r="C127" s="196"/>
      <c r="D127" s="197" t="s">
        <v>252</v>
      </c>
      <c r="E127" s="198" t="s">
        <v>18</v>
      </c>
      <c r="F127" s="199" t="s">
        <v>1816</v>
      </c>
      <c r="G127" s="196"/>
      <c r="H127" s="200">
        <v>20.007000000000001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252</v>
      </c>
      <c r="AU127" s="206" t="s">
        <v>79</v>
      </c>
      <c r="AV127" s="13" t="s">
        <v>79</v>
      </c>
      <c r="AW127" s="13" t="s">
        <v>32</v>
      </c>
      <c r="AX127" s="13" t="s">
        <v>70</v>
      </c>
      <c r="AY127" s="206" t="s">
        <v>244</v>
      </c>
    </row>
    <row r="128" spans="1:65" s="14" customFormat="1">
      <c r="B128" s="207"/>
      <c r="C128" s="208"/>
      <c r="D128" s="197" t="s">
        <v>252</v>
      </c>
      <c r="E128" s="209" t="s">
        <v>18</v>
      </c>
      <c r="F128" s="210" t="s">
        <v>254</v>
      </c>
      <c r="G128" s="208"/>
      <c r="H128" s="211">
        <v>20.007000000000001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252</v>
      </c>
      <c r="AU128" s="217" t="s">
        <v>79</v>
      </c>
      <c r="AV128" s="14" t="s">
        <v>250</v>
      </c>
      <c r="AW128" s="14" t="s">
        <v>32</v>
      </c>
      <c r="AX128" s="14" t="s">
        <v>77</v>
      </c>
      <c r="AY128" s="217" t="s">
        <v>244</v>
      </c>
    </row>
    <row r="129" spans="1:65" s="2" customFormat="1" ht="44.25" customHeight="1">
      <c r="A129" s="36"/>
      <c r="B129" s="37"/>
      <c r="C129" s="181" t="s">
        <v>131</v>
      </c>
      <c r="D129" s="181" t="s">
        <v>246</v>
      </c>
      <c r="E129" s="182" t="s">
        <v>1817</v>
      </c>
      <c r="F129" s="183" t="s">
        <v>1818</v>
      </c>
      <c r="G129" s="184" t="s">
        <v>257</v>
      </c>
      <c r="H129" s="185">
        <v>40.036999999999999</v>
      </c>
      <c r="I129" s="186"/>
      <c r="J129" s="187">
        <f>ROUND(I129*H129,2)</f>
        <v>0</v>
      </c>
      <c r="K129" s="188"/>
      <c r="L129" s="41"/>
      <c r="M129" s="189" t="s">
        <v>18</v>
      </c>
      <c r="N129" s="190" t="s">
        <v>41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250</v>
      </c>
      <c r="AT129" s="193" t="s">
        <v>246</v>
      </c>
      <c r="AU129" s="193" t="s">
        <v>79</v>
      </c>
      <c r="AY129" s="19" t="s">
        <v>244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77</v>
      </c>
      <c r="BK129" s="194">
        <f>ROUND(I129*H129,2)</f>
        <v>0</v>
      </c>
      <c r="BL129" s="19" t="s">
        <v>250</v>
      </c>
      <c r="BM129" s="193" t="s">
        <v>1819</v>
      </c>
    </row>
    <row r="130" spans="1:65" s="13" customFormat="1">
      <c r="B130" s="195"/>
      <c r="C130" s="196"/>
      <c r="D130" s="197" t="s">
        <v>252</v>
      </c>
      <c r="E130" s="198" t="s">
        <v>18</v>
      </c>
      <c r="F130" s="199" t="s">
        <v>1820</v>
      </c>
      <c r="G130" s="196"/>
      <c r="H130" s="200">
        <v>21.777999999999999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252</v>
      </c>
      <c r="AU130" s="206" t="s">
        <v>79</v>
      </c>
      <c r="AV130" s="13" t="s">
        <v>79</v>
      </c>
      <c r="AW130" s="13" t="s">
        <v>32</v>
      </c>
      <c r="AX130" s="13" t="s">
        <v>70</v>
      </c>
      <c r="AY130" s="206" t="s">
        <v>244</v>
      </c>
    </row>
    <row r="131" spans="1:65" s="13" customFormat="1">
      <c r="B131" s="195"/>
      <c r="C131" s="196"/>
      <c r="D131" s="197" t="s">
        <v>252</v>
      </c>
      <c r="E131" s="198" t="s">
        <v>18</v>
      </c>
      <c r="F131" s="199" t="s">
        <v>1821</v>
      </c>
      <c r="G131" s="196"/>
      <c r="H131" s="200">
        <v>24.43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252</v>
      </c>
      <c r="AU131" s="206" t="s">
        <v>79</v>
      </c>
      <c r="AV131" s="13" t="s">
        <v>79</v>
      </c>
      <c r="AW131" s="13" t="s">
        <v>32</v>
      </c>
      <c r="AX131" s="13" t="s">
        <v>70</v>
      </c>
      <c r="AY131" s="206" t="s">
        <v>244</v>
      </c>
    </row>
    <row r="132" spans="1:65" s="13" customFormat="1">
      <c r="B132" s="195"/>
      <c r="C132" s="196"/>
      <c r="D132" s="197" t="s">
        <v>252</v>
      </c>
      <c r="E132" s="198" t="s">
        <v>18</v>
      </c>
      <c r="F132" s="199" t="s">
        <v>1822</v>
      </c>
      <c r="G132" s="196"/>
      <c r="H132" s="200">
        <v>-6.1710000000000003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252</v>
      </c>
      <c r="AU132" s="206" t="s">
        <v>79</v>
      </c>
      <c r="AV132" s="13" t="s">
        <v>79</v>
      </c>
      <c r="AW132" s="13" t="s">
        <v>32</v>
      </c>
      <c r="AX132" s="13" t="s">
        <v>70</v>
      </c>
      <c r="AY132" s="206" t="s">
        <v>244</v>
      </c>
    </row>
    <row r="133" spans="1:65" s="14" customFormat="1">
      <c r="B133" s="207"/>
      <c r="C133" s="208"/>
      <c r="D133" s="197" t="s">
        <v>252</v>
      </c>
      <c r="E133" s="209" t="s">
        <v>18</v>
      </c>
      <c r="F133" s="210" t="s">
        <v>254</v>
      </c>
      <c r="G133" s="208"/>
      <c r="H133" s="211">
        <v>40.036999999999999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252</v>
      </c>
      <c r="AU133" s="217" t="s">
        <v>79</v>
      </c>
      <c r="AV133" s="14" t="s">
        <v>250</v>
      </c>
      <c r="AW133" s="14" t="s">
        <v>32</v>
      </c>
      <c r="AX133" s="14" t="s">
        <v>77</v>
      </c>
      <c r="AY133" s="217" t="s">
        <v>244</v>
      </c>
    </row>
    <row r="134" spans="1:65" s="2" customFormat="1" ht="55.5" customHeight="1">
      <c r="A134" s="36"/>
      <c r="B134" s="37"/>
      <c r="C134" s="181" t="s">
        <v>250</v>
      </c>
      <c r="D134" s="181" t="s">
        <v>246</v>
      </c>
      <c r="E134" s="182" t="s">
        <v>1823</v>
      </c>
      <c r="F134" s="183" t="s">
        <v>1824</v>
      </c>
      <c r="G134" s="184" t="s">
        <v>257</v>
      </c>
      <c r="H134" s="185">
        <v>2.016</v>
      </c>
      <c r="I134" s="186"/>
      <c r="J134" s="187">
        <f>ROUND(I134*H134,2)</f>
        <v>0</v>
      </c>
      <c r="K134" s="188"/>
      <c r="L134" s="41"/>
      <c r="M134" s="189" t="s">
        <v>18</v>
      </c>
      <c r="N134" s="190" t="s">
        <v>41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250</v>
      </c>
      <c r="AT134" s="193" t="s">
        <v>246</v>
      </c>
      <c r="AU134" s="193" t="s">
        <v>79</v>
      </c>
      <c r="AY134" s="19" t="s">
        <v>244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77</v>
      </c>
      <c r="BK134" s="194">
        <f>ROUND(I134*H134,2)</f>
        <v>0</v>
      </c>
      <c r="BL134" s="19" t="s">
        <v>250</v>
      </c>
      <c r="BM134" s="193" t="s">
        <v>1825</v>
      </c>
    </row>
    <row r="135" spans="1:65" s="13" customFormat="1">
      <c r="B135" s="195"/>
      <c r="C135" s="196"/>
      <c r="D135" s="197" t="s">
        <v>252</v>
      </c>
      <c r="E135" s="198" t="s">
        <v>18</v>
      </c>
      <c r="F135" s="199" t="s">
        <v>1826</v>
      </c>
      <c r="G135" s="196"/>
      <c r="H135" s="200">
        <v>2.016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252</v>
      </c>
      <c r="AU135" s="206" t="s">
        <v>79</v>
      </c>
      <c r="AV135" s="13" t="s">
        <v>79</v>
      </c>
      <c r="AW135" s="13" t="s">
        <v>32</v>
      </c>
      <c r="AX135" s="13" t="s">
        <v>70</v>
      </c>
      <c r="AY135" s="206" t="s">
        <v>244</v>
      </c>
    </row>
    <row r="136" spans="1:65" s="14" customFormat="1">
      <c r="B136" s="207"/>
      <c r="C136" s="208"/>
      <c r="D136" s="197" t="s">
        <v>252</v>
      </c>
      <c r="E136" s="209" t="s">
        <v>18</v>
      </c>
      <c r="F136" s="210" t="s">
        <v>254</v>
      </c>
      <c r="G136" s="208"/>
      <c r="H136" s="211">
        <v>2.016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252</v>
      </c>
      <c r="AU136" s="217" t="s">
        <v>79</v>
      </c>
      <c r="AV136" s="14" t="s">
        <v>250</v>
      </c>
      <c r="AW136" s="14" t="s">
        <v>32</v>
      </c>
      <c r="AX136" s="14" t="s">
        <v>77</v>
      </c>
      <c r="AY136" s="217" t="s">
        <v>244</v>
      </c>
    </row>
    <row r="137" spans="1:65" s="2" customFormat="1" ht="55.5" customHeight="1">
      <c r="A137" s="36"/>
      <c r="B137" s="37"/>
      <c r="C137" s="181" t="s">
        <v>271</v>
      </c>
      <c r="D137" s="181" t="s">
        <v>246</v>
      </c>
      <c r="E137" s="182" t="s">
        <v>1827</v>
      </c>
      <c r="F137" s="183" t="s">
        <v>1828</v>
      </c>
      <c r="G137" s="184" t="s">
        <v>257</v>
      </c>
      <c r="H137" s="185">
        <v>6.1710000000000003</v>
      </c>
      <c r="I137" s="186"/>
      <c r="J137" s="187">
        <f>ROUND(I137*H137,2)</f>
        <v>0</v>
      </c>
      <c r="K137" s="188"/>
      <c r="L137" s="41"/>
      <c r="M137" s="189" t="s">
        <v>18</v>
      </c>
      <c r="N137" s="190" t="s">
        <v>41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250</v>
      </c>
      <c r="AT137" s="193" t="s">
        <v>246</v>
      </c>
      <c r="AU137" s="193" t="s">
        <v>79</v>
      </c>
      <c r="AY137" s="19" t="s">
        <v>244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250</v>
      </c>
      <c r="BM137" s="193" t="s">
        <v>1829</v>
      </c>
    </row>
    <row r="138" spans="1:65" s="2" customFormat="1" ht="55.5" customHeight="1">
      <c r="A138" s="36"/>
      <c r="B138" s="37"/>
      <c r="C138" s="181" t="s">
        <v>275</v>
      </c>
      <c r="D138" s="181" t="s">
        <v>246</v>
      </c>
      <c r="E138" s="182" t="s">
        <v>1830</v>
      </c>
      <c r="F138" s="183" t="s">
        <v>1831</v>
      </c>
      <c r="G138" s="184" t="s">
        <v>257</v>
      </c>
      <c r="H138" s="185">
        <v>95.262</v>
      </c>
      <c r="I138" s="186"/>
      <c r="J138" s="187">
        <f>ROUND(I138*H138,2)</f>
        <v>0</v>
      </c>
      <c r="K138" s="188"/>
      <c r="L138" s="41"/>
      <c r="M138" s="189" t="s">
        <v>18</v>
      </c>
      <c r="N138" s="190" t="s">
        <v>41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250</v>
      </c>
      <c r="AT138" s="193" t="s">
        <v>246</v>
      </c>
      <c r="AU138" s="193" t="s">
        <v>79</v>
      </c>
      <c r="AY138" s="19" t="s">
        <v>244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77</v>
      </c>
      <c r="BK138" s="194">
        <f>ROUND(I138*H138,2)</f>
        <v>0</v>
      </c>
      <c r="BL138" s="19" t="s">
        <v>250</v>
      </c>
      <c r="BM138" s="193" t="s">
        <v>1832</v>
      </c>
    </row>
    <row r="139" spans="1:65" s="15" customFormat="1">
      <c r="B139" s="229"/>
      <c r="C139" s="230"/>
      <c r="D139" s="197" t="s">
        <v>252</v>
      </c>
      <c r="E139" s="231" t="s">
        <v>18</v>
      </c>
      <c r="F139" s="232" t="s">
        <v>1833</v>
      </c>
      <c r="G139" s="230"/>
      <c r="H139" s="231" t="s">
        <v>18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252</v>
      </c>
      <c r="AU139" s="238" t="s">
        <v>79</v>
      </c>
      <c r="AV139" s="15" t="s">
        <v>77</v>
      </c>
      <c r="AW139" s="15" t="s">
        <v>32</v>
      </c>
      <c r="AX139" s="15" t="s">
        <v>70</v>
      </c>
      <c r="AY139" s="238" t="s">
        <v>244</v>
      </c>
    </row>
    <row r="140" spans="1:65" s="13" customFormat="1">
      <c r="B140" s="195"/>
      <c r="C140" s="196"/>
      <c r="D140" s="197" t="s">
        <v>252</v>
      </c>
      <c r="E140" s="198" t="s">
        <v>18</v>
      </c>
      <c r="F140" s="199" t="s">
        <v>1834</v>
      </c>
      <c r="G140" s="196"/>
      <c r="H140" s="200">
        <v>21.777999999999999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252</v>
      </c>
      <c r="AU140" s="206" t="s">
        <v>79</v>
      </c>
      <c r="AV140" s="13" t="s">
        <v>79</v>
      </c>
      <c r="AW140" s="13" t="s">
        <v>32</v>
      </c>
      <c r="AX140" s="13" t="s">
        <v>70</v>
      </c>
      <c r="AY140" s="206" t="s">
        <v>244</v>
      </c>
    </row>
    <row r="141" spans="1:65" s="13" customFormat="1">
      <c r="B141" s="195"/>
      <c r="C141" s="196"/>
      <c r="D141" s="197" t="s">
        <v>252</v>
      </c>
      <c r="E141" s="198" t="s">
        <v>18</v>
      </c>
      <c r="F141" s="199" t="s">
        <v>1835</v>
      </c>
      <c r="G141" s="196"/>
      <c r="H141" s="200">
        <v>15.39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252</v>
      </c>
      <c r="AU141" s="206" t="s">
        <v>79</v>
      </c>
      <c r="AV141" s="13" t="s">
        <v>79</v>
      </c>
      <c r="AW141" s="13" t="s">
        <v>32</v>
      </c>
      <c r="AX141" s="13" t="s">
        <v>70</v>
      </c>
      <c r="AY141" s="206" t="s">
        <v>244</v>
      </c>
    </row>
    <row r="142" spans="1:65" s="15" customFormat="1">
      <c r="B142" s="229"/>
      <c r="C142" s="230"/>
      <c r="D142" s="197" t="s">
        <v>252</v>
      </c>
      <c r="E142" s="231" t="s">
        <v>18</v>
      </c>
      <c r="F142" s="232" t="s">
        <v>1836</v>
      </c>
      <c r="G142" s="230"/>
      <c r="H142" s="231" t="s">
        <v>18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252</v>
      </c>
      <c r="AU142" s="238" t="s">
        <v>79</v>
      </c>
      <c r="AV142" s="15" t="s">
        <v>77</v>
      </c>
      <c r="AW142" s="15" t="s">
        <v>32</v>
      </c>
      <c r="AX142" s="15" t="s">
        <v>70</v>
      </c>
      <c r="AY142" s="238" t="s">
        <v>244</v>
      </c>
    </row>
    <row r="143" spans="1:65" s="13" customFormat="1">
      <c r="B143" s="195"/>
      <c r="C143" s="196"/>
      <c r="D143" s="197" t="s">
        <v>252</v>
      </c>
      <c r="E143" s="198" t="s">
        <v>18</v>
      </c>
      <c r="F143" s="199" t="s">
        <v>1821</v>
      </c>
      <c r="G143" s="196"/>
      <c r="H143" s="200">
        <v>24.43</v>
      </c>
      <c r="I143" s="201"/>
      <c r="J143" s="196"/>
      <c r="K143" s="196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252</v>
      </c>
      <c r="AU143" s="206" t="s">
        <v>79</v>
      </c>
      <c r="AV143" s="13" t="s">
        <v>79</v>
      </c>
      <c r="AW143" s="13" t="s">
        <v>32</v>
      </c>
      <c r="AX143" s="13" t="s">
        <v>70</v>
      </c>
      <c r="AY143" s="206" t="s">
        <v>244</v>
      </c>
    </row>
    <row r="144" spans="1:65" s="13" customFormat="1">
      <c r="B144" s="195"/>
      <c r="C144" s="196"/>
      <c r="D144" s="197" t="s">
        <v>252</v>
      </c>
      <c r="E144" s="198" t="s">
        <v>18</v>
      </c>
      <c r="F144" s="199" t="s">
        <v>1837</v>
      </c>
      <c r="G144" s="196"/>
      <c r="H144" s="200">
        <v>4.617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252</v>
      </c>
      <c r="AU144" s="206" t="s">
        <v>79</v>
      </c>
      <c r="AV144" s="13" t="s">
        <v>79</v>
      </c>
      <c r="AW144" s="13" t="s">
        <v>32</v>
      </c>
      <c r="AX144" s="13" t="s">
        <v>70</v>
      </c>
      <c r="AY144" s="206" t="s">
        <v>244</v>
      </c>
    </row>
    <row r="145" spans="1:65" s="15" customFormat="1">
      <c r="B145" s="229"/>
      <c r="C145" s="230"/>
      <c r="D145" s="197" t="s">
        <v>252</v>
      </c>
      <c r="E145" s="231" t="s">
        <v>18</v>
      </c>
      <c r="F145" s="232" t="s">
        <v>1838</v>
      </c>
      <c r="G145" s="230"/>
      <c r="H145" s="231" t="s">
        <v>18</v>
      </c>
      <c r="I145" s="233"/>
      <c r="J145" s="230"/>
      <c r="K145" s="230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252</v>
      </c>
      <c r="AU145" s="238" t="s">
        <v>79</v>
      </c>
      <c r="AV145" s="15" t="s">
        <v>77</v>
      </c>
      <c r="AW145" s="15" t="s">
        <v>32</v>
      </c>
      <c r="AX145" s="15" t="s">
        <v>70</v>
      </c>
      <c r="AY145" s="238" t="s">
        <v>244</v>
      </c>
    </row>
    <row r="146" spans="1:65" s="13" customFormat="1">
      <c r="B146" s="195"/>
      <c r="C146" s="196"/>
      <c r="D146" s="197" t="s">
        <v>252</v>
      </c>
      <c r="E146" s="198" t="s">
        <v>18</v>
      </c>
      <c r="F146" s="199" t="s">
        <v>1821</v>
      </c>
      <c r="G146" s="196"/>
      <c r="H146" s="200">
        <v>24.43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252</v>
      </c>
      <c r="AU146" s="206" t="s">
        <v>79</v>
      </c>
      <c r="AV146" s="13" t="s">
        <v>79</v>
      </c>
      <c r="AW146" s="13" t="s">
        <v>32</v>
      </c>
      <c r="AX146" s="13" t="s">
        <v>70</v>
      </c>
      <c r="AY146" s="206" t="s">
        <v>244</v>
      </c>
    </row>
    <row r="147" spans="1:65" s="13" customFormat="1">
      <c r="B147" s="195"/>
      <c r="C147" s="196"/>
      <c r="D147" s="197" t="s">
        <v>252</v>
      </c>
      <c r="E147" s="198" t="s">
        <v>18</v>
      </c>
      <c r="F147" s="199" t="s">
        <v>1837</v>
      </c>
      <c r="G147" s="196"/>
      <c r="H147" s="200">
        <v>4.617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252</v>
      </c>
      <c r="AU147" s="206" t="s">
        <v>79</v>
      </c>
      <c r="AV147" s="13" t="s">
        <v>79</v>
      </c>
      <c r="AW147" s="13" t="s">
        <v>32</v>
      </c>
      <c r="AX147" s="13" t="s">
        <v>70</v>
      </c>
      <c r="AY147" s="206" t="s">
        <v>244</v>
      </c>
    </row>
    <row r="148" spans="1:65" s="14" customFormat="1">
      <c r="B148" s="207"/>
      <c r="C148" s="208"/>
      <c r="D148" s="197" t="s">
        <v>252</v>
      </c>
      <c r="E148" s="209" t="s">
        <v>18</v>
      </c>
      <c r="F148" s="210" t="s">
        <v>254</v>
      </c>
      <c r="G148" s="208"/>
      <c r="H148" s="211">
        <v>95.262000000000015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252</v>
      </c>
      <c r="AU148" s="217" t="s">
        <v>79</v>
      </c>
      <c r="AV148" s="14" t="s">
        <v>250</v>
      </c>
      <c r="AW148" s="14" t="s">
        <v>32</v>
      </c>
      <c r="AX148" s="14" t="s">
        <v>77</v>
      </c>
      <c r="AY148" s="217" t="s">
        <v>244</v>
      </c>
    </row>
    <row r="149" spans="1:65" s="2" customFormat="1" ht="44.25" customHeight="1">
      <c r="A149" s="36"/>
      <c r="B149" s="37"/>
      <c r="C149" s="181" t="s">
        <v>279</v>
      </c>
      <c r="D149" s="181" t="s">
        <v>246</v>
      </c>
      <c r="E149" s="182" t="s">
        <v>1839</v>
      </c>
      <c r="F149" s="183" t="s">
        <v>1840</v>
      </c>
      <c r="G149" s="184" t="s">
        <v>257</v>
      </c>
      <c r="H149" s="185">
        <v>29.047000000000001</v>
      </c>
      <c r="I149" s="186"/>
      <c r="J149" s="187">
        <f>ROUND(I149*H149,2)</f>
        <v>0</v>
      </c>
      <c r="K149" s="188"/>
      <c r="L149" s="41"/>
      <c r="M149" s="189" t="s">
        <v>18</v>
      </c>
      <c r="N149" s="190" t="s">
        <v>41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250</v>
      </c>
      <c r="AT149" s="193" t="s">
        <v>246</v>
      </c>
      <c r="AU149" s="193" t="s">
        <v>79</v>
      </c>
      <c r="AY149" s="19" t="s">
        <v>244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77</v>
      </c>
      <c r="BK149" s="194">
        <f>ROUND(I149*H149,2)</f>
        <v>0</v>
      </c>
      <c r="BL149" s="19" t="s">
        <v>250</v>
      </c>
      <c r="BM149" s="193" t="s">
        <v>1841</v>
      </c>
    </row>
    <row r="150" spans="1:65" s="15" customFormat="1">
      <c r="B150" s="229"/>
      <c r="C150" s="230"/>
      <c r="D150" s="197" t="s">
        <v>252</v>
      </c>
      <c r="E150" s="231" t="s">
        <v>18</v>
      </c>
      <c r="F150" s="232" t="s">
        <v>1838</v>
      </c>
      <c r="G150" s="230"/>
      <c r="H150" s="231" t="s">
        <v>18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252</v>
      </c>
      <c r="AU150" s="238" t="s">
        <v>79</v>
      </c>
      <c r="AV150" s="15" t="s">
        <v>77</v>
      </c>
      <c r="AW150" s="15" t="s">
        <v>32</v>
      </c>
      <c r="AX150" s="15" t="s">
        <v>70</v>
      </c>
      <c r="AY150" s="238" t="s">
        <v>244</v>
      </c>
    </row>
    <row r="151" spans="1:65" s="13" customFormat="1">
      <c r="B151" s="195"/>
      <c r="C151" s="196"/>
      <c r="D151" s="197" t="s">
        <v>252</v>
      </c>
      <c r="E151" s="198" t="s">
        <v>18</v>
      </c>
      <c r="F151" s="199" t="s">
        <v>1821</v>
      </c>
      <c r="G151" s="196"/>
      <c r="H151" s="200">
        <v>24.43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252</v>
      </c>
      <c r="AU151" s="206" t="s">
        <v>79</v>
      </c>
      <c r="AV151" s="13" t="s">
        <v>79</v>
      </c>
      <c r="AW151" s="13" t="s">
        <v>32</v>
      </c>
      <c r="AX151" s="13" t="s">
        <v>70</v>
      </c>
      <c r="AY151" s="206" t="s">
        <v>244</v>
      </c>
    </row>
    <row r="152" spans="1:65" s="13" customFormat="1">
      <c r="B152" s="195"/>
      <c r="C152" s="196"/>
      <c r="D152" s="197" t="s">
        <v>252</v>
      </c>
      <c r="E152" s="198" t="s">
        <v>18</v>
      </c>
      <c r="F152" s="199" t="s">
        <v>1837</v>
      </c>
      <c r="G152" s="196"/>
      <c r="H152" s="200">
        <v>4.617</v>
      </c>
      <c r="I152" s="201"/>
      <c r="J152" s="196"/>
      <c r="K152" s="196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252</v>
      </c>
      <c r="AU152" s="206" t="s">
        <v>79</v>
      </c>
      <c r="AV152" s="13" t="s">
        <v>79</v>
      </c>
      <c r="AW152" s="13" t="s">
        <v>32</v>
      </c>
      <c r="AX152" s="13" t="s">
        <v>70</v>
      </c>
      <c r="AY152" s="206" t="s">
        <v>244</v>
      </c>
    </row>
    <row r="153" spans="1:65" s="14" customFormat="1">
      <c r="B153" s="207"/>
      <c r="C153" s="208"/>
      <c r="D153" s="197" t="s">
        <v>252</v>
      </c>
      <c r="E153" s="209" t="s">
        <v>18</v>
      </c>
      <c r="F153" s="210" t="s">
        <v>254</v>
      </c>
      <c r="G153" s="208"/>
      <c r="H153" s="211">
        <v>29.047000000000001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252</v>
      </c>
      <c r="AU153" s="217" t="s">
        <v>79</v>
      </c>
      <c r="AV153" s="14" t="s">
        <v>250</v>
      </c>
      <c r="AW153" s="14" t="s">
        <v>32</v>
      </c>
      <c r="AX153" s="14" t="s">
        <v>77</v>
      </c>
      <c r="AY153" s="217" t="s">
        <v>244</v>
      </c>
    </row>
    <row r="154" spans="1:65" s="2" customFormat="1" ht="37.9" customHeight="1">
      <c r="A154" s="36"/>
      <c r="B154" s="37"/>
      <c r="C154" s="181" t="s">
        <v>267</v>
      </c>
      <c r="D154" s="181" t="s">
        <v>246</v>
      </c>
      <c r="E154" s="182" t="s">
        <v>1842</v>
      </c>
      <c r="F154" s="183" t="s">
        <v>1843</v>
      </c>
      <c r="G154" s="184" t="s">
        <v>257</v>
      </c>
      <c r="H154" s="185">
        <v>66.215000000000003</v>
      </c>
      <c r="I154" s="186"/>
      <c r="J154" s="187">
        <f>ROUND(I154*H154,2)</f>
        <v>0</v>
      </c>
      <c r="K154" s="188"/>
      <c r="L154" s="41"/>
      <c r="M154" s="189" t="s">
        <v>18</v>
      </c>
      <c r="N154" s="190" t="s">
        <v>41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250</v>
      </c>
      <c r="AT154" s="193" t="s">
        <v>246</v>
      </c>
      <c r="AU154" s="193" t="s">
        <v>79</v>
      </c>
      <c r="AY154" s="19" t="s">
        <v>244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77</v>
      </c>
      <c r="BK154" s="194">
        <f>ROUND(I154*H154,2)</f>
        <v>0</v>
      </c>
      <c r="BL154" s="19" t="s">
        <v>250</v>
      </c>
      <c r="BM154" s="193" t="s">
        <v>1844</v>
      </c>
    </row>
    <row r="155" spans="1:65" s="15" customFormat="1">
      <c r="B155" s="229"/>
      <c r="C155" s="230"/>
      <c r="D155" s="197" t="s">
        <v>252</v>
      </c>
      <c r="E155" s="231" t="s">
        <v>18</v>
      </c>
      <c r="F155" s="232" t="s">
        <v>1833</v>
      </c>
      <c r="G155" s="230"/>
      <c r="H155" s="231" t="s">
        <v>18</v>
      </c>
      <c r="I155" s="233"/>
      <c r="J155" s="230"/>
      <c r="K155" s="230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252</v>
      </c>
      <c r="AU155" s="238" t="s">
        <v>79</v>
      </c>
      <c r="AV155" s="15" t="s">
        <v>77</v>
      </c>
      <c r="AW155" s="15" t="s">
        <v>32</v>
      </c>
      <c r="AX155" s="15" t="s">
        <v>70</v>
      </c>
      <c r="AY155" s="238" t="s">
        <v>244</v>
      </c>
    </row>
    <row r="156" spans="1:65" s="13" customFormat="1">
      <c r="B156" s="195"/>
      <c r="C156" s="196"/>
      <c r="D156" s="197" t="s">
        <v>252</v>
      </c>
      <c r="E156" s="198" t="s">
        <v>18</v>
      </c>
      <c r="F156" s="199" t="s">
        <v>1834</v>
      </c>
      <c r="G156" s="196"/>
      <c r="H156" s="200">
        <v>21.777999999999999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252</v>
      </c>
      <c r="AU156" s="206" t="s">
        <v>79</v>
      </c>
      <c r="AV156" s="13" t="s">
        <v>79</v>
      </c>
      <c r="AW156" s="13" t="s">
        <v>32</v>
      </c>
      <c r="AX156" s="13" t="s">
        <v>70</v>
      </c>
      <c r="AY156" s="206" t="s">
        <v>244</v>
      </c>
    </row>
    <row r="157" spans="1:65" s="13" customFormat="1">
      <c r="B157" s="195"/>
      <c r="C157" s="196"/>
      <c r="D157" s="197" t="s">
        <v>252</v>
      </c>
      <c r="E157" s="198" t="s">
        <v>18</v>
      </c>
      <c r="F157" s="199" t="s">
        <v>1835</v>
      </c>
      <c r="G157" s="196"/>
      <c r="H157" s="200">
        <v>15.39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252</v>
      </c>
      <c r="AU157" s="206" t="s">
        <v>79</v>
      </c>
      <c r="AV157" s="13" t="s">
        <v>79</v>
      </c>
      <c r="AW157" s="13" t="s">
        <v>32</v>
      </c>
      <c r="AX157" s="13" t="s">
        <v>70</v>
      </c>
      <c r="AY157" s="206" t="s">
        <v>244</v>
      </c>
    </row>
    <row r="158" spans="1:65" s="15" customFormat="1">
      <c r="B158" s="229"/>
      <c r="C158" s="230"/>
      <c r="D158" s="197" t="s">
        <v>252</v>
      </c>
      <c r="E158" s="231" t="s">
        <v>18</v>
      </c>
      <c r="F158" s="232" t="s">
        <v>1836</v>
      </c>
      <c r="G158" s="230"/>
      <c r="H158" s="231" t="s">
        <v>18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252</v>
      </c>
      <c r="AU158" s="238" t="s">
        <v>79</v>
      </c>
      <c r="AV158" s="15" t="s">
        <v>77</v>
      </c>
      <c r="AW158" s="15" t="s">
        <v>32</v>
      </c>
      <c r="AX158" s="15" t="s">
        <v>70</v>
      </c>
      <c r="AY158" s="238" t="s">
        <v>244</v>
      </c>
    </row>
    <row r="159" spans="1:65" s="13" customFormat="1">
      <c r="B159" s="195"/>
      <c r="C159" s="196"/>
      <c r="D159" s="197" t="s">
        <v>252</v>
      </c>
      <c r="E159" s="198" t="s">
        <v>18</v>
      </c>
      <c r="F159" s="199" t="s">
        <v>1821</v>
      </c>
      <c r="G159" s="196"/>
      <c r="H159" s="200">
        <v>24.43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252</v>
      </c>
      <c r="AU159" s="206" t="s">
        <v>79</v>
      </c>
      <c r="AV159" s="13" t="s">
        <v>79</v>
      </c>
      <c r="AW159" s="13" t="s">
        <v>32</v>
      </c>
      <c r="AX159" s="13" t="s">
        <v>70</v>
      </c>
      <c r="AY159" s="206" t="s">
        <v>244</v>
      </c>
    </row>
    <row r="160" spans="1:65" s="13" customFormat="1">
      <c r="B160" s="195"/>
      <c r="C160" s="196"/>
      <c r="D160" s="197" t="s">
        <v>252</v>
      </c>
      <c r="E160" s="198" t="s">
        <v>18</v>
      </c>
      <c r="F160" s="199" t="s">
        <v>1837</v>
      </c>
      <c r="G160" s="196"/>
      <c r="H160" s="200">
        <v>4.617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252</v>
      </c>
      <c r="AU160" s="206" t="s">
        <v>79</v>
      </c>
      <c r="AV160" s="13" t="s">
        <v>79</v>
      </c>
      <c r="AW160" s="13" t="s">
        <v>32</v>
      </c>
      <c r="AX160" s="13" t="s">
        <v>70</v>
      </c>
      <c r="AY160" s="206" t="s">
        <v>244</v>
      </c>
    </row>
    <row r="161" spans="1:65" s="14" customFormat="1">
      <c r="B161" s="207"/>
      <c r="C161" s="208"/>
      <c r="D161" s="197" t="s">
        <v>252</v>
      </c>
      <c r="E161" s="209" t="s">
        <v>18</v>
      </c>
      <c r="F161" s="210" t="s">
        <v>254</v>
      </c>
      <c r="G161" s="208"/>
      <c r="H161" s="211">
        <v>66.215000000000003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252</v>
      </c>
      <c r="AU161" s="217" t="s">
        <v>79</v>
      </c>
      <c r="AV161" s="14" t="s">
        <v>250</v>
      </c>
      <c r="AW161" s="14" t="s">
        <v>32</v>
      </c>
      <c r="AX161" s="14" t="s">
        <v>77</v>
      </c>
      <c r="AY161" s="217" t="s">
        <v>244</v>
      </c>
    </row>
    <row r="162" spans="1:65" s="2" customFormat="1" ht="44.25" customHeight="1">
      <c r="A162" s="36"/>
      <c r="B162" s="37"/>
      <c r="C162" s="181" t="s">
        <v>286</v>
      </c>
      <c r="D162" s="181" t="s">
        <v>246</v>
      </c>
      <c r="E162" s="182" t="s">
        <v>1845</v>
      </c>
      <c r="F162" s="183" t="s">
        <v>1846</v>
      </c>
      <c r="G162" s="184" t="s">
        <v>262</v>
      </c>
      <c r="H162" s="185">
        <v>66.902000000000001</v>
      </c>
      <c r="I162" s="186"/>
      <c r="J162" s="187">
        <f>ROUND(I162*H162,2)</f>
        <v>0</v>
      </c>
      <c r="K162" s="188"/>
      <c r="L162" s="41"/>
      <c r="M162" s="189" t="s">
        <v>18</v>
      </c>
      <c r="N162" s="190" t="s">
        <v>41</v>
      </c>
      <c r="O162" s="6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250</v>
      </c>
      <c r="AT162" s="193" t="s">
        <v>246</v>
      </c>
      <c r="AU162" s="193" t="s">
        <v>79</v>
      </c>
      <c r="AY162" s="19" t="s">
        <v>244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77</v>
      </c>
      <c r="BK162" s="194">
        <f>ROUND(I162*H162,2)</f>
        <v>0</v>
      </c>
      <c r="BL162" s="19" t="s">
        <v>250</v>
      </c>
      <c r="BM162" s="193" t="s">
        <v>1847</v>
      </c>
    </row>
    <row r="163" spans="1:65" s="15" customFormat="1">
      <c r="B163" s="229"/>
      <c r="C163" s="230"/>
      <c r="D163" s="197" t="s">
        <v>252</v>
      </c>
      <c r="E163" s="231" t="s">
        <v>18</v>
      </c>
      <c r="F163" s="232" t="s">
        <v>1833</v>
      </c>
      <c r="G163" s="230"/>
      <c r="H163" s="231" t="s">
        <v>18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252</v>
      </c>
      <c r="AU163" s="238" t="s">
        <v>79</v>
      </c>
      <c r="AV163" s="15" t="s">
        <v>77</v>
      </c>
      <c r="AW163" s="15" t="s">
        <v>32</v>
      </c>
      <c r="AX163" s="15" t="s">
        <v>70</v>
      </c>
      <c r="AY163" s="238" t="s">
        <v>244</v>
      </c>
    </row>
    <row r="164" spans="1:65" s="13" customFormat="1">
      <c r="B164" s="195"/>
      <c r="C164" s="196"/>
      <c r="D164" s="197" t="s">
        <v>252</v>
      </c>
      <c r="E164" s="198" t="s">
        <v>18</v>
      </c>
      <c r="F164" s="199" t="s">
        <v>1834</v>
      </c>
      <c r="G164" s="196"/>
      <c r="H164" s="200">
        <v>21.777999999999999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252</v>
      </c>
      <c r="AU164" s="206" t="s">
        <v>79</v>
      </c>
      <c r="AV164" s="13" t="s">
        <v>79</v>
      </c>
      <c r="AW164" s="13" t="s">
        <v>32</v>
      </c>
      <c r="AX164" s="13" t="s">
        <v>70</v>
      </c>
      <c r="AY164" s="206" t="s">
        <v>244</v>
      </c>
    </row>
    <row r="165" spans="1:65" s="13" customFormat="1">
      <c r="B165" s="195"/>
      <c r="C165" s="196"/>
      <c r="D165" s="197" t="s">
        <v>252</v>
      </c>
      <c r="E165" s="198" t="s">
        <v>18</v>
      </c>
      <c r="F165" s="199" t="s">
        <v>1835</v>
      </c>
      <c r="G165" s="196"/>
      <c r="H165" s="200">
        <v>15.39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252</v>
      </c>
      <c r="AU165" s="206" t="s">
        <v>79</v>
      </c>
      <c r="AV165" s="13" t="s">
        <v>79</v>
      </c>
      <c r="AW165" s="13" t="s">
        <v>32</v>
      </c>
      <c r="AX165" s="13" t="s">
        <v>70</v>
      </c>
      <c r="AY165" s="206" t="s">
        <v>244</v>
      </c>
    </row>
    <row r="166" spans="1:65" s="14" customFormat="1">
      <c r="B166" s="207"/>
      <c r="C166" s="208"/>
      <c r="D166" s="197" t="s">
        <v>252</v>
      </c>
      <c r="E166" s="209" t="s">
        <v>18</v>
      </c>
      <c r="F166" s="210" t="s">
        <v>254</v>
      </c>
      <c r="G166" s="208"/>
      <c r="H166" s="211">
        <v>37.167999999999999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252</v>
      </c>
      <c r="AU166" s="217" t="s">
        <v>79</v>
      </c>
      <c r="AV166" s="14" t="s">
        <v>250</v>
      </c>
      <c r="AW166" s="14" t="s">
        <v>32</v>
      </c>
      <c r="AX166" s="14" t="s">
        <v>70</v>
      </c>
      <c r="AY166" s="217" t="s">
        <v>244</v>
      </c>
    </row>
    <row r="167" spans="1:65" s="13" customFormat="1">
      <c r="B167" s="195"/>
      <c r="C167" s="196"/>
      <c r="D167" s="197" t="s">
        <v>252</v>
      </c>
      <c r="E167" s="198" t="s">
        <v>18</v>
      </c>
      <c r="F167" s="199" t="s">
        <v>1848</v>
      </c>
      <c r="G167" s="196"/>
      <c r="H167" s="200">
        <v>66.902000000000001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252</v>
      </c>
      <c r="AU167" s="206" t="s">
        <v>79</v>
      </c>
      <c r="AV167" s="13" t="s">
        <v>79</v>
      </c>
      <c r="AW167" s="13" t="s">
        <v>32</v>
      </c>
      <c r="AX167" s="13" t="s">
        <v>70</v>
      </c>
      <c r="AY167" s="206" t="s">
        <v>244</v>
      </c>
    </row>
    <row r="168" spans="1:65" s="14" customFormat="1">
      <c r="B168" s="207"/>
      <c r="C168" s="208"/>
      <c r="D168" s="197" t="s">
        <v>252</v>
      </c>
      <c r="E168" s="209" t="s">
        <v>18</v>
      </c>
      <c r="F168" s="210" t="s">
        <v>254</v>
      </c>
      <c r="G168" s="208"/>
      <c r="H168" s="211">
        <v>66.902000000000001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252</v>
      </c>
      <c r="AU168" s="217" t="s">
        <v>79</v>
      </c>
      <c r="AV168" s="14" t="s">
        <v>250</v>
      </c>
      <c r="AW168" s="14" t="s">
        <v>32</v>
      </c>
      <c r="AX168" s="14" t="s">
        <v>77</v>
      </c>
      <c r="AY168" s="217" t="s">
        <v>244</v>
      </c>
    </row>
    <row r="169" spans="1:65" s="2" customFormat="1" ht="44.25" customHeight="1">
      <c r="A169" s="36"/>
      <c r="B169" s="37"/>
      <c r="C169" s="181" t="s">
        <v>293</v>
      </c>
      <c r="D169" s="181" t="s">
        <v>246</v>
      </c>
      <c r="E169" s="182" t="s">
        <v>1849</v>
      </c>
      <c r="F169" s="183" t="s">
        <v>1850</v>
      </c>
      <c r="G169" s="184" t="s">
        <v>257</v>
      </c>
      <c r="H169" s="185">
        <v>29.047000000000001</v>
      </c>
      <c r="I169" s="186"/>
      <c r="J169" s="187">
        <f>ROUND(I169*H169,2)</f>
        <v>0</v>
      </c>
      <c r="K169" s="188"/>
      <c r="L169" s="41"/>
      <c r="M169" s="189" t="s">
        <v>18</v>
      </c>
      <c r="N169" s="190" t="s">
        <v>41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250</v>
      </c>
      <c r="AT169" s="193" t="s">
        <v>246</v>
      </c>
      <c r="AU169" s="193" t="s">
        <v>79</v>
      </c>
      <c r="AY169" s="19" t="s">
        <v>244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77</v>
      </c>
      <c r="BK169" s="194">
        <f>ROUND(I169*H169,2)</f>
        <v>0</v>
      </c>
      <c r="BL169" s="19" t="s">
        <v>250</v>
      </c>
      <c r="BM169" s="193" t="s">
        <v>1851</v>
      </c>
    </row>
    <row r="170" spans="1:65" s="13" customFormat="1">
      <c r="B170" s="195"/>
      <c r="C170" s="196"/>
      <c r="D170" s="197" t="s">
        <v>252</v>
      </c>
      <c r="E170" s="198" t="s">
        <v>18</v>
      </c>
      <c r="F170" s="199" t="s">
        <v>1821</v>
      </c>
      <c r="G170" s="196"/>
      <c r="H170" s="200">
        <v>24.43</v>
      </c>
      <c r="I170" s="201"/>
      <c r="J170" s="196"/>
      <c r="K170" s="196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252</v>
      </c>
      <c r="AU170" s="206" t="s">
        <v>79</v>
      </c>
      <c r="AV170" s="13" t="s">
        <v>79</v>
      </c>
      <c r="AW170" s="13" t="s">
        <v>32</v>
      </c>
      <c r="AX170" s="13" t="s">
        <v>70</v>
      </c>
      <c r="AY170" s="206" t="s">
        <v>244</v>
      </c>
    </row>
    <row r="171" spans="1:65" s="13" customFormat="1">
      <c r="B171" s="195"/>
      <c r="C171" s="196"/>
      <c r="D171" s="197" t="s">
        <v>252</v>
      </c>
      <c r="E171" s="198" t="s">
        <v>18</v>
      </c>
      <c r="F171" s="199" t="s">
        <v>1837</v>
      </c>
      <c r="G171" s="196"/>
      <c r="H171" s="200">
        <v>4.617</v>
      </c>
      <c r="I171" s="201"/>
      <c r="J171" s="196"/>
      <c r="K171" s="196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252</v>
      </c>
      <c r="AU171" s="206" t="s">
        <v>79</v>
      </c>
      <c r="AV171" s="13" t="s">
        <v>79</v>
      </c>
      <c r="AW171" s="13" t="s">
        <v>32</v>
      </c>
      <c r="AX171" s="13" t="s">
        <v>70</v>
      </c>
      <c r="AY171" s="206" t="s">
        <v>244</v>
      </c>
    </row>
    <row r="172" spans="1:65" s="14" customFormat="1">
      <c r="B172" s="207"/>
      <c r="C172" s="208"/>
      <c r="D172" s="197" t="s">
        <v>252</v>
      </c>
      <c r="E172" s="209" t="s">
        <v>18</v>
      </c>
      <c r="F172" s="210" t="s">
        <v>254</v>
      </c>
      <c r="G172" s="208"/>
      <c r="H172" s="211">
        <v>29.047000000000001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252</v>
      </c>
      <c r="AU172" s="217" t="s">
        <v>79</v>
      </c>
      <c r="AV172" s="14" t="s">
        <v>250</v>
      </c>
      <c r="AW172" s="14" t="s">
        <v>32</v>
      </c>
      <c r="AX172" s="14" t="s">
        <v>77</v>
      </c>
      <c r="AY172" s="217" t="s">
        <v>244</v>
      </c>
    </row>
    <row r="173" spans="1:65" s="12" customFormat="1" ht="22.9" customHeight="1">
      <c r="B173" s="165"/>
      <c r="C173" s="166"/>
      <c r="D173" s="167" t="s">
        <v>69</v>
      </c>
      <c r="E173" s="179" t="s">
        <v>79</v>
      </c>
      <c r="F173" s="179" t="s">
        <v>1852</v>
      </c>
      <c r="G173" s="166"/>
      <c r="H173" s="166"/>
      <c r="I173" s="169"/>
      <c r="J173" s="180">
        <f>BK173</f>
        <v>0</v>
      </c>
      <c r="K173" s="166"/>
      <c r="L173" s="171"/>
      <c r="M173" s="172"/>
      <c r="N173" s="173"/>
      <c r="O173" s="173"/>
      <c r="P173" s="174">
        <f>SUM(P174:P211)</f>
        <v>0</v>
      </c>
      <c r="Q173" s="173"/>
      <c r="R173" s="174">
        <f>SUM(R174:R211)</f>
        <v>11.90994031</v>
      </c>
      <c r="S173" s="173"/>
      <c r="T173" s="175">
        <f>SUM(T174:T211)</f>
        <v>0</v>
      </c>
      <c r="AR173" s="176" t="s">
        <v>77</v>
      </c>
      <c r="AT173" s="177" t="s">
        <v>69</v>
      </c>
      <c r="AU173" s="177" t="s">
        <v>77</v>
      </c>
      <c r="AY173" s="176" t="s">
        <v>244</v>
      </c>
      <c r="BK173" s="178">
        <f>SUM(BK174:BK211)</f>
        <v>0</v>
      </c>
    </row>
    <row r="174" spans="1:65" s="2" customFormat="1" ht="37.9" customHeight="1">
      <c r="A174" s="36"/>
      <c r="B174" s="37"/>
      <c r="C174" s="181" t="s">
        <v>126</v>
      </c>
      <c r="D174" s="181" t="s">
        <v>246</v>
      </c>
      <c r="E174" s="182" t="s">
        <v>1853</v>
      </c>
      <c r="F174" s="183" t="s">
        <v>1854</v>
      </c>
      <c r="G174" s="184" t="s">
        <v>379</v>
      </c>
      <c r="H174" s="185">
        <v>0</v>
      </c>
      <c r="I174" s="186"/>
      <c r="J174" s="187">
        <f>ROUND(I174*H174,2)</f>
        <v>0</v>
      </c>
      <c r="K174" s="188"/>
      <c r="L174" s="41"/>
      <c r="M174" s="189" t="s">
        <v>18</v>
      </c>
      <c r="N174" s="190" t="s">
        <v>41</v>
      </c>
      <c r="O174" s="66"/>
      <c r="P174" s="191">
        <f>O174*H174</f>
        <v>0</v>
      </c>
      <c r="Q174" s="191">
        <v>2.1000000000000001E-4</v>
      </c>
      <c r="R174" s="191">
        <f>Q174*H174</f>
        <v>0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250</v>
      </c>
      <c r="AT174" s="193" t="s">
        <v>246</v>
      </c>
      <c r="AU174" s="193" t="s">
        <v>79</v>
      </c>
      <c r="AY174" s="19" t="s">
        <v>244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77</v>
      </c>
      <c r="BK174" s="194">
        <f>ROUND(I174*H174,2)</f>
        <v>0</v>
      </c>
      <c r="BL174" s="19" t="s">
        <v>250</v>
      </c>
      <c r="BM174" s="193" t="s">
        <v>1855</v>
      </c>
    </row>
    <row r="175" spans="1:65" s="13" customFormat="1">
      <c r="B175" s="195"/>
      <c r="C175" s="196"/>
      <c r="D175" s="197" t="s">
        <v>252</v>
      </c>
      <c r="E175" s="198" t="s">
        <v>18</v>
      </c>
      <c r="F175" s="199" t="s">
        <v>275</v>
      </c>
      <c r="G175" s="196"/>
      <c r="H175" s="200">
        <v>6</v>
      </c>
      <c r="I175" s="201"/>
      <c r="J175" s="196"/>
      <c r="K175" s="196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252</v>
      </c>
      <c r="AU175" s="206" t="s">
        <v>79</v>
      </c>
      <c r="AV175" s="13" t="s">
        <v>79</v>
      </c>
      <c r="AW175" s="13" t="s">
        <v>32</v>
      </c>
      <c r="AX175" s="13" t="s">
        <v>70</v>
      </c>
      <c r="AY175" s="206" t="s">
        <v>244</v>
      </c>
    </row>
    <row r="176" spans="1:65" s="15" customFormat="1">
      <c r="B176" s="229"/>
      <c r="C176" s="230"/>
      <c r="D176" s="197" t="s">
        <v>252</v>
      </c>
      <c r="E176" s="231" t="s">
        <v>18</v>
      </c>
      <c r="F176" s="232" t="s">
        <v>374</v>
      </c>
      <c r="G176" s="230"/>
      <c r="H176" s="231" t="s">
        <v>18</v>
      </c>
      <c r="I176" s="233"/>
      <c r="J176" s="230"/>
      <c r="K176" s="230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252</v>
      </c>
      <c r="AU176" s="238" t="s">
        <v>79</v>
      </c>
      <c r="AV176" s="15" t="s">
        <v>77</v>
      </c>
      <c r="AW176" s="15" t="s">
        <v>32</v>
      </c>
      <c r="AX176" s="15" t="s">
        <v>70</v>
      </c>
      <c r="AY176" s="238" t="s">
        <v>244</v>
      </c>
    </row>
    <row r="177" spans="1:65" s="13" customFormat="1">
      <c r="B177" s="195"/>
      <c r="C177" s="196"/>
      <c r="D177" s="197" t="s">
        <v>252</v>
      </c>
      <c r="E177" s="198" t="s">
        <v>18</v>
      </c>
      <c r="F177" s="199" t="s">
        <v>1856</v>
      </c>
      <c r="G177" s="196"/>
      <c r="H177" s="200">
        <v>-6</v>
      </c>
      <c r="I177" s="201"/>
      <c r="J177" s="196"/>
      <c r="K177" s="196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252</v>
      </c>
      <c r="AU177" s="206" t="s">
        <v>79</v>
      </c>
      <c r="AV177" s="13" t="s">
        <v>79</v>
      </c>
      <c r="AW177" s="13" t="s">
        <v>32</v>
      </c>
      <c r="AX177" s="13" t="s">
        <v>70</v>
      </c>
      <c r="AY177" s="206" t="s">
        <v>244</v>
      </c>
    </row>
    <row r="178" spans="1:65" s="14" customFormat="1">
      <c r="B178" s="207"/>
      <c r="C178" s="208"/>
      <c r="D178" s="197" t="s">
        <v>252</v>
      </c>
      <c r="E178" s="209" t="s">
        <v>18</v>
      </c>
      <c r="F178" s="210" t="s">
        <v>254</v>
      </c>
      <c r="G178" s="208"/>
      <c r="H178" s="211">
        <v>0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252</v>
      </c>
      <c r="AU178" s="217" t="s">
        <v>79</v>
      </c>
      <c r="AV178" s="14" t="s">
        <v>250</v>
      </c>
      <c r="AW178" s="14" t="s">
        <v>32</v>
      </c>
      <c r="AX178" s="14" t="s">
        <v>77</v>
      </c>
      <c r="AY178" s="217" t="s">
        <v>244</v>
      </c>
    </row>
    <row r="179" spans="1:65" s="2" customFormat="1" ht="33" customHeight="1">
      <c r="A179" s="36"/>
      <c r="B179" s="37"/>
      <c r="C179" s="181" t="s">
        <v>139</v>
      </c>
      <c r="D179" s="181" t="s">
        <v>246</v>
      </c>
      <c r="E179" s="182" t="s">
        <v>1857</v>
      </c>
      <c r="F179" s="183" t="s">
        <v>1858</v>
      </c>
      <c r="G179" s="184" t="s">
        <v>257</v>
      </c>
      <c r="H179" s="185">
        <v>1.5840000000000001</v>
      </c>
      <c r="I179" s="186"/>
      <c r="J179" s="187">
        <f>ROUND(I179*H179,2)</f>
        <v>0</v>
      </c>
      <c r="K179" s="188"/>
      <c r="L179" s="41"/>
      <c r="M179" s="189" t="s">
        <v>18</v>
      </c>
      <c r="N179" s="190" t="s">
        <v>41</v>
      </c>
      <c r="O179" s="66"/>
      <c r="P179" s="191">
        <f>O179*H179</f>
        <v>0</v>
      </c>
      <c r="Q179" s="191">
        <v>2.45329</v>
      </c>
      <c r="R179" s="191">
        <f>Q179*H179</f>
        <v>3.8860113600000004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250</v>
      </c>
      <c r="AT179" s="193" t="s">
        <v>246</v>
      </c>
      <c r="AU179" s="193" t="s">
        <v>79</v>
      </c>
      <c r="AY179" s="19" t="s">
        <v>244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77</v>
      </c>
      <c r="BK179" s="194">
        <f>ROUND(I179*H179,2)</f>
        <v>0</v>
      </c>
      <c r="BL179" s="19" t="s">
        <v>250</v>
      </c>
      <c r="BM179" s="193" t="s">
        <v>1859</v>
      </c>
    </row>
    <row r="180" spans="1:65" s="13" customFormat="1">
      <c r="B180" s="195"/>
      <c r="C180" s="196"/>
      <c r="D180" s="197" t="s">
        <v>252</v>
      </c>
      <c r="E180" s="198" t="s">
        <v>18</v>
      </c>
      <c r="F180" s="199" t="s">
        <v>1860</v>
      </c>
      <c r="G180" s="196"/>
      <c r="H180" s="200">
        <v>1.5840000000000001</v>
      </c>
      <c r="I180" s="201"/>
      <c r="J180" s="196"/>
      <c r="K180" s="196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252</v>
      </c>
      <c r="AU180" s="206" t="s">
        <v>79</v>
      </c>
      <c r="AV180" s="13" t="s">
        <v>79</v>
      </c>
      <c r="AW180" s="13" t="s">
        <v>32</v>
      </c>
      <c r="AX180" s="13" t="s">
        <v>70</v>
      </c>
      <c r="AY180" s="206" t="s">
        <v>244</v>
      </c>
    </row>
    <row r="181" spans="1:65" s="14" customFormat="1">
      <c r="B181" s="207"/>
      <c r="C181" s="208"/>
      <c r="D181" s="197" t="s">
        <v>252</v>
      </c>
      <c r="E181" s="209" t="s">
        <v>18</v>
      </c>
      <c r="F181" s="210" t="s">
        <v>254</v>
      </c>
      <c r="G181" s="208"/>
      <c r="H181" s="211">
        <v>1.5840000000000001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252</v>
      </c>
      <c r="AU181" s="217" t="s">
        <v>79</v>
      </c>
      <c r="AV181" s="14" t="s">
        <v>250</v>
      </c>
      <c r="AW181" s="14" t="s">
        <v>32</v>
      </c>
      <c r="AX181" s="14" t="s">
        <v>77</v>
      </c>
      <c r="AY181" s="217" t="s">
        <v>244</v>
      </c>
    </row>
    <row r="182" spans="1:65" s="2" customFormat="1" ht="16.5" customHeight="1">
      <c r="A182" s="36"/>
      <c r="B182" s="37"/>
      <c r="C182" s="181" t="s">
        <v>146</v>
      </c>
      <c r="D182" s="181" t="s">
        <v>246</v>
      </c>
      <c r="E182" s="182" t="s">
        <v>1861</v>
      </c>
      <c r="F182" s="183" t="s">
        <v>1862</v>
      </c>
      <c r="G182" s="184" t="s">
        <v>249</v>
      </c>
      <c r="H182" s="185">
        <v>2</v>
      </c>
      <c r="I182" s="186"/>
      <c r="J182" s="187">
        <f>ROUND(I182*H182,2)</f>
        <v>0</v>
      </c>
      <c r="K182" s="188"/>
      <c r="L182" s="41"/>
      <c r="M182" s="189" t="s">
        <v>18</v>
      </c>
      <c r="N182" s="190" t="s">
        <v>41</v>
      </c>
      <c r="O182" s="6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250</v>
      </c>
      <c r="AT182" s="193" t="s">
        <v>246</v>
      </c>
      <c r="AU182" s="193" t="s">
        <v>79</v>
      </c>
      <c r="AY182" s="19" t="s">
        <v>244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77</v>
      </c>
      <c r="BK182" s="194">
        <f>ROUND(I182*H182,2)</f>
        <v>0</v>
      </c>
      <c r="BL182" s="19" t="s">
        <v>250</v>
      </c>
      <c r="BM182" s="193" t="s">
        <v>1863</v>
      </c>
    </row>
    <row r="183" spans="1:65" s="2" customFormat="1" ht="16.5" customHeight="1">
      <c r="A183" s="36"/>
      <c r="B183" s="37"/>
      <c r="C183" s="181" t="s">
        <v>158</v>
      </c>
      <c r="D183" s="181" t="s">
        <v>246</v>
      </c>
      <c r="E183" s="182" t="s">
        <v>1864</v>
      </c>
      <c r="F183" s="183" t="s">
        <v>1865</v>
      </c>
      <c r="G183" s="184" t="s">
        <v>289</v>
      </c>
      <c r="H183" s="185">
        <v>2.0699999999999998</v>
      </c>
      <c r="I183" s="186"/>
      <c r="J183" s="187">
        <f>ROUND(I183*H183,2)</f>
        <v>0</v>
      </c>
      <c r="K183" s="188"/>
      <c r="L183" s="41"/>
      <c r="M183" s="189" t="s">
        <v>18</v>
      </c>
      <c r="N183" s="190" t="s">
        <v>41</v>
      </c>
      <c r="O183" s="66"/>
      <c r="P183" s="191">
        <f>O183*H183</f>
        <v>0</v>
      </c>
      <c r="Q183" s="191">
        <v>2.47E-3</v>
      </c>
      <c r="R183" s="191">
        <f>Q183*H183</f>
        <v>5.1128999999999992E-3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250</v>
      </c>
      <c r="AT183" s="193" t="s">
        <v>246</v>
      </c>
      <c r="AU183" s="193" t="s">
        <v>79</v>
      </c>
      <c r="AY183" s="19" t="s">
        <v>244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77</v>
      </c>
      <c r="BK183" s="194">
        <f>ROUND(I183*H183,2)</f>
        <v>0</v>
      </c>
      <c r="BL183" s="19" t="s">
        <v>250</v>
      </c>
      <c r="BM183" s="193" t="s">
        <v>1866</v>
      </c>
    </row>
    <row r="184" spans="1:65" s="13" customFormat="1">
      <c r="B184" s="195"/>
      <c r="C184" s="196"/>
      <c r="D184" s="197" t="s">
        <v>252</v>
      </c>
      <c r="E184" s="198" t="s">
        <v>18</v>
      </c>
      <c r="F184" s="199" t="s">
        <v>1867</v>
      </c>
      <c r="G184" s="196"/>
      <c r="H184" s="200">
        <v>2.76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252</v>
      </c>
      <c r="AU184" s="206" t="s">
        <v>79</v>
      </c>
      <c r="AV184" s="13" t="s">
        <v>79</v>
      </c>
      <c r="AW184" s="13" t="s">
        <v>32</v>
      </c>
      <c r="AX184" s="13" t="s">
        <v>70</v>
      </c>
      <c r="AY184" s="206" t="s">
        <v>244</v>
      </c>
    </row>
    <row r="185" spans="1:65" s="15" customFormat="1">
      <c r="B185" s="229"/>
      <c r="C185" s="230"/>
      <c r="D185" s="197" t="s">
        <v>252</v>
      </c>
      <c r="E185" s="231" t="s">
        <v>18</v>
      </c>
      <c r="F185" s="232" t="s">
        <v>374</v>
      </c>
      <c r="G185" s="230"/>
      <c r="H185" s="231" t="s">
        <v>18</v>
      </c>
      <c r="I185" s="233"/>
      <c r="J185" s="230"/>
      <c r="K185" s="230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252</v>
      </c>
      <c r="AU185" s="238" t="s">
        <v>79</v>
      </c>
      <c r="AV185" s="15" t="s">
        <v>77</v>
      </c>
      <c r="AW185" s="15" t="s">
        <v>32</v>
      </c>
      <c r="AX185" s="15" t="s">
        <v>70</v>
      </c>
      <c r="AY185" s="238" t="s">
        <v>244</v>
      </c>
    </row>
    <row r="186" spans="1:65" s="13" customFormat="1">
      <c r="B186" s="195"/>
      <c r="C186" s="196"/>
      <c r="D186" s="197" t="s">
        <v>252</v>
      </c>
      <c r="E186" s="198" t="s">
        <v>18</v>
      </c>
      <c r="F186" s="199" t="s">
        <v>1868</v>
      </c>
      <c r="G186" s="196"/>
      <c r="H186" s="200">
        <v>-0.69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252</v>
      </c>
      <c r="AU186" s="206" t="s">
        <v>79</v>
      </c>
      <c r="AV186" s="13" t="s">
        <v>79</v>
      </c>
      <c r="AW186" s="13" t="s">
        <v>32</v>
      </c>
      <c r="AX186" s="13" t="s">
        <v>70</v>
      </c>
      <c r="AY186" s="206" t="s">
        <v>244</v>
      </c>
    </row>
    <row r="187" spans="1:65" s="14" customFormat="1">
      <c r="B187" s="207"/>
      <c r="C187" s="208"/>
      <c r="D187" s="197" t="s">
        <v>252</v>
      </c>
      <c r="E187" s="209" t="s">
        <v>18</v>
      </c>
      <c r="F187" s="210" t="s">
        <v>254</v>
      </c>
      <c r="G187" s="208"/>
      <c r="H187" s="211">
        <v>2.0699999999999998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252</v>
      </c>
      <c r="AU187" s="217" t="s">
        <v>79</v>
      </c>
      <c r="AV187" s="14" t="s">
        <v>250</v>
      </c>
      <c r="AW187" s="14" t="s">
        <v>32</v>
      </c>
      <c r="AX187" s="14" t="s">
        <v>77</v>
      </c>
      <c r="AY187" s="217" t="s">
        <v>244</v>
      </c>
    </row>
    <row r="188" spans="1:65" s="2" customFormat="1" ht="16.5" customHeight="1">
      <c r="A188" s="36"/>
      <c r="B188" s="37"/>
      <c r="C188" s="181" t="s">
        <v>8</v>
      </c>
      <c r="D188" s="181" t="s">
        <v>246</v>
      </c>
      <c r="E188" s="182" t="s">
        <v>1869</v>
      </c>
      <c r="F188" s="183" t="s">
        <v>1870</v>
      </c>
      <c r="G188" s="184" t="s">
        <v>289</v>
      </c>
      <c r="H188" s="185">
        <v>2.0699999999999998</v>
      </c>
      <c r="I188" s="186"/>
      <c r="J188" s="187">
        <f>ROUND(I188*H188,2)</f>
        <v>0</v>
      </c>
      <c r="K188" s="188"/>
      <c r="L188" s="41"/>
      <c r="M188" s="189" t="s">
        <v>18</v>
      </c>
      <c r="N188" s="190" t="s">
        <v>41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250</v>
      </c>
      <c r="AT188" s="193" t="s">
        <v>246</v>
      </c>
      <c r="AU188" s="193" t="s">
        <v>79</v>
      </c>
      <c r="AY188" s="19" t="s">
        <v>244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77</v>
      </c>
      <c r="BK188" s="194">
        <f>ROUND(I188*H188,2)</f>
        <v>0</v>
      </c>
      <c r="BL188" s="19" t="s">
        <v>250</v>
      </c>
      <c r="BM188" s="193" t="s">
        <v>1871</v>
      </c>
    </row>
    <row r="189" spans="1:65" s="13" customFormat="1">
      <c r="B189" s="195"/>
      <c r="C189" s="196"/>
      <c r="D189" s="197" t="s">
        <v>252</v>
      </c>
      <c r="E189" s="198" t="s">
        <v>18</v>
      </c>
      <c r="F189" s="199" t="s">
        <v>1867</v>
      </c>
      <c r="G189" s="196"/>
      <c r="H189" s="200">
        <v>2.76</v>
      </c>
      <c r="I189" s="201"/>
      <c r="J189" s="196"/>
      <c r="K189" s="196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252</v>
      </c>
      <c r="AU189" s="206" t="s">
        <v>79</v>
      </c>
      <c r="AV189" s="13" t="s">
        <v>79</v>
      </c>
      <c r="AW189" s="13" t="s">
        <v>32</v>
      </c>
      <c r="AX189" s="13" t="s">
        <v>70</v>
      </c>
      <c r="AY189" s="206" t="s">
        <v>244</v>
      </c>
    </row>
    <row r="190" spans="1:65" s="15" customFormat="1">
      <c r="B190" s="229"/>
      <c r="C190" s="230"/>
      <c r="D190" s="197" t="s">
        <v>252</v>
      </c>
      <c r="E190" s="231" t="s">
        <v>18</v>
      </c>
      <c r="F190" s="232" t="s">
        <v>374</v>
      </c>
      <c r="G190" s="230"/>
      <c r="H190" s="231" t="s">
        <v>18</v>
      </c>
      <c r="I190" s="233"/>
      <c r="J190" s="230"/>
      <c r="K190" s="230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252</v>
      </c>
      <c r="AU190" s="238" t="s">
        <v>79</v>
      </c>
      <c r="AV190" s="15" t="s">
        <v>77</v>
      </c>
      <c r="AW190" s="15" t="s">
        <v>32</v>
      </c>
      <c r="AX190" s="15" t="s">
        <v>70</v>
      </c>
      <c r="AY190" s="238" t="s">
        <v>244</v>
      </c>
    </row>
    <row r="191" spans="1:65" s="13" customFormat="1">
      <c r="B191" s="195"/>
      <c r="C191" s="196"/>
      <c r="D191" s="197" t="s">
        <v>252</v>
      </c>
      <c r="E191" s="198" t="s">
        <v>18</v>
      </c>
      <c r="F191" s="199" t="s">
        <v>1868</v>
      </c>
      <c r="G191" s="196"/>
      <c r="H191" s="200">
        <v>-0.69</v>
      </c>
      <c r="I191" s="201"/>
      <c r="J191" s="196"/>
      <c r="K191" s="196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252</v>
      </c>
      <c r="AU191" s="206" t="s">
        <v>79</v>
      </c>
      <c r="AV191" s="13" t="s">
        <v>79</v>
      </c>
      <c r="AW191" s="13" t="s">
        <v>32</v>
      </c>
      <c r="AX191" s="13" t="s">
        <v>70</v>
      </c>
      <c r="AY191" s="206" t="s">
        <v>244</v>
      </c>
    </row>
    <row r="192" spans="1:65" s="14" customFormat="1">
      <c r="B192" s="207"/>
      <c r="C192" s="208"/>
      <c r="D192" s="197" t="s">
        <v>252</v>
      </c>
      <c r="E192" s="209" t="s">
        <v>18</v>
      </c>
      <c r="F192" s="210" t="s">
        <v>254</v>
      </c>
      <c r="G192" s="208"/>
      <c r="H192" s="211">
        <v>2.0699999999999998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252</v>
      </c>
      <c r="AU192" s="217" t="s">
        <v>79</v>
      </c>
      <c r="AV192" s="14" t="s">
        <v>250</v>
      </c>
      <c r="AW192" s="14" t="s">
        <v>32</v>
      </c>
      <c r="AX192" s="14" t="s">
        <v>77</v>
      </c>
      <c r="AY192" s="217" t="s">
        <v>244</v>
      </c>
    </row>
    <row r="193" spans="1:65" s="2" customFormat="1" ht="24.2" customHeight="1">
      <c r="A193" s="36"/>
      <c r="B193" s="37"/>
      <c r="C193" s="181" t="s">
        <v>167</v>
      </c>
      <c r="D193" s="181" t="s">
        <v>246</v>
      </c>
      <c r="E193" s="182" t="s">
        <v>1872</v>
      </c>
      <c r="F193" s="183" t="s">
        <v>1873</v>
      </c>
      <c r="G193" s="184" t="s">
        <v>262</v>
      </c>
      <c r="H193" s="185">
        <v>2.9000000000000001E-2</v>
      </c>
      <c r="I193" s="186"/>
      <c r="J193" s="187">
        <f>ROUND(I193*H193,2)</f>
        <v>0</v>
      </c>
      <c r="K193" s="188"/>
      <c r="L193" s="41"/>
      <c r="M193" s="189" t="s">
        <v>18</v>
      </c>
      <c r="N193" s="190" t="s">
        <v>41</v>
      </c>
      <c r="O193" s="66"/>
      <c r="P193" s="191">
        <f>O193*H193</f>
        <v>0</v>
      </c>
      <c r="Q193" s="191">
        <v>1.06277</v>
      </c>
      <c r="R193" s="191">
        <f>Q193*H193</f>
        <v>3.082033E-2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250</v>
      </c>
      <c r="AT193" s="193" t="s">
        <v>246</v>
      </c>
      <c r="AU193" s="193" t="s">
        <v>79</v>
      </c>
      <c r="AY193" s="19" t="s">
        <v>244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77</v>
      </c>
      <c r="BK193" s="194">
        <f>ROUND(I193*H193,2)</f>
        <v>0</v>
      </c>
      <c r="BL193" s="19" t="s">
        <v>250</v>
      </c>
      <c r="BM193" s="193" t="s">
        <v>1874</v>
      </c>
    </row>
    <row r="194" spans="1:65" s="13" customFormat="1">
      <c r="B194" s="195"/>
      <c r="C194" s="196"/>
      <c r="D194" s="197" t="s">
        <v>252</v>
      </c>
      <c r="E194" s="198" t="s">
        <v>18</v>
      </c>
      <c r="F194" s="199" t="s">
        <v>1875</v>
      </c>
      <c r="G194" s="196"/>
      <c r="H194" s="200">
        <v>2.9000000000000001E-2</v>
      </c>
      <c r="I194" s="201"/>
      <c r="J194" s="196"/>
      <c r="K194" s="196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252</v>
      </c>
      <c r="AU194" s="206" t="s">
        <v>79</v>
      </c>
      <c r="AV194" s="13" t="s">
        <v>79</v>
      </c>
      <c r="AW194" s="13" t="s">
        <v>32</v>
      </c>
      <c r="AX194" s="13" t="s">
        <v>70</v>
      </c>
      <c r="AY194" s="206" t="s">
        <v>244</v>
      </c>
    </row>
    <row r="195" spans="1:65" s="14" customFormat="1">
      <c r="B195" s="207"/>
      <c r="C195" s="208"/>
      <c r="D195" s="197" t="s">
        <v>252</v>
      </c>
      <c r="E195" s="209" t="s">
        <v>18</v>
      </c>
      <c r="F195" s="210" t="s">
        <v>254</v>
      </c>
      <c r="G195" s="208"/>
      <c r="H195" s="211">
        <v>2.9000000000000001E-2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252</v>
      </c>
      <c r="AU195" s="217" t="s">
        <v>79</v>
      </c>
      <c r="AV195" s="14" t="s">
        <v>250</v>
      </c>
      <c r="AW195" s="14" t="s">
        <v>32</v>
      </c>
      <c r="AX195" s="14" t="s">
        <v>77</v>
      </c>
      <c r="AY195" s="217" t="s">
        <v>244</v>
      </c>
    </row>
    <row r="196" spans="1:65" s="2" customFormat="1" ht="44.25" customHeight="1">
      <c r="A196" s="36"/>
      <c r="B196" s="37"/>
      <c r="C196" s="181" t="s">
        <v>333</v>
      </c>
      <c r="D196" s="181" t="s">
        <v>246</v>
      </c>
      <c r="E196" s="182" t="s">
        <v>1876</v>
      </c>
      <c r="F196" s="183" t="s">
        <v>1877</v>
      </c>
      <c r="G196" s="184" t="s">
        <v>289</v>
      </c>
      <c r="H196" s="185">
        <v>10.922000000000001</v>
      </c>
      <c r="I196" s="186"/>
      <c r="J196" s="187">
        <f>ROUND(I196*H196,2)</f>
        <v>0</v>
      </c>
      <c r="K196" s="188"/>
      <c r="L196" s="41"/>
      <c r="M196" s="189" t="s">
        <v>18</v>
      </c>
      <c r="N196" s="190" t="s">
        <v>41</v>
      </c>
      <c r="O196" s="66"/>
      <c r="P196" s="191">
        <f>O196*H196</f>
        <v>0</v>
      </c>
      <c r="Q196" s="191">
        <v>0.71545999999999998</v>
      </c>
      <c r="R196" s="191">
        <f>Q196*H196</f>
        <v>7.8142541200000002</v>
      </c>
      <c r="S196" s="191">
        <v>0</v>
      </c>
      <c r="T196" s="19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250</v>
      </c>
      <c r="AT196" s="193" t="s">
        <v>246</v>
      </c>
      <c r="AU196" s="193" t="s">
        <v>79</v>
      </c>
      <c r="AY196" s="19" t="s">
        <v>244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77</v>
      </c>
      <c r="BK196" s="194">
        <f>ROUND(I196*H196,2)</f>
        <v>0</v>
      </c>
      <c r="BL196" s="19" t="s">
        <v>250</v>
      </c>
      <c r="BM196" s="193" t="s">
        <v>1878</v>
      </c>
    </row>
    <row r="197" spans="1:65" s="13" customFormat="1">
      <c r="B197" s="195"/>
      <c r="C197" s="196"/>
      <c r="D197" s="197" t="s">
        <v>252</v>
      </c>
      <c r="E197" s="198" t="s">
        <v>18</v>
      </c>
      <c r="F197" s="199" t="s">
        <v>1879</v>
      </c>
      <c r="G197" s="196"/>
      <c r="H197" s="200">
        <v>10.922000000000001</v>
      </c>
      <c r="I197" s="201"/>
      <c r="J197" s="196"/>
      <c r="K197" s="196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252</v>
      </c>
      <c r="AU197" s="206" t="s">
        <v>79</v>
      </c>
      <c r="AV197" s="13" t="s">
        <v>79</v>
      </c>
      <c r="AW197" s="13" t="s">
        <v>32</v>
      </c>
      <c r="AX197" s="13" t="s">
        <v>70</v>
      </c>
      <c r="AY197" s="206" t="s">
        <v>244</v>
      </c>
    </row>
    <row r="198" spans="1:65" s="14" customFormat="1">
      <c r="B198" s="207"/>
      <c r="C198" s="208"/>
      <c r="D198" s="197" t="s">
        <v>252</v>
      </c>
      <c r="E198" s="209" t="s">
        <v>18</v>
      </c>
      <c r="F198" s="210" t="s">
        <v>254</v>
      </c>
      <c r="G198" s="208"/>
      <c r="H198" s="211">
        <v>10.922000000000001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252</v>
      </c>
      <c r="AU198" s="217" t="s">
        <v>79</v>
      </c>
      <c r="AV198" s="14" t="s">
        <v>250</v>
      </c>
      <c r="AW198" s="14" t="s">
        <v>32</v>
      </c>
      <c r="AX198" s="14" t="s">
        <v>77</v>
      </c>
      <c r="AY198" s="217" t="s">
        <v>244</v>
      </c>
    </row>
    <row r="199" spans="1:65" s="2" customFormat="1" ht="55.5" customHeight="1">
      <c r="A199" s="36"/>
      <c r="B199" s="37"/>
      <c r="C199" s="181" t="s">
        <v>339</v>
      </c>
      <c r="D199" s="181" t="s">
        <v>246</v>
      </c>
      <c r="E199" s="182" t="s">
        <v>1880</v>
      </c>
      <c r="F199" s="183" t="s">
        <v>1881</v>
      </c>
      <c r="G199" s="184" t="s">
        <v>262</v>
      </c>
      <c r="H199" s="185">
        <v>0.16400000000000001</v>
      </c>
      <c r="I199" s="186"/>
      <c r="J199" s="187">
        <f>ROUND(I199*H199,2)</f>
        <v>0</v>
      </c>
      <c r="K199" s="188"/>
      <c r="L199" s="41"/>
      <c r="M199" s="189" t="s">
        <v>18</v>
      </c>
      <c r="N199" s="190" t="s">
        <v>41</v>
      </c>
      <c r="O199" s="66"/>
      <c r="P199" s="191">
        <f>O199*H199</f>
        <v>0</v>
      </c>
      <c r="Q199" s="191">
        <v>1.0593999999999999</v>
      </c>
      <c r="R199" s="191">
        <f>Q199*H199</f>
        <v>0.1737416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250</v>
      </c>
      <c r="AT199" s="193" t="s">
        <v>246</v>
      </c>
      <c r="AU199" s="193" t="s">
        <v>79</v>
      </c>
      <c r="AY199" s="19" t="s">
        <v>244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77</v>
      </c>
      <c r="BK199" s="194">
        <f>ROUND(I199*H199,2)</f>
        <v>0</v>
      </c>
      <c r="BL199" s="19" t="s">
        <v>250</v>
      </c>
      <c r="BM199" s="193" t="s">
        <v>1882</v>
      </c>
    </row>
    <row r="200" spans="1:65" s="13" customFormat="1">
      <c r="B200" s="195"/>
      <c r="C200" s="196"/>
      <c r="D200" s="197" t="s">
        <v>252</v>
      </c>
      <c r="E200" s="198" t="s">
        <v>18</v>
      </c>
      <c r="F200" s="199" t="s">
        <v>1883</v>
      </c>
      <c r="G200" s="196"/>
      <c r="H200" s="200">
        <v>0.16400000000000001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252</v>
      </c>
      <c r="AU200" s="206" t="s">
        <v>79</v>
      </c>
      <c r="AV200" s="13" t="s">
        <v>79</v>
      </c>
      <c r="AW200" s="13" t="s">
        <v>32</v>
      </c>
      <c r="AX200" s="13" t="s">
        <v>70</v>
      </c>
      <c r="AY200" s="206" t="s">
        <v>244</v>
      </c>
    </row>
    <row r="201" spans="1:65" s="14" customFormat="1">
      <c r="B201" s="207"/>
      <c r="C201" s="208"/>
      <c r="D201" s="197" t="s">
        <v>252</v>
      </c>
      <c r="E201" s="209" t="s">
        <v>18</v>
      </c>
      <c r="F201" s="210" t="s">
        <v>254</v>
      </c>
      <c r="G201" s="208"/>
      <c r="H201" s="211">
        <v>0.16400000000000001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252</v>
      </c>
      <c r="AU201" s="217" t="s">
        <v>79</v>
      </c>
      <c r="AV201" s="14" t="s">
        <v>250</v>
      </c>
      <c r="AW201" s="14" t="s">
        <v>32</v>
      </c>
      <c r="AX201" s="14" t="s">
        <v>77</v>
      </c>
      <c r="AY201" s="217" t="s">
        <v>244</v>
      </c>
    </row>
    <row r="202" spans="1:65" s="2" customFormat="1" ht="16.5" customHeight="1">
      <c r="A202" s="36"/>
      <c r="B202" s="37"/>
      <c r="C202" s="181" t="s">
        <v>344</v>
      </c>
      <c r="D202" s="181" t="s">
        <v>246</v>
      </c>
      <c r="E202" s="182" t="s">
        <v>1884</v>
      </c>
      <c r="F202" s="183" t="s">
        <v>1885</v>
      </c>
      <c r="G202" s="184" t="s">
        <v>379</v>
      </c>
      <c r="H202" s="185">
        <v>0</v>
      </c>
      <c r="I202" s="186"/>
      <c r="J202" s="187">
        <f>ROUND(I202*H202,2)</f>
        <v>0</v>
      </c>
      <c r="K202" s="188"/>
      <c r="L202" s="41"/>
      <c r="M202" s="189" t="s">
        <v>18</v>
      </c>
      <c r="N202" s="190" t="s">
        <v>41</v>
      </c>
      <c r="O202" s="6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250</v>
      </c>
      <c r="AT202" s="193" t="s">
        <v>246</v>
      </c>
      <c r="AU202" s="193" t="s">
        <v>79</v>
      </c>
      <c r="AY202" s="19" t="s">
        <v>244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77</v>
      </c>
      <c r="BK202" s="194">
        <f>ROUND(I202*H202,2)</f>
        <v>0</v>
      </c>
      <c r="BL202" s="19" t="s">
        <v>250</v>
      </c>
      <c r="BM202" s="193" t="s">
        <v>1886</v>
      </c>
    </row>
    <row r="203" spans="1:65" s="13" customFormat="1">
      <c r="B203" s="195"/>
      <c r="C203" s="196"/>
      <c r="D203" s="197" t="s">
        <v>252</v>
      </c>
      <c r="E203" s="198" t="s">
        <v>18</v>
      </c>
      <c r="F203" s="199" t="s">
        <v>275</v>
      </c>
      <c r="G203" s="196"/>
      <c r="H203" s="200">
        <v>6</v>
      </c>
      <c r="I203" s="201"/>
      <c r="J203" s="196"/>
      <c r="K203" s="196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252</v>
      </c>
      <c r="AU203" s="206" t="s">
        <v>79</v>
      </c>
      <c r="AV203" s="13" t="s">
        <v>79</v>
      </c>
      <c r="AW203" s="13" t="s">
        <v>32</v>
      </c>
      <c r="AX203" s="13" t="s">
        <v>70</v>
      </c>
      <c r="AY203" s="206" t="s">
        <v>244</v>
      </c>
    </row>
    <row r="204" spans="1:65" s="15" customFormat="1">
      <c r="B204" s="229"/>
      <c r="C204" s="230"/>
      <c r="D204" s="197" t="s">
        <v>252</v>
      </c>
      <c r="E204" s="231" t="s">
        <v>18</v>
      </c>
      <c r="F204" s="232" t="s">
        <v>374</v>
      </c>
      <c r="G204" s="230"/>
      <c r="H204" s="231" t="s">
        <v>18</v>
      </c>
      <c r="I204" s="233"/>
      <c r="J204" s="230"/>
      <c r="K204" s="230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252</v>
      </c>
      <c r="AU204" s="238" t="s">
        <v>79</v>
      </c>
      <c r="AV204" s="15" t="s">
        <v>77</v>
      </c>
      <c r="AW204" s="15" t="s">
        <v>32</v>
      </c>
      <c r="AX204" s="15" t="s">
        <v>70</v>
      </c>
      <c r="AY204" s="238" t="s">
        <v>244</v>
      </c>
    </row>
    <row r="205" spans="1:65" s="13" customFormat="1">
      <c r="B205" s="195"/>
      <c r="C205" s="196"/>
      <c r="D205" s="197" t="s">
        <v>252</v>
      </c>
      <c r="E205" s="198" t="s">
        <v>18</v>
      </c>
      <c r="F205" s="199" t="s">
        <v>1856</v>
      </c>
      <c r="G205" s="196"/>
      <c r="H205" s="200">
        <v>-6</v>
      </c>
      <c r="I205" s="201"/>
      <c r="J205" s="196"/>
      <c r="K205" s="196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252</v>
      </c>
      <c r="AU205" s="206" t="s">
        <v>79</v>
      </c>
      <c r="AV205" s="13" t="s">
        <v>79</v>
      </c>
      <c r="AW205" s="13" t="s">
        <v>32</v>
      </c>
      <c r="AX205" s="13" t="s">
        <v>70</v>
      </c>
      <c r="AY205" s="206" t="s">
        <v>244</v>
      </c>
    </row>
    <row r="206" spans="1:65" s="14" customFormat="1">
      <c r="B206" s="207"/>
      <c r="C206" s="208"/>
      <c r="D206" s="197" t="s">
        <v>252</v>
      </c>
      <c r="E206" s="209" t="s">
        <v>18</v>
      </c>
      <c r="F206" s="210" t="s">
        <v>254</v>
      </c>
      <c r="G206" s="208"/>
      <c r="H206" s="211">
        <v>0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252</v>
      </c>
      <c r="AU206" s="217" t="s">
        <v>79</v>
      </c>
      <c r="AV206" s="14" t="s">
        <v>250</v>
      </c>
      <c r="AW206" s="14" t="s">
        <v>32</v>
      </c>
      <c r="AX206" s="14" t="s">
        <v>77</v>
      </c>
      <c r="AY206" s="217" t="s">
        <v>244</v>
      </c>
    </row>
    <row r="207" spans="1:65" s="2" customFormat="1" ht="16.5" customHeight="1">
      <c r="A207" s="36"/>
      <c r="B207" s="37"/>
      <c r="C207" s="218" t="s">
        <v>348</v>
      </c>
      <c r="D207" s="218" t="s">
        <v>264</v>
      </c>
      <c r="E207" s="219" t="s">
        <v>1887</v>
      </c>
      <c r="F207" s="220" t="s">
        <v>1888</v>
      </c>
      <c r="G207" s="221" t="s">
        <v>379</v>
      </c>
      <c r="H207" s="222">
        <v>0</v>
      </c>
      <c r="I207" s="223"/>
      <c r="J207" s="224">
        <f>ROUND(I207*H207,2)</f>
        <v>0</v>
      </c>
      <c r="K207" s="225"/>
      <c r="L207" s="226"/>
      <c r="M207" s="227" t="s">
        <v>18</v>
      </c>
      <c r="N207" s="228" t="s">
        <v>41</v>
      </c>
      <c r="O207" s="6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3" t="s">
        <v>267</v>
      </c>
      <c r="AT207" s="193" t="s">
        <v>264</v>
      </c>
      <c r="AU207" s="193" t="s">
        <v>79</v>
      </c>
      <c r="AY207" s="19" t="s">
        <v>244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77</v>
      </c>
      <c r="BK207" s="194">
        <f>ROUND(I207*H207,2)</f>
        <v>0</v>
      </c>
      <c r="BL207" s="19" t="s">
        <v>250</v>
      </c>
      <c r="BM207" s="193" t="s">
        <v>1889</v>
      </c>
    </row>
    <row r="208" spans="1:65" s="13" customFormat="1">
      <c r="B208" s="195"/>
      <c r="C208" s="196"/>
      <c r="D208" s="197" t="s">
        <v>252</v>
      </c>
      <c r="E208" s="198" t="s">
        <v>18</v>
      </c>
      <c r="F208" s="199" t="s">
        <v>275</v>
      </c>
      <c r="G208" s="196"/>
      <c r="H208" s="200">
        <v>6</v>
      </c>
      <c r="I208" s="201"/>
      <c r="J208" s="196"/>
      <c r="K208" s="196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252</v>
      </c>
      <c r="AU208" s="206" t="s">
        <v>79</v>
      </c>
      <c r="AV208" s="13" t="s">
        <v>79</v>
      </c>
      <c r="AW208" s="13" t="s">
        <v>32</v>
      </c>
      <c r="AX208" s="13" t="s">
        <v>70</v>
      </c>
      <c r="AY208" s="206" t="s">
        <v>244</v>
      </c>
    </row>
    <row r="209" spans="1:65" s="15" customFormat="1">
      <c r="B209" s="229"/>
      <c r="C209" s="230"/>
      <c r="D209" s="197" t="s">
        <v>252</v>
      </c>
      <c r="E209" s="231" t="s">
        <v>18</v>
      </c>
      <c r="F209" s="232" t="s">
        <v>374</v>
      </c>
      <c r="G209" s="230"/>
      <c r="H209" s="231" t="s">
        <v>18</v>
      </c>
      <c r="I209" s="233"/>
      <c r="J209" s="230"/>
      <c r="K209" s="230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252</v>
      </c>
      <c r="AU209" s="238" t="s">
        <v>79</v>
      </c>
      <c r="AV209" s="15" t="s">
        <v>77</v>
      </c>
      <c r="AW209" s="15" t="s">
        <v>32</v>
      </c>
      <c r="AX209" s="15" t="s">
        <v>70</v>
      </c>
      <c r="AY209" s="238" t="s">
        <v>244</v>
      </c>
    </row>
    <row r="210" spans="1:65" s="13" customFormat="1">
      <c r="B210" s="195"/>
      <c r="C210" s="196"/>
      <c r="D210" s="197" t="s">
        <v>252</v>
      </c>
      <c r="E210" s="198" t="s">
        <v>18</v>
      </c>
      <c r="F210" s="199" t="s">
        <v>1856</v>
      </c>
      <c r="G210" s="196"/>
      <c r="H210" s="200">
        <v>-6</v>
      </c>
      <c r="I210" s="201"/>
      <c r="J210" s="196"/>
      <c r="K210" s="196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252</v>
      </c>
      <c r="AU210" s="206" t="s">
        <v>79</v>
      </c>
      <c r="AV210" s="13" t="s">
        <v>79</v>
      </c>
      <c r="AW210" s="13" t="s">
        <v>32</v>
      </c>
      <c r="AX210" s="13" t="s">
        <v>70</v>
      </c>
      <c r="AY210" s="206" t="s">
        <v>244</v>
      </c>
    </row>
    <row r="211" spans="1:65" s="14" customFormat="1">
      <c r="B211" s="207"/>
      <c r="C211" s="208"/>
      <c r="D211" s="197" t="s">
        <v>252</v>
      </c>
      <c r="E211" s="209" t="s">
        <v>18</v>
      </c>
      <c r="F211" s="210" t="s">
        <v>254</v>
      </c>
      <c r="G211" s="208"/>
      <c r="H211" s="211">
        <v>0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252</v>
      </c>
      <c r="AU211" s="217" t="s">
        <v>79</v>
      </c>
      <c r="AV211" s="14" t="s">
        <v>250</v>
      </c>
      <c r="AW211" s="14" t="s">
        <v>32</v>
      </c>
      <c r="AX211" s="14" t="s">
        <v>77</v>
      </c>
      <c r="AY211" s="217" t="s">
        <v>244</v>
      </c>
    </row>
    <row r="212" spans="1:65" s="12" customFormat="1" ht="22.9" customHeight="1">
      <c r="B212" s="165"/>
      <c r="C212" s="166"/>
      <c r="D212" s="167" t="s">
        <v>69</v>
      </c>
      <c r="E212" s="179" t="s">
        <v>131</v>
      </c>
      <c r="F212" s="179" t="s">
        <v>245</v>
      </c>
      <c r="G212" s="166"/>
      <c r="H212" s="166"/>
      <c r="I212" s="169"/>
      <c r="J212" s="180">
        <f>BK212</f>
        <v>0</v>
      </c>
      <c r="K212" s="166"/>
      <c r="L212" s="171"/>
      <c r="M212" s="172"/>
      <c r="N212" s="173"/>
      <c r="O212" s="173"/>
      <c r="P212" s="174">
        <f>SUM(P213:P351)</f>
        <v>0</v>
      </c>
      <c r="Q212" s="173"/>
      <c r="R212" s="174">
        <f>SUM(R213:R351)</f>
        <v>239.59086889999998</v>
      </c>
      <c r="S212" s="173"/>
      <c r="T212" s="175">
        <f>SUM(T213:T351)</f>
        <v>0</v>
      </c>
      <c r="AR212" s="176" t="s">
        <v>77</v>
      </c>
      <c r="AT212" s="177" t="s">
        <v>69</v>
      </c>
      <c r="AU212" s="177" t="s">
        <v>77</v>
      </c>
      <c r="AY212" s="176" t="s">
        <v>244</v>
      </c>
      <c r="BK212" s="178">
        <f>SUM(BK213:BK351)</f>
        <v>0</v>
      </c>
    </row>
    <row r="213" spans="1:65" s="2" customFormat="1" ht="37.9" customHeight="1">
      <c r="A213" s="36"/>
      <c r="B213" s="37"/>
      <c r="C213" s="181" t="s">
        <v>7</v>
      </c>
      <c r="D213" s="181" t="s">
        <v>246</v>
      </c>
      <c r="E213" s="182" t="s">
        <v>1890</v>
      </c>
      <c r="F213" s="183" t="s">
        <v>1891</v>
      </c>
      <c r="G213" s="184" t="s">
        <v>289</v>
      </c>
      <c r="H213" s="185">
        <v>15.6</v>
      </c>
      <c r="I213" s="186"/>
      <c r="J213" s="187">
        <f>ROUND(I213*H213,2)</f>
        <v>0</v>
      </c>
      <c r="K213" s="188"/>
      <c r="L213" s="41"/>
      <c r="M213" s="189" t="s">
        <v>18</v>
      </c>
      <c r="N213" s="190" t="s">
        <v>41</v>
      </c>
      <c r="O213" s="66"/>
      <c r="P213" s="191">
        <f>O213*H213</f>
        <v>0</v>
      </c>
      <c r="Q213" s="191">
        <v>0.27161000000000002</v>
      </c>
      <c r="R213" s="191">
        <f>Q213*H213</f>
        <v>4.2371160000000003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250</v>
      </c>
      <c r="AT213" s="193" t="s">
        <v>246</v>
      </c>
      <c r="AU213" s="193" t="s">
        <v>79</v>
      </c>
      <c r="AY213" s="19" t="s">
        <v>244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77</v>
      </c>
      <c r="BK213" s="194">
        <f>ROUND(I213*H213,2)</f>
        <v>0</v>
      </c>
      <c r="BL213" s="19" t="s">
        <v>250</v>
      </c>
      <c r="BM213" s="193" t="s">
        <v>1892</v>
      </c>
    </row>
    <row r="214" spans="1:65" s="13" customFormat="1">
      <c r="B214" s="195"/>
      <c r="C214" s="196"/>
      <c r="D214" s="197" t="s">
        <v>252</v>
      </c>
      <c r="E214" s="198" t="s">
        <v>18</v>
      </c>
      <c r="F214" s="199" t="s">
        <v>1893</v>
      </c>
      <c r="G214" s="196"/>
      <c r="H214" s="200">
        <v>15.6</v>
      </c>
      <c r="I214" s="201"/>
      <c r="J214" s="196"/>
      <c r="K214" s="196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252</v>
      </c>
      <c r="AU214" s="206" t="s">
        <v>79</v>
      </c>
      <c r="AV214" s="13" t="s">
        <v>79</v>
      </c>
      <c r="AW214" s="13" t="s">
        <v>32</v>
      </c>
      <c r="AX214" s="13" t="s">
        <v>70</v>
      </c>
      <c r="AY214" s="206" t="s">
        <v>244</v>
      </c>
    </row>
    <row r="215" spans="1:65" s="14" customFormat="1">
      <c r="B215" s="207"/>
      <c r="C215" s="208"/>
      <c r="D215" s="197" t="s">
        <v>252</v>
      </c>
      <c r="E215" s="209" t="s">
        <v>18</v>
      </c>
      <c r="F215" s="210" t="s">
        <v>254</v>
      </c>
      <c r="G215" s="208"/>
      <c r="H215" s="211">
        <v>15.6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252</v>
      </c>
      <c r="AU215" s="217" t="s">
        <v>79</v>
      </c>
      <c r="AV215" s="14" t="s">
        <v>250</v>
      </c>
      <c r="AW215" s="14" t="s">
        <v>32</v>
      </c>
      <c r="AX215" s="14" t="s">
        <v>77</v>
      </c>
      <c r="AY215" s="217" t="s">
        <v>244</v>
      </c>
    </row>
    <row r="216" spans="1:65" s="2" customFormat="1" ht="37.9" customHeight="1">
      <c r="A216" s="36"/>
      <c r="B216" s="37"/>
      <c r="C216" s="181" t="s">
        <v>359</v>
      </c>
      <c r="D216" s="181" t="s">
        <v>246</v>
      </c>
      <c r="E216" s="182" t="s">
        <v>1894</v>
      </c>
      <c r="F216" s="183" t="s">
        <v>1895</v>
      </c>
      <c r="G216" s="184" t="s">
        <v>289</v>
      </c>
      <c r="H216" s="185">
        <v>12.525</v>
      </c>
      <c r="I216" s="186"/>
      <c r="J216" s="187">
        <f>ROUND(I216*H216,2)</f>
        <v>0</v>
      </c>
      <c r="K216" s="188"/>
      <c r="L216" s="41"/>
      <c r="M216" s="189" t="s">
        <v>18</v>
      </c>
      <c r="N216" s="190" t="s">
        <v>41</v>
      </c>
      <c r="O216" s="66"/>
      <c r="P216" s="191">
        <f>O216*H216</f>
        <v>0</v>
      </c>
      <c r="Q216" s="191">
        <v>0.34839999999999999</v>
      </c>
      <c r="R216" s="191">
        <f>Q216*H216</f>
        <v>4.3637100000000002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250</v>
      </c>
      <c r="AT216" s="193" t="s">
        <v>246</v>
      </c>
      <c r="AU216" s="193" t="s">
        <v>79</v>
      </c>
      <c r="AY216" s="19" t="s">
        <v>244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77</v>
      </c>
      <c r="BK216" s="194">
        <f>ROUND(I216*H216,2)</f>
        <v>0</v>
      </c>
      <c r="BL216" s="19" t="s">
        <v>250</v>
      </c>
      <c r="BM216" s="193" t="s">
        <v>1896</v>
      </c>
    </row>
    <row r="217" spans="1:65" s="13" customFormat="1">
      <c r="B217" s="195"/>
      <c r="C217" s="196"/>
      <c r="D217" s="197" t="s">
        <v>252</v>
      </c>
      <c r="E217" s="198" t="s">
        <v>18</v>
      </c>
      <c r="F217" s="199" t="s">
        <v>1897</v>
      </c>
      <c r="G217" s="196"/>
      <c r="H217" s="200">
        <v>21.975000000000001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252</v>
      </c>
      <c r="AU217" s="206" t="s">
        <v>79</v>
      </c>
      <c r="AV217" s="13" t="s">
        <v>79</v>
      </c>
      <c r="AW217" s="13" t="s">
        <v>32</v>
      </c>
      <c r="AX217" s="13" t="s">
        <v>70</v>
      </c>
      <c r="AY217" s="206" t="s">
        <v>244</v>
      </c>
    </row>
    <row r="218" spans="1:65" s="13" customFormat="1">
      <c r="B218" s="195"/>
      <c r="C218" s="196"/>
      <c r="D218" s="197" t="s">
        <v>252</v>
      </c>
      <c r="E218" s="198" t="s">
        <v>18</v>
      </c>
      <c r="F218" s="199" t="s">
        <v>1898</v>
      </c>
      <c r="G218" s="196"/>
      <c r="H218" s="200">
        <v>-9.4499999999999993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252</v>
      </c>
      <c r="AU218" s="206" t="s">
        <v>79</v>
      </c>
      <c r="AV218" s="13" t="s">
        <v>79</v>
      </c>
      <c r="AW218" s="13" t="s">
        <v>32</v>
      </c>
      <c r="AX218" s="13" t="s">
        <v>70</v>
      </c>
      <c r="AY218" s="206" t="s">
        <v>244</v>
      </c>
    </row>
    <row r="219" spans="1:65" s="13" customFormat="1" ht="22.5">
      <c r="B219" s="195"/>
      <c r="C219" s="196"/>
      <c r="D219" s="197" t="s">
        <v>252</v>
      </c>
      <c r="E219" s="198" t="s">
        <v>18</v>
      </c>
      <c r="F219" s="199" t="s">
        <v>1899</v>
      </c>
      <c r="G219" s="196"/>
      <c r="H219" s="200">
        <v>22.88</v>
      </c>
      <c r="I219" s="201"/>
      <c r="J219" s="196"/>
      <c r="K219" s="196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252</v>
      </c>
      <c r="AU219" s="206" t="s">
        <v>79</v>
      </c>
      <c r="AV219" s="13" t="s">
        <v>79</v>
      </c>
      <c r="AW219" s="13" t="s">
        <v>32</v>
      </c>
      <c r="AX219" s="13" t="s">
        <v>70</v>
      </c>
      <c r="AY219" s="206" t="s">
        <v>244</v>
      </c>
    </row>
    <row r="220" spans="1:65" s="15" customFormat="1">
      <c r="B220" s="229"/>
      <c r="C220" s="230"/>
      <c r="D220" s="197" t="s">
        <v>252</v>
      </c>
      <c r="E220" s="231" t="s">
        <v>18</v>
      </c>
      <c r="F220" s="232" t="s">
        <v>374</v>
      </c>
      <c r="G220" s="230"/>
      <c r="H220" s="231" t="s">
        <v>18</v>
      </c>
      <c r="I220" s="233"/>
      <c r="J220" s="230"/>
      <c r="K220" s="230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252</v>
      </c>
      <c r="AU220" s="238" t="s">
        <v>79</v>
      </c>
      <c r="AV220" s="15" t="s">
        <v>77</v>
      </c>
      <c r="AW220" s="15" t="s">
        <v>32</v>
      </c>
      <c r="AX220" s="15" t="s">
        <v>70</v>
      </c>
      <c r="AY220" s="238" t="s">
        <v>244</v>
      </c>
    </row>
    <row r="221" spans="1:65" s="13" customFormat="1">
      <c r="B221" s="195"/>
      <c r="C221" s="196"/>
      <c r="D221" s="197" t="s">
        <v>252</v>
      </c>
      <c r="E221" s="198" t="s">
        <v>18</v>
      </c>
      <c r="F221" s="199" t="s">
        <v>1900</v>
      </c>
      <c r="G221" s="196"/>
      <c r="H221" s="200">
        <v>-22.88</v>
      </c>
      <c r="I221" s="201"/>
      <c r="J221" s="196"/>
      <c r="K221" s="196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252</v>
      </c>
      <c r="AU221" s="206" t="s">
        <v>79</v>
      </c>
      <c r="AV221" s="13" t="s">
        <v>79</v>
      </c>
      <c r="AW221" s="13" t="s">
        <v>32</v>
      </c>
      <c r="AX221" s="13" t="s">
        <v>70</v>
      </c>
      <c r="AY221" s="206" t="s">
        <v>244</v>
      </c>
    </row>
    <row r="222" spans="1:65" s="14" customFormat="1">
      <c r="B222" s="207"/>
      <c r="C222" s="208"/>
      <c r="D222" s="197" t="s">
        <v>252</v>
      </c>
      <c r="E222" s="209" t="s">
        <v>18</v>
      </c>
      <c r="F222" s="210" t="s">
        <v>254</v>
      </c>
      <c r="G222" s="208"/>
      <c r="H222" s="211">
        <v>12.525000000000002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252</v>
      </c>
      <c r="AU222" s="217" t="s">
        <v>79</v>
      </c>
      <c r="AV222" s="14" t="s">
        <v>250</v>
      </c>
      <c r="AW222" s="14" t="s">
        <v>32</v>
      </c>
      <c r="AX222" s="14" t="s">
        <v>77</v>
      </c>
      <c r="AY222" s="217" t="s">
        <v>244</v>
      </c>
    </row>
    <row r="223" spans="1:65" s="2" customFormat="1" ht="16.5" customHeight="1">
      <c r="A223" s="36"/>
      <c r="B223" s="37"/>
      <c r="C223" s="181" t="s">
        <v>370</v>
      </c>
      <c r="D223" s="181" t="s">
        <v>246</v>
      </c>
      <c r="E223" s="182" t="s">
        <v>1901</v>
      </c>
      <c r="F223" s="183" t="s">
        <v>1902</v>
      </c>
      <c r="G223" s="184" t="s">
        <v>249</v>
      </c>
      <c r="H223" s="185">
        <v>2</v>
      </c>
      <c r="I223" s="186"/>
      <c r="J223" s="187">
        <f>ROUND(I223*H223,2)</f>
        <v>0</v>
      </c>
      <c r="K223" s="188"/>
      <c r="L223" s="41"/>
      <c r="M223" s="189" t="s">
        <v>18</v>
      </c>
      <c r="N223" s="190" t="s">
        <v>41</v>
      </c>
      <c r="O223" s="6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250</v>
      </c>
      <c r="AT223" s="193" t="s">
        <v>246</v>
      </c>
      <c r="AU223" s="193" t="s">
        <v>79</v>
      </c>
      <c r="AY223" s="19" t="s">
        <v>244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77</v>
      </c>
      <c r="BK223" s="194">
        <f>ROUND(I223*H223,2)</f>
        <v>0</v>
      </c>
      <c r="BL223" s="19" t="s">
        <v>250</v>
      </c>
      <c r="BM223" s="193" t="s">
        <v>1903</v>
      </c>
    </row>
    <row r="224" spans="1:65" s="2" customFormat="1" ht="19.5">
      <c r="A224" s="36"/>
      <c r="B224" s="37"/>
      <c r="C224" s="38"/>
      <c r="D224" s="197" t="s">
        <v>444</v>
      </c>
      <c r="E224" s="38"/>
      <c r="F224" s="239" t="s">
        <v>1904</v>
      </c>
      <c r="G224" s="38"/>
      <c r="H224" s="38"/>
      <c r="I224" s="240"/>
      <c r="J224" s="38"/>
      <c r="K224" s="38"/>
      <c r="L224" s="41"/>
      <c r="M224" s="241"/>
      <c r="N224" s="24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444</v>
      </c>
      <c r="AU224" s="19" t="s">
        <v>79</v>
      </c>
    </row>
    <row r="225" spans="1:65" s="2" customFormat="1" ht="33" customHeight="1">
      <c r="A225" s="36"/>
      <c r="B225" s="37"/>
      <c r="C225" s="181" t="s">
        <v>376</v>
      </c>
      <c r="D225" s="181" t="s">
        <v>246</v>
      </c>
      <c r="E225" s="182" t="s">
        <v>1905</v>
      </c>
      <c r="F225" s="183" t="s">
        <v>1906</v>
      </c>
      <c r="G225" s="184" t="s">
        <v>257</v>
      </c>
      <c r="H225" s="185">
        <v>39.875</v>
      </c>
      <c r="I225" s="186"/>
      <c r="J225" s="187">
        <f>ROUND(I225*H225,2)</f>
        <v>0</v>
      </c>
      <c r="K225" s="188"/>
      <c r="L225" s="41"/>
      <c r="M225" s="189" t="s">
        <v>18</v>
      </c>
      <c r="N225" s="190" t="s">
        <v>41</v>
      </c>
      <c r="O225" s="66"/>
      <c r="P225" s="191">
        <f>O225*H225</f>
        <v>0</v>
      </c>
      <c r="Q225" s="191">
        <v>1.6285000000000001</v>
      </c>
      <c r="R225" s="191">
        <f>Q225*H225</f>
        <v>64.936437499999997</v>
      </c>
      <c r="S225" s="191">
        <v>0</v>
      </c>
      <c r="T225" s="19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3" t="s">
        <v>250</v>
      </c>
      <c r="AT225" s="193" t="s">
        <v>246</v>
      </c>
      <c r="AU225" s="193" t="s">
        <v>79</v>
      </c>
      <c r="AY225" s="19" t="s">
        <v>244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77</v>
      </c>
      <c r="BK225" s="194">
        <f>ROUND(I225*H225,2)</f>
        <v>0</v>
      </c>
      <c r="BL225" s="19" t="s">
        <v>250</v>
      </c>
      <c r="BM225" s="193" t="s">
        <v>1907</v>
      </c>
    </row>
    <row r="226" spans="1:65" s="13" customFormat="1">
      <c r="B226" s="195"/>
      <c r="C226" s="196"/>
      <c r="D226" s="197" t="s">
        <v>252</v>
      </c>
      <c r="E226" s="198" t="s">
        <v>18</v>
      </c>
      <c r="F226" s="199" t="s">
        <v>1908</v>
      </c>
      <c r="G226" s="196"/>
      <c r="H226" s="200">
        <v>50.914999999999999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252</v>
      </c>
      <c r="AU226" s="206" t="s">
        <v>79</v>
      </c>
      <c r="AV226" s="13" t="s">
        <v>79</v>
      </c>
      <c r="AW226" s="13" t="s">
        <v>32</v>
      </c>
      <c r="AX226" s="13" t="s">
        <v>70</v>
      </c>
      <c r="AY226" s="206" t="s">
        <v>244</v>
      </c>
    </row>
    <row r="227" spans="1:65" s="13" customFormat="1">
      <c r="B227" s="195"/>
      <c r="C227" s="196"/>
      <c r="D227" s="197" t="s">
        <v>252</v>
      </c>
      <c r="E227" s="198" t="s">
        <v>18</v>
      </c>
      <c r="F227" s="199" t="s">
        <v>1909</v>
      </c>
      <c r="G227" s="196"/>
      <c r="H227" s="200">
        <v>-9.7200000000000006</v>
      </c>
      <c r="I227" s="201"/>
      <c r="J227" s="196"/>
      <c r="K227" s="196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252</v>
      </c>
      <c r="AU227" s="206" t="s">
        <v>79</v>
      </c>
      <c r="AV227" s="13" t="s">
        <v>79</v>
      </c>
      <c r="AW227" s="13" t="s">
        <v>32</v>
      </c>
      <c r="AX227" s="13" t="s">
        <v>70</v>
      </c>
      <c r="AY227" s="206" t="s">
        <v>244</v>
      </c>
    </row>
    <row r="228" spans="1:65" s="13" customFormat="1">
      <c r="B228" s="195"/>
      <c r="C228" s="196"/>
      <c r="D228" s="197" t="s">
        <v>252</v>
      </c>
      <c r="E228" s="198" t="s">
        <v>18</v>
      </c>
      <c r="F228" s="199" t="s">
        <v>1910</v>
      </c>
      <c r="G228" s="196"/>
      <c r="H228" s="200">
        <v>-1.32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252</v>
      </c>
      <c r="AU228" s="206" t="s">
        <v>79</v>
      </c>
      <c r="AV228" s="13" t="s">
        <v>79</v>
      </c>
      <c r="AW228" s="13" t="s">
        <v>32</v>
      </c>
      <c r="AX228" s="13" t="s">
        <v>70</v>
      </c>
      <c r="AY228" s="206" t="s">
        <v>244</v>
      </c>
    </row>
    <row r="229" spans="1:65" s="14" customFormat="1">
      <c r="B229" s="207"/>
      <c r="C229" s="208"/>
      <c r="D229" s="197" t="s">
        <v>252</v>
      </c>
      <c r="E229" s="209" t="s">
        <v>18</v>
      </c>
      <c r="F229" s="210" t="s">
        <v>254</v>
      </c>
      <c r="G229" s="208"/>
      <c r="H229" s="211">
        <v>39.875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252</v>
      </c>
      <c r="AU229" s="217" t="s">
        <v>79</v>
      </c>
      <c r="AV229" s="14" t="s">
        <v>250</v>
      </c>
      <c r="AW229" s="14" t="s">
        <v>32</v>
      </c>
      <c r="AX229" s="14" t="s">
        <v>77</v>
      </c>
      <c r="AY229" s="217" t="s">
        <v>244</v>
      </c>
    </row>
    <row r="230" spans="1:65" s="2" customFormat="1" ht="44.25" customHeight="1">
      <c r="A230" s="36"/>
      <c r="B230" s="37"/>
      <c r="C230" s="181" t="s">
        <v>382</v>
      </c>
      <c r="D230" s="181" t="s">
        <v>246</v>
      </c>
      <c r="E230" s="182" t="s">
        <v>1911</v>
      </c>
      <c r="F230" s="183" t="s">
        <v>1912</v>
      </c>
      <c r="G230" s="184" t="s">
        <v>289</v>
      </c>
      <c r="H230" s="185">
        <v>183.12700000000001</v>
      </c>
      <c r="I230" s="186"/>
      <c r="J230" s="187">
        <f>ROUND(I230*H230,2)</f>
        <v>0</v>
      </c>
      <c r="K230" s="188"/>
      <c r="L230" s="41"/>
      <c r="M230" s="189" t="s">
        <v>18</v>
      </c>
      <c r="N230" s="190" t="s">
        <v>41</v>
      </c>
      <c r="O230" s="66"/>
      <c r="P230" s="191">
        <f>O230*H230</f>
        <v>0</v>
      </c>
      <c r="Q230" s="191">
        <v>0.27748</v>
      </c>
      <c r="R230" s="191">
        <f>Q230*H230</f>
        <v>50.814079960000001</v>
      </c>
      <c r="S230" s="191">
        <v>0</v>
      </c>
      <c r="T230" s="19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250</v>
      </c>
      <c r="AT230" s="193" t="s">
        <v>246</v>
      </c>
      <c r="AU230" s="193" t="s">
        <v>79</v>
      </c>
      <c r="AY230" s="19" t="s">
        <v>244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77</v>
      </c>
      <c r="BK230" s="194">
        <f>ROUND(I230*H230,2)</f>
        <v>0</v>
      </c>
      <c r="BL230" s="19" t="s">
        <v>250</v>
      </c>
      <c r="BM230" s="193" t="s">
        <v>1913</v>
      </c>
    </row>
    <row r="231" spans="1:65" s="13" customFormat="1" ht="22.5">
      <c r="B231" s="195"/>
      <c r="C231" s="196"/>
      <c r="D231" s="197" t="s">
        <v>252</v>
      </c>
      <c r="E231" s="198" t="s">
        <v>18</v>
      </c>
      <c r="F231" s="199" t="s">
        <v>1914</v>
      </c>
      <c r="G231" s="196"/>
      <c r="H231" s="200">
        <v>207.59700000000001</v>
      </c>
      <c r="I231" s="201"/>
      <c r="J231" s="196"/>
      <c r="K231" s="196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252</v>
      </c>
      <c r="AU231" s="206" t="s">
        <v>79</v>
      </c>
      <c r="AV231" s="13" t="s">
        <v>79</v>
      </c>
      <c r="AW231" s="13" t="s">
        <v>32</v>
      </c>
      <c r="AX231" s="13" t="s">
        <v>70</v>
      </c>
      <c r="AY231" s="206" t="s">
        <v>244</v>
      </c>
    </row>
    <row r="232" spans="1:65" s="13" customFormat="1">
      <c r="B232" s="195"/>
      <c r="C232" s="196"/>
      <c r="D232" s="197" t="s">
        <v>252</v>
      </c>
      <c r="E232" s="198" t="s">
        <v>18</v>
      </c>
      <c r="F232" s="199" t="s">
        <v>1915</v>
      </c>
      <c r="G232" s="196"/>
      <c r="H232" s="200">
        <v>-11</v>
      </c>
      <c r="I232" s="201"/>
      <c r="J232" s="196"/>
      <c r="K232" s="196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252</v>
      </c>
      <c r="AU232" s="206" t="s">
        <v>79</v>
      </c>
      <c r="AV232" s="13" t="s">
        <v>79</v>
      </c>
      <c r="AW232" s="13" t="s">
        <v>32</v>
      </c>
      <c r="AX232" s="13" t="s">
        <v>70</v>
      </c>
      <c r="AY232" s="206" t="s">
        <v>244</v>
      </c>
    </row>
    <row r="233" spans="1:65" s="15" customFormat="1">
      <c r="B233" s="229"/>
      <c r="C233" s="230"/>
      <c r="D233" s="197" t="s">
        <v>252</v>
      </c>
      <c r="E233" s="231" t="s">
        <v>18</v>
      </c>
      <c r="F233" s="232" t="s">
        <v>374</v>
      </c>
      <c r="G233" s="230"/>
      <c r="H233" s="231" t="s">
        <v>18</v>
      </c>
      <c r="I233" s="233"/>
      <c r="J233" s="230"/>
      <c r="K233" s="230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252</v>
      </c>
      <c r="AU233" s="238" t="s">
        <v>79</v>
      </c>
      <c r="AV233" s="15" t="s">
        <v>77</v>
      </c>
      <c r="AW233" s="15" t="s">
        <v>32</v>
      </c>
      <c r="AX233" s="15" t="s">
        <v>70</v>
      </c>
      <c r="AY233" s="238" t="s">
        <v>244</v>
      </c>
    </row>
    <row r="234" spans="1:65" s="13" customFormat="1">
      <c r="B234" s="195"/>
      <c r="C234" s="196"/>
      <c r="D234" s="197" t="s">
        <v>252</v>
      </c>
      <c r="E234" s="198" t="s">
        <v>18</v>
      </c>
      <c r="F234" s="199" t="s">
        <v>1916</v>
      </c>
      <c r="G234" s="196"/>
      <c r="H234" s="200">
        <v>-13.47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252</v>
      </c>
      <c r="AU234" s="206" t="s">
        <v>79</v>
      </c>
      <c r="AV234" s="13" t="s">
        <v>79</v>
      </c>
      <c r="AW234" s="13" t="s">
        <v>32</v>
      </c>
      <c r="AX234" s="13" t="s">
        <v>70</v>
      </c>
      <c r="AY234" s="206" t="s">
        <v>244</v>
      </c>
    </row>
    <row r="235" spans="1:65" s="14" customFormat="1">
      <c r="B235" s="207"/>
      <c r="C235" s="208"/>
      <c r="D235" s="197" t="s">
        <v>252</v>
      </c>
      <c r="E235" s="209" t="s">
        <v>18</v>
      </c>
      <c r="F235" s="210" t="s">
        <v>254</v>
      </c>
      <c r="G235" s="208"/>
      <c r="H235" s="211">
        <v>183.12700000000001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252</v>
      </c>
      <c r="AU235" s="217" t="s">
        <v>79</v>
      </c>
      <c r="AV235" s="14" t="s">
        <v>250</v>
      </c>
      <c r="AW235" s="14" t="s">
        <v>32</v>
      </c>
      <c r="AX235" s="14" t="s">
        <v>77</v>
      </c>
      <c r="AY235" s="217" t="s">
        <v>244</v>
      </c>
    </row>
    <row r="236" spans="1:65" s="2" customFormat="1" ht="44.25" customHeight="1">
      <c r="A236" s="36"/>
      <c r="B236" s="37"/>
      <c r="C236" s="181" t="s">
        <v>387</v>
      </c>
      <c r="D236" s="181" t="s">
        <v>246</v>
      </c>
      <c r="E236" s="182" t="s">
        <v>1917</v>
      </c>
      <c r="F236" s="183" t="s">
        <v>1918</v>
      </c>
      <c r="G236" s="184" t="s">
        <v>289</v>
      </c>
      <c r="H236" s="185">
        <v>99.21</v>
      </c>
      <c r="I236" s="186"/>
      <c r="J236" s="187">
        <f>ROUND(I236*H236,2)</f>
        <v>0</v>
      </c>
      <c r="K236" s="188"/>
      <c r="L236" s="41"/>
      <c r="M236" s="189" t="s">
        <v>18</v>
      </c>
      <c r="N236" s="190" t="s">
        <v>41</v>
      </c>
      <c r="O236" s="66"/>
      <c r="P236" s="191">
        <f>O236*H236</f>
        <v>0</v>
      </c>
      <c r="Q236" s="191">
        <v>0.34327999999999997</v>
      </c>
      <c r="R236" s="191">
        <f>Q236*H236</f>
        <v>34.056808799999992</v>
      </c>
      <c r="S236" s="191">
        <v>0</v>
      </c>
      <c r="T236" s="19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3" t="s">
        <v>250</v>
      </c>
      <c r="AT236" s="193" t="s">
        <v>246</v>
      </c>
      <c r="AU236" s="193" t="s">
        <v>79</v>
      </c>
      <c r="AY236" s="19" t="s">
        <v>244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77</v>
      </c>
      <c r="BK236" s="194">
        <f>ROUND(I236*H236,2)</f>
        <v>0</v>
      </c>
      <c r="BL236" s="19" t="s">
        <v>250</v>
      </c>
      <c r="BM236" s="193" t="s">
        <v>1919</v>
      </c>
    </row>
    <row r="237" spans="1:65" s="13" customFormat="1" ht="22.5">
      <c r="B237" s="195"/>
      <c r="C237" s="196"/>
      <c r="D237" s="197" t="s">
        <v>252</v>
      </c>
      <c r="E237" s="198" t="s">
        <v>18</v>
      </c>
      <c r="F237" s="199" t="s">
        <v>1920</v>
      </c>
      <c r="G237" s="196"/>
      <c r="H237" s="200">
        <v>240.8</v>
      </c>
      <c r="I237" s="201"/>
      <c r="J237" s="196"/>
      <c r="K237" s="196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252</v>
      </c>
      <c r="AU237" s="206" t="s">
        <v>79</v>
      </c>
      <c r="AV237" s="13" t="s">
        <v>79</v>
      </c>
      <c r="AW237" s="13" t="s">
        <v>32</v>
      </c>
      <c r="AX237" s="13" t="s">
        <v>70</v>
      </c>
      <c r="AY237" s="206" t="s">
        <v>244</v>
      </c>
    </row>
    <row r="238" spans="1:65" s="13" customFormat="1" ht="33.75">
      <c r="B238" s="195"/>
      <c r="C238" s="196"/>
      <c r="D238" s="197" t="s">
        <v>252</v>
      </c>
      <c r="E238" s="198" t="s">
        <v>18</v>
      </c>
      <c r="F238" s="199" t="s">
        <v>1921</v>
      </c>
      <c r="G238" s="196"/>
      <c r="H238" s="200">
        <v>-45.15</v>
      </c>
      <c r="I238" s="201"/>
      <c r="J238" s="196"/>
      <c r="K238" s="196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252</v>
      </c>
      <c r="AU238" s="206" t="s">
        <v>79</v>
      </c>
      <c r="AV238" s="13" t="s">
        <v>79</v>
      </c>
      <c r="AW238" s="13" t="s">
        <v>32</v>
      </c>
      <c r="AX238" s="13" t="s">
        <v>70</v>
      </c>
      <c r="AY238" s="206" t="s">
        <v>244</v>
      </c>
    </row>
    <row r="239" spans="1:65" s="13" customFormat="1">
      <c r="B239" s="195"/>
      <c r="C239" s="196"/>
      <c r="D239" s="197" t="s">
        <v>252</v>
      </c>
      <c r="E239" s="198" t="s">
        <v>18</v>
      </c>
      <c r="F239" s="199" t="s">
        <v>1922</v>
      </c>
      <c r="G239" s="196"/>
      <c r="H239" s="200">
        <v>51.6</v>
      </c>
      <c r="I239" s="201"/>
      <c r="J239" s="196"/>
      <c r="K239" s="196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252</v>
      </c>
      <c r="AU239" s="206" t="s">
        <v>79</v>
      </c>
      <c r="AV239" s="13" t="s">
        <v>79</v>
      </c>
      <c r="AW239" s="13" t="s">
        <v>32</v>
      </c>
      <c r="AX239" s="13" t="s">
        <v>70</v>
      </c>
      <c r="AY239" s="206" t="s">
        <v>244</v>
      </c>
    </row>
    <row r="240" spans="1:65" s="13" customFormat="1">
      <c r="B240" s="195"/>
      <c r="C240" s="196"/>
      <c r="D240" s="197" t="s">
        <v>252</v>
      </c>
      <c r="E240" s="198" t="s">
        <v>18</v>
      </c>
      <c r="F240" s="199" t="s">
        <v>1923</v>
      </c>
      <c r="G240" s="196"/>
      <c r="H240" s="200">
        <v>-4.75</v>
      </c>
      <c r="I240" s="201"/>
      <c r="J240" s="196"/>
      <c r="K240" s="196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252</v>
      </c>
      <c r="AU240" s="206" t="s">
        <v>79</v>
      </c>
      <c r="AV240" s="13" t="s">
        <v>79</v>
      </c>
      <c r="AW240" s="13" t="s">
        <v>32</v>
      </c>
      <c r="AX240" s="13" t="s">
        <v>70</v>
      </c>
      <c r="AY240" s="206" t="s">
        <v>244</v>
      </c>
    </row>
    <row r="241" spans="1:65" s="16" customFormat="1">
      <c r="B241" s="255"/>
      <c r="C241" s="256"/>
      <c r="D241" s="197" t="s">
        <v>252</v>
      </c>
      <c r="E241" s="257" t="s">
        <v>18</v>
      </c>
      <c r="F241" s="258" t="s">
        <v>1924</v>
      </c>
      <c r="G241" s="256"/>
      <c r="H241" s="259">
        <v>242.5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AT241" s="265" t="s">
        <v>252</v>
      </c>
      <c r="AU241" s="265" t="s">
        <v>79</v>
      </c>
      <c r="AV241" s="16" t="s">
        <v>131</v>
      </c>
      <c r="AW241" s="16" t="s">
        <v>32</v>
      </c>
      <c r="AX241" s="16" t="s">
        <v>70</v>
      </c>
      <c r="AY241" s="265" t="s">
        <v>244</v>
      </c>
    </row>
    <row r="242" spans="1:65" s="13" customFormat="1">
      <c r="B242" s="195"/>
      <c r="C242" s="196"/>
      <c r="D242" s="197" t="s">
        <v>252</v>
      </c>
      <c r="E242" s="198" t="s">
        <v>18</v>
      </c>
      <c r="F242" s="199" t="s">
        <v>1925</v>
      </c>
      <c r="G242" s="196"/>
      <c r="H242" s="200">
        <v>33.238999999999997</v>
      </c>
      <c r="I242" s="201"/>
      <c r="J242" s="196"/>
      <c r="K242" s="196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252</v>
      </c>
      <c r="AU242" s="206" t="s">
        <v>79</v>
      </c>
      <c r="AV242" s="13" t="s">
        <v>79</v>
      </c>
      <c r="AW242" s="13" t="s">
        <v>32</v>
      </c>
      <c r="AX242" s="13" t="s">
        <v>70</v>
      </c>
      <c r="AY242" s="206" t="s">
        <v>244</v>
      </c>
    </row>
    <row r="243" spans="1:65" s="13" customFormat="1">
      <c r="B243" s="195"/>
      <c r="C243" s="196"/>
      <c r="D243" s="197" t="s">
        <v>252</v>
      </c>
      <c r="E243" s="198" t="s">
        <v>18</v>
      </c>
      <c r="F243" s="199" t="s">
        <v>1926</v>
      </c>
      <c r="G243" s="196"/>
      <c r="H243" s="200">
        <v>8.52</v>
      </c>
      <c r="I243" s="201"/>
      <c r="J243" s="196"/>
      <c r="K243" s="196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252</v>
      </c>
      <c r="AU243" s="206" t="s">
        <v>79</v>
      </c>
      <c r="AV243" s="13" t="s">
        <v>79</v>
      </c>
      <c r="AW243" s="13" t="s">
        <v>32</v>
      </c>
      <c r="AX243" s="13" t="s">
        <v>70</v>
      </c>
      <c r="AY243" s="206" t="s">
        <v>244</v>
      </c>
    </row>
    <row r="244" spans="1:65" s="16" customFormat="1">
      <c r="B244" s="255"/>
      <c r="C244" s="256"/>
      <c r="D244" s="197" t="s">
        <v>252</v>
      </c>
      <c r="E244" s="257" t="s">
        <v>18</v>
      </c>
      <c r="F244" s="258" t="s">
        <v>1927</v>
      </c>
      <c r="G244" s="256"/>
      <c r="H244" s="259">
        <v>41.759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AT244" s="265" t="s">
        <v>252</v>
      </c>
      <c r="AU244" s="265" t="s">
        <v>79</v>
      </c>
      <c r="AV244" s="16" t="s">
        <v>131</v>
      </c>
      <c r="AW244" s="16" t="s">
        <v>32</v>
      </c>
      <c r="AX244" s="16" t="s">
        <v>70</v>
      </c>
      <c r="AY244" s="265" t="s">
        <v>244</v>
      </c>
    </row>
    <row r="245" spans="1:65" s="15" customFormat="1">
      <c r="B245" s="229"/>
      <c r="C245" s="230"/>
      <c r="D245" s="197" t="s">
        <v>252</v>
      </c>
      <c r="E245" s="231" t="s">
        <v>18</v>
      </c>
      <c r="F245" s="232" t="s">
        <v>374</v>
      </c>
      <c r="G245" s="230"/>
      <c r="H245" s="231" t="s">
        <v>18</v>
      </c>
      <c r="I245" s="233"/>
      <c r="J245" s="230"/>
      <c r="K245" s="230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252</v>
      </c>
      <c r="AU245" s="238" t="s">
        <v>79</v>
      </c>
      <c r="AV245" s="15" t="s">
        <v>77</v>
      </c>
      <c r="AW245" s="15" t="s">
        <v>32</v>
      </c>
      <c r="AX245" s="15" t="s">
        <v>70</v>
      </c>
      <c r="AY245" s="238" t="s">
        <v>244</v>
      </c>
    </row>
    <row r="246" spans="1:65" s="13" customFormat="1">
      <c r="B246" s="195"/>
      <c r="C246" s="196"/>
      <c r="D246" s="197" t="s">
        <v>252</v>
      </c>
      <c r="E246" s="198" t="s">
        <v>18</v>
      </c>
      <c r="F246" s="199" t="s">
        <v>1928</v>
      </c>
      <c r="G246" s="196"/>
      <c r="H246" s="200">
        <v>-185.04900000000001</v>
      </c>
      <c r="I246" s="201"/>
      <c r="J246" s="196"/>
      <c r="K246" s="196"/>
      <c r="L246" s="202"/>
      <c r="M246" s="203"/>
      <c r="N246" s="204"/>
      <c r="O246" s="204"/>
      <c r="P246" s="204"/>
      <c r="Q246" s="204"/>
      <c r="R246" s="204"/>
      <c r="S246" s="204"/>
      <c r="T246" s="205"/>
      <c r="AT246" s="206" t="s">
        <v>252</v>
      </c>
      <c r="AU246" s="206" t="s">
        <v>79</v>
      </c>
      <c r="AV246" s="13" t="s">
        <v>79</v>
      </c>
      <c r="AW246" s="13" t="s">
        <v>32</v>
      </c>
      <c r="AX246" s="13" t="s">
        <v>70</v>
      </c>
      <c r="AY246" s="206" t="s">
        <v>244</v>
      </c>
    </row>
    <row r="247" spans="1:65" s="14" customFormat="1">
      <c r="B247" s="207"/>
      <c r="C247" s="208"/>
      <c r="D247" s="197" t="s">
        <v>252</v>
      </c>
      <c r="E247" s="209" t="s">
        <v>18</v>
      </c>
      <c r="F247" s="210" t="s">
        <v>254</v>
      </c>
      <c r="G247" s="208"/>
      <c r="H247" s="211">
        <v>99.209999999999951</v>
      </c>
      <c r="I247" s="212"/>
      <c r="J247" s="208"/>
      <c r="K247" s="208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252</v>
      </c>
      <c r="AU247" s="217" t="s">
        <v>79</v>
      </c>
      <c r="AV247" s="14" t="s">
        <v>250</v>
      </c>
      <c r="AW247" s="14" t="s">
        <v>32</v>
      </c>
      <c r="AX247" s="14" t="s">
        <v>77</v>
      </c>
      <c r="AY247" s="217" t="s">
        <v>244</v>
      </c>
    </row>
    <row r="248" spans="1:65" s="2" customFormat="1" ht="44.25" customHeight="1">
      <c r="A248" s="36"/>
      <c r="B248" s="37"/>
      <c r="C248" s="181" t="s">
        <v>392</v>
      </c>
      <c r="D248" s="181" t="s">
        <v>246</v>
      </c>
      <c r="E248" s="182" t="s">
        <v>1929</v>
      </c>
      <c r="F248" s="183" t="s">
        <v>1930</v>
      </c>
      <c r="G248" s="184" t="s">
        <v>289</v>
      </c>
      <c r="H248" s="185">
        <v>3.6360000000000001</v>
      </c>
      <c r="I248" s="186"/>
      <c r="J248" s="187">
        <f>ROUND(I248*H248,2)</f>
        <v>0</v>
      </c>
      <c r="K248" s="188"/>
      <c r="L248" s="41"/>
      <c r="M248" s="189" t="s">
        <v>18</v>
      </c>
      <c r="N248" s="190" t="s">
        <v>41</v>
      </c>
      <c r="O248" s="66"/>
      <c r="P248" s="191">
        <f>O248*H248</f>
        <v>0</v>
      </c>
      <c r="Q248" s="191">
        <v>0.29951</v>
      </c>
      <c r="R248" s="191">
        <f>Q248*H248</f>
        <v>1.0890183600000001</v>
      </c>
      <c r="S248" s="191">
        <v>0</v>
      </c>
      <c r="T248" s="19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3" t="s">
        <v>250</v>
      </c>
      <c r="AT248" s="193" t="s">
        <v>246</v>
      </c>
      <c r="AU248" s="193" t="s">
        <v>79</v>
      </c>
      <c r="AY248" s="19" t="s">
        <v>244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77</v>
      </c>
      <c r="BK248" s="194">
        <f>ROUND(I248*H248,2)</f>
        <v>0</v>
      </c>
      <c r="BL248" s="19" t="s">
        <v>250</v>
      </c>
      <c r="BM248" s="193" t="s">
        <v>1931</v>
      </c>
    </row>
    <row r="249" spans="1:65" s="13" customFormat="1">
      <c r="B249" s="195"/>
      <c r="C249" s="196"/>
      <c r="D249" s="197" t="s">
        <v>252</v>
      </c>
      <c r="E249" s="198" t="s">
        <v>18</v>
      </c>
      <c r="F249" s="199" t="s">
        <v>1932</v>
      </c>
      <c r="G249" s="196"/>
      <c r="H249" s="200">
        <v>23.01</v>
      </c>
      <c r="I249" s="201"/>
      <c r="J249" s="196"/>
      <c r="K249" s="196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252</v>
      </c>
      <c r="AU249" s="206" t="s">
        <v>79</v>
      </c>
      <c r="AV249" s="13" t="s">
        <v>79</v>
      </c>
      <c r="AW249" s="13" t="s">
        <v>32</v>
      </c>
      <c r="AX249" s="13" t="s">
        <v>70</v>
      </c>
      <c r="AY249" s="206" t="s">
        <v>244</v>
      </c>
    </row>
    <row r="250" spans="1:65" s="15" customFormat="1">
      <c r="B250" s="229"/>
      <c r="C250" s="230"/>
      <c r="D250" s="197" t="s">
        <v>252</v>
      </c>
      <c r="E250" s="231" t="s">
        <v>18</v>
      </c>
      <c r="F250" s="232" t="s">
        <v>374</v>
      </c>
      <c r="G250" s="230"/>
      <c r="H250" s="231" t="s">
        <v>18</v>
      </c>
      <c r="I250" s="233"/>
      <c r="J250" s="230"/>
      <c r="K250" s="230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252</v>
      </c>
      <c r="AU250" s="238" t="s">
        <v>79</v>
      </c>
      <c r="AV250" s="15" t="s">
        <v>77</v>
      </c>
      <c r="AW250" s="15" t="s">
        <v>32</v>
      </c>
      <c r="AX250" s="15" t="s">
        <v>70</v>
      </c>
      <c r="AY250" s="238" t="s">
        <v>244</v>
      </c>
    </row>
    <row r="251" spans="1:65" s="13" customFormat="1">
      <c r="B251" s="195"/>
      <c r="C251" s="196"/>
      <c r="D251" s="197" t="s">
        <v>252</v>
      </c>
      <c r="E251" s="198" t="s">
        <v>18</v>
      </c>
      <c r="F251" s="199" t="s">
        <v>1933</v>
      </c>
      <c r="G251" s="196"/>
      <c r="H251" s="200">
        <v>-19.373999999999999</v>
      </c>
      <c r="I251" s="201"/>
      <c r="J251" s="196"/>
      <c r="K251" s="196"/>
      <c r="L251" s="202"/>
      <c r="M251" s="203"/>
      <c r="N251" s="204"/>
      <c r="O251" s="204"/>
      <c r="P251" s="204"/>
      <c r="Q251" s="204"/>
      <c r="R251" s="204"/>
      <c r="S251" s="204"/>
      <c r="T251" s="205"/>
      <c r="AT251" s="206" t="s">
        <v>252</v>
      </c>
      <c r="AU251" s="206" t="s">
        <v>79</v>
      </c>
      <c r="AV251" s="13" t="s">
        <v>79</v>
      </c>
      <c r="AW251" s="13" t="s">
        <v>32</v>
      </c>
      <c r="AX251" s="13" t="s">
        <v>70</v>
      </c>
      <c r="AY251" s="206" t="s">
        <v>244</v>
      </c>
    </row>
    <row r="252" spans="1:65" s="14" customFormat="1">
      <c r="B252" s="207"/>
      <c r="C252" s="208"/>
      <c r="D252" s="197" t="s">
        <v>252</v>
      </c>
      <c r="E252" s="209" t="s">
        <v>18</v>
      </c>
      <c r="F252" s="210" t="s">
        <v>254</v>
      </c>
      <c r="G252" s="208"/>
      <c r="H252" s="211">
        <v>3.6360000000000028</v>
      </c>
      <c r="I252" s="212"/>
      <c r="J252" s="208"/>
      <c r="K252" s="208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252</v>
      </c>
      <c r="AU252" s="217" t="s">
        <v>79</v>
      </c>
      <c r="AV252" s="14" t="s">
        <v>250</v>
      </c>
      <c r="AW252" s="14" t="s">
        <v>32</v>
      </c>
      <c r="AX252" s="14" t="s">
        <v>77</v>
      </c>
      <c r="AY252" s="217" t="s">
        <v>244</v>
      </c>
    </row>
    <row r="253" spans="1:65" s="2" customFormat="1" ht="24.2" customHeight="1">
      <c r="A253" s="36"/>
      <c r="B253" s="37"/>
      <c r="C253" s="181" t="s">
        <v>397</v>
      </c>
      <c r="D253" s="181" t="s">
        <v>246</v>
      </c>
      <c r="E253" s="182" t="s">
        <v>1934</v>
      </c>
      <c r="F253" s="183" t="s">
        <v>1935</v>
      </c>
      <c r="G253" s="184" t="s">
        <v>289</v>
      </c>
      <c r="H253" s="185">
        <v>42.18</v>
      </c>
      <c r="I253" s="186"/>
      <c r="J253" s="187">
        <f>ROUND(I253*H253,2)</f>
        <v>0</v>
      </c>
      <c r="K253" s="188"/>
      <c r="L253" s="41"/>
      <c r="M253" s="189" t="s">
        <v>18</v>
      </c>
      <c r="N253" s="190" t="s">
        <v>41</v>
      </c>
      <c r="O253" s="66"/>
      <c r="P253" s="191">
        <f>O253*H253</f>
        <v>0</v>
      </c>
      <c r="Q253" s="191">
        <v>3.46E-3</v>
      </c>
      <c r="R253" s="191">
        <f>Q253*H253</f>
        <v>0.14594280000000001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250</v>
      </c>
      <c r="AT253" s="193" t="s">
        <v>246</v>
      </c>
      <c r="AU253" s="193" t="s">
        <v>79</v>
      </c>
      <c r="AY253" s="19" t="s">
        <v>244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77</v>
      </c>
      <c r="BK253" s="194">
        <f>ROUND(I253*H253,2)</f>
        <v>0</v>
      </c>
      <c r="BL253" s="19" t="s">
        <v>250</v>
      </c>
      <c r="BM253" s="193" t="s">
        <v>1936</v>
      </c>
    </row>
    <row r="254" spans="1:65" s="15" customFormat="1">
      <c r="B254" s="229"/>
      <c r="C254" s="230"/>
      <c r="D254" s="197" t="s">
        <v>252</v>
      </c>
      <c r="E254" s="231" t="s">
        <v>18</v>
      </c>
      <c r="F254" s="232" t="s">
        <v>1937</v>
      </c>
      <c r="G254" s="230"/>
      <c r="H254" s="231" t="s">
        <v>18</v>
      </c>
      <c r="I254" s="233"/>
      <c r="J254" s="230"/>
      <c r="K254" s="230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252</v>
      </c>
      <c r="AU254" s="238" t="s">
        <v>79</v>
      </c>
      <c r="AV254" s="15" t="s">
        <v>77</v>
      </c>
      <c r="AW254" s="15" t="s">
        <v>32</v>
      </c>
      <c r="AX254" s="15" t="s">
        <v>70</v>
      </c>
      <c r="AY254" s="238" t="s">
        <v>244</v>
      </c>
    </row>
    <row r="255" spans="1:65" s="13" customFormat="1">
      <c r="B255" s="195"/>
      <c r="C255" s="196"/>
      <c r="D255" s="197" t="s">
        <v>252</v>
      </c>
      <c r="E255" s="198" t="s">
        <v>18</v>
      </c>
      <c r="F255" s="199" t="s">
        <v>1938</v>
      </c>
      <c r="G255" s="196"/>
      <c r="H255" s="200">
        <v>25.48</v>
      </c>
      <c r="I255" s="201"/>
      <c r="J255" s="196"/>
      <c r="K255" s="196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252</v>
      </c>
      <c r="AU255" s="206" t="s">
        <v>79</v>
      </c>
      <c r="AV255" s="13" t="s">
        <v>79</v>
      </c>
      <c r="AW255" s="13" t="s">
        <v>32</v>
      </c>
      <c r="AX255" s="13" t="s">
        <v>70</v>
      </c>
      <c r="AY255" s="206" t="s">
        <v>244</v>
      </c>
    </row>
    <row r="256" spans="1:65" s="13" customFormat="1">
      <c r="B256" s="195"/>
      <c r="C256" s="196"/>
      <c r="D256" s="197" t="s">
        <v>252</v>
      </c>
      <c r="E256" s="198" t="s">
        <v>18</v>
      </c>
      <c r="F256" s="199" t="s">
        <v>1939</v>
      </c>
      <c r="G256" s="196"/>
      <c r="H256" s="200">
        <v>13.26</v>
      </c>
      <c r="I256" s="201"/>
      <c r="J256" s="196"/>
      <c r="K256" s="196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252</v>
      </c>
      <c r="AU256" s="206" t="s">
        <v>79</v>
      </c>
      <c r="AV256" s="13" t="s">
        <v>79</v>
      </c>
      <c r="AW256" s="13" t="s">
        <v>32</v>
      </c>
      <c r="AX256" s="13" t="s">
        <v>70</v>
      </c>
      <c r="AY256" s="206" t="s">
        <v>244</v>
      </c>
    </row>
    <row r="257" spans="1:65" s="13" customFormat="1">
      <c r="B257" s="195"/>
      <c r="C257" s="196"/>
      <c r="D257" s="197" t="s">
        <v>252</v>
      </c>
      <c r="E257" s="198" t="s">
        <v>18</v>
      </c>
      <c r="F257" s="199" t="s">
        <v>1940</v>
      </c>
      <c r="G257" s="196"/>
      <c r="H257" s="200">
        <v>3.44</v>
      </c>
      <c r="I257" s="201"/>
      <c r="J257" s="196"/>
      <c r="K257" s="196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252</v>
      </c>
      <c r="AU257" s="206" t="s">
        <v>79</v>
      </c>
      <c r="AV257" s="13" t="s">
        <v>79</v>
      </c>
      <c r="AW257" s="13" t="s">
        <v>32</v>
      </c>
      <c r="AX257" s="13" t="s">
        <v>70</v>
      </c>
      <c r="AY257" s="206" t="s">
        <v>244</v>
      </c>
    </row>
    <row r="258" spans="1:65" s="14" customFormat="1">
      <c r="B258" s="207"/>
      <c r="C258" s="208"/>
      <c r="D258" s="197" t="s">
        <v>252</v>
      </c>
      <c r="E258" s="209" t="s">
        <v>18</v>
      </c>
      <c r="F258" s="210" t="s">
        <v>254</v>
      </c>
      <c r="G258" s="208"/>
      <c r="H258" s="211">
        <v>42.18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252</v>
      </c>
      <c r="AU258" s="217" t="s">
        <v>79</v>
      </c>
      <c r="AV258" s="14" t="s">
        <v>250</v>
      </c>
      <c r="AW258" s="14" t="s">
        <v>32</v>
      </c>
      <c r="AX258" s="14" t="s">
        <v>77</v>
      </c>
      <c r="AY258" s="217" t="s">
        <v>244</v>
      </c>
    </row>
    <row r="259" spans="1:65" s="2" customFormat="1" ht="24.2" customHeight="1">
      <c r="A259" s="36"/>
      <c r="B259" s="37"/>
      <c r="C259" s="181" t="s">
        <v>402</v>
      </c>
      <c r="D259" s="181" t="s">
        <v>246</v>
      </c>
      <c r="E259" s="182" t="s">
        <v>1941</v>
      </c>
      <c r="F259" s="183" t="s">
        <v>1942</v>
      </c>
      <c r="G259" s="184" t="s">
        <v>289</v>
      </c>
      <c r="H259" s="185">
        <v>42.18</v>
      </c>
      <c r="I259" s="186"/>
      <c r="J259" s="187">
        <f>ROUND(I259*H259,2)</f>
        <v>0</v>
      </c>
      <c r="K259" s="188"/>
      <c r="L259" s="41"/>
      <c r="M259" s="189" t="s">
        <v>18</v>
      </c>
      <c r="N259" s="190" t="s">
        <v>41</v>
      </c>
      <c r="O259" s="6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250</v>
      </c>
      <c r="AT259" s="193" t="s">
        <v>246</v>
      </c>
      <c r="AU259" s="193" t="s">
        <v>79</v>
      </c>
      <c r="AY259" s="19" t="s">
        <v>244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77</v>
      </c>
      <c r="BK259" s="194">
        <f>ROUND(I259*H259,2)</f>
        <v>0</v>
      </c>
      <c r="BL259" s="19" t="s">
        <v>250</v>
      </c>
      <c r="BM259" s="193" t="s">
        <v>1943</v>
      </c>
    </row>
    <row r="260" spans="1:65" s="2" customFormat="1" ht="24.2" customHeight="1">
      <c r="A260" s="36"/>
      <c r="B260" s="37"/>
      <c r="C260" s="181" t="s">
        <v>407</v>
      </c>
      <c r="D260" s="181" t="s">
        <v>246</v>
      </c>
      <c r="E260" s="182" t="s">
        <v>1944</v>
      </c>
      <c r="F260" s="183" t="s">
        <v>1945</v>
      </c>
      <c r="G260" s="184" t="s">
        <v>257</v>
      </c>
      <c r="H260" s="185">
        <v>21.029</v>
      </c>
      <c r="I260" s="186"/>
      <c r="J260" s="187">
        <f>ROUND(I260*H260,2)</f>
        <v>0</v>
      </c>
      <c r="K260" s="188"/>
      <c r="L260" s="41"/>
      <c r="M260" s="189" t="s">
        <v>18</v>
      </c>
      <c r="N260" s="190" t="s">
        <v>41</v>
      </c>
      <c r="O260" s="66"/>
      <c r="P260" s="191">
        <f>O260*H260</f>
        <v>0</v>
      </c>
      <c r="Q260" s="191">
        <v>2.16214</v>
      </c>
      <c r="R260" s="191">
        <f>Q260*H260</f>
        <v>45.467642059999996</v>
      </c>
      <c r="S260" s="191">
        <v>0</v>
      </c>
      <c r="T260" s="19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3" t="s">
        <v>250</v>
      </c>
      <c r="AT260" s="193" t="s">
        <v>246</v>
      </c>
      <c r="AU260" s="193" t="s">
        <v>79</v>
      </c>
      <c r="AY260" s="19" t="s">
        <v>244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77</v>
      </c>
      <c r="BK260" s="194">
        <f>ROUND(I260*H260,2)</f>
        <v>0</v>
      </c>
      <c r="BL260" s="19" t="s">
        <v>250</v>
      </c>
      <c r="BM260" s="193" t="s">
        <v>1946</v>
      </c>
    </row>
    <row r="261" spans="1:65" s="13" customFormat="1">
      <c r="B261" s="195"/>
      <c r="C261" s="196"/>
      <c r="D261" s="197" t="s">
        <v>252</v>
      </c>
      <c r="E261" s="198" t="s">
        <v>18</v>
      </c>
      <c r="F261" s="199" t="s">
        <v>1947</v>
      </c>
      <c r="G261" s="196"/>
      <c r="H261" s="200">
        <v>6.6660000000000004</v>
      </c>
      <c r="I261" s="201"/>
      <c r="J261" s="196"/>
      <c r="K261" s="196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252</v>
      </c>
      <c r="AU261" s="206" t="s">
        <v>79</v>
      </c>
      <c r="AV261" s="13" t="s">
        <v>79</v>
      </c>
      <c r="AW261" s="13" t="s">
        <v>32</v>
      </c>
      <c r="AX261" s="13" t="s">
        <v>70</v>
      </c>
      <c r="AY261" s="206" t="s">
        <v>244</v>
      </c>
    </row>
    <row r="262" spans="1:65" s="13" customFormat="1">
      <c r="B262" s="195"/>
      <c r="C262" s="196"/>
      <c r="D262" s="197" t="s">
        <v>252</v>
      </c>
      <c r="E262" s="198" t="s">
        <v>18</v>
      </c>
      <c r="F262" s="199" t="s">
        <v>1948</v>
      </c>
      <c r="G262" s="196"/>
      <c r="H262" s="200">
        <v>4.95</v>
      </c>
      <c r="I262" s="201"/>
      <c r="J262" s="196"/>
      <c r="K262" s="196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252</v>
      </c>
      <c r="AU262" s="206" t="s">
        <v>79</v>
      </c>
      <c r="AV262" s="13" t="s">
        <v>79</v>
      </c>
      <c r="AW262" s="13" t="s">
        <v>32</v>
      </c>
      <c r="AX262" s="13" t="s">
        <v>70</v>
      </c>
      <c r="AY262" s="206" t="s">
        <v>244</v>
      </c>
    </row>
    <row r="263" spans="1:65" s="13" customFormat="1">
      <c r="B263" s="195"/>
      <c r="C263" s="196"/>
      <c r="D263" s="197" t="s">
        <v>252</v>
      </c>
      <c r="E263" s="198" t="s">
        <v>18</v>
      </c>
      <c r="F263" s="199" t="s">
        <v>1949</v>
      </c>
      <c r="G263" s="196"/>
      <c r="H263" s="200">
        <v>6.27</v>
      </c>
      <c r="I263" s="201"/>
      <c r="J263" s="196"/>
      <c r="K263" s="196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252</v>
      </c>
      <c r="AU263" s="206" t="s">
        <v>79</v>
      </c>
      <c r="AV263" s="13" t="s">
        <v>79</v>
      </c>
      <c r="AW263" s="13" t="s">
        <v>32</v>
      </c>
      <c r="AX263" s="13" t="s">
        <v>70</v>
      </c>
      <c r="AY263" s="206" t="s">
        <v>244</v>
      </c>
    </row>
    <row r="264" spans="1:65" s="13" customFormat="1">
      <c r="B264" s="195"/>
      <c r="C264" s="196"/>
      <c r="D264" s="197" t="s">
        <v>252</v>
      </c>
      <c r="E264" s="198" t="s">
        <v>18</v>
      </c>
      <c r="F264" s="199" t="s">
        <v>1950</v>
      </c>
      <c r="G264" s="196"/>
      <c r="H264" s="200">
        <v>-1.98</v>
      </c>
      <c r="I264" s="201"/>
      <c r="J264" s="196"/>
      <c r="K264" s="196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252</v>
      </c>
      <c r="AU264" s="206" t="s">
        <v>79</v>
      </c>
      <c r="AV264" s="13" t="s">
        <v>79</v>
      </c>
      <c r="AW264" s="13" t="s">
        <v>32</v>
      </c>
      <c r="AX264" s="13" t="s">
        <v>70</v>
      </c>
      <c r="AY264" s="206" t="s">
        <v>244</v>
      </c>
    </row>
    <row r="265" spans="1:65" s="13" customFormat="1">
      <c r="B265" s="195"/>
      <c r="C265" s="196"/>
      <c r="D265" s="197" t="s">
        <v>252</v>
      </c>
      <c r="E265" s="198" t="s">
        <v>18</v>
      </c>
      <c r="F265" s="199" t="s">
        <v>1951</v>
      </c>
      <c r="G265" s="196"/>
      <c r="H265" s="200">
        <v>7.1029999999999998</v>
      </c>
      <c r="I265" s="201"/>
      <c r="J265" s="196"/>
      <c r="K265" s="196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252</v>
      </c>
      <c r="AU265" s="206" t="s">
        <v>79</v>
      </c>
      <c r="AV265" s="13" t="s">
        <v>79</v>
      </c>
      <c r="AW265" s="13" t="s">
        <v>32</v>
      </c>
      <c r="AX265" s="13" t="s">
        <v>70</v>
      </c>
      <c r="AY265" s="206" t="s">
        <v>244</v>
      </c>
    </row>
    <row r="266" spans="1:65" s="13" customFormat="1">
      <c r="B266" s="195"/>
      <c r="C266" s="196"/>
      <c r="D266" s="197" t="s">
        <v>252</v>
      </c>
      <c r="E266" s="198" t="s">
        <v>18</v>
      </c>
      <c r="F266" s="199" t="s">
        <v>1950</v>
      </c>
      <c r="G266" s="196"/>
      <c r="H266" s="200">
        <v>-1.98</v>
      </c>
      <c r="I266" s="201"/>
      <c r="J266" s="196"/>
      <c r="K266" s="196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252</v>
      </c>
      <c r="AU266" s="206" t="s">
        <v>79</v>
      </c>
      <c r="AV266" s="13" t="s">
        <v>79</v>
      </c>
      <c r="AW266" s="13" t="s">
        <v>32</v>
      </c>
      <c r="AX266" s="13" t="s">
        <v>70</v>
      </c>
      <c r="AY266" s="206" t="s">
        <v>244</v>
      </c>
    </row>
    <row r="267" spans="1:65" s="14" customFormat="1">
      <c r="B267" s="207"/>
      <c r="C267" s="208"/>
      <c r="D267" s="197" t="s">
        <v>252</v>
      </c>
      <c r="E267" s="209" t="s">
        <v>18</v>
      </c>
      <c r="F267" s="210" t="s">
        <v>254</v>
      </c>
      <c r="G267" s="208"/>
      <c r="H267" s="211">
        <v>21.029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252</v>
      </c>
      <c r="AU267" s="217" t="s">
        <v>79</v>
      </c>
      <c r="AV267" s="14" t="s">
        <v>250</v>
      </c>
      <c r="AW267" s="14" t="s">
        <v>32</v>
      </c>
      <c r="AX267" s="14" t="s">
        <v>77</v>
      </c>
      <c r="AY267" s="217" t="s">
        <v>244</v>
      </c>
    </row>
    <row r="268" spans="1:65" s="2" customFormat="1" ht="78" customHeight="1">
      <c r="A268" s="36"/>
      <c r="B268" s="37"/>
      <c r="C268" s="181" t="s">
        <v>411</v>
      </c>
      <c r="D268" s="181" t="s">
        <v>246</v>
      </c>
      <c r="E268" s="182" t="s">
        <v>1952</v>
      </c>
      <c r="F268" s="183" t="s">
        <v>1953</v>
      </c>
      <c r="G268" s="184" t="s">
        <v>289</v>
      </c>
      <c r="H268" s="185">
        <v>4.26</v>
      </c>
      <c r="I268" s="186"/>
      <c r="J268" s="187">
        <f>ROUND(I268*H268,2)</f>
        <v>0</v>
      </c>
      <c r="K268" s="188"/>
      <c r="L268" s="41"/>
      <c r="M268" s="189" t="s">
        <v>18</v>
      </c>
      <c r="N268" s="190" t="s">
        <v>41</v>
      </c>
      <c r="O268" s="66"/>
      <c r="P268" s="191">
        <f>O268*H268</f>
        <v>0</v>
      </c>
      <c r="Q268" s="191">
        <v>0.25825999999999999</v>
      </c>
      <c r="R268" s="191">
        <f>Q268*H268</f>
        <v>1.1001875999999999</v>
      </c>
      <c r="S268" s="191">
        <v>0</v>
      </c>
      <c r="T268" s="19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3" t="s">
        <v>250</v>
      </c>
      <c r="AT268" s="193" t="s">
        <v>246</v>
      </c>
      <c r="AU268" s="193" t="s">
        <v>79</v>
      </c>
      <c r="AY268" s="19" t="s">
        <v>244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77</v>
      </c>
      <c r="BK268" s="194">
        <f>ROUND(I268*H268,2)</f>
        <v>0</v>
      </c>
      <c r="BL268" s="19" t="s">
        <v>250</v>
      </c>
      <c r="BM268" s="193" t="s">
        <v>1954</v>
      </c>
    </row>
    <row r="269" spans="1:65" s="13" customFormat="1">
      <c r="B269" s="195"/>
      <c r="C269" s="196"/>
      <c r="D269" s="197" t="s">
        <v>252</v>
      </c>
      <c r="E269" s="198" t="s">
        <v>18</v>
      </c>
      <c r="F269" s="199" t="s">
        <v>1955</v>
      </c>
      <c r="G269" s="196"/>
      <c r="H269" s="200">
        <v>4.26</v>
      </c>
      <c r="I269" s="201"/>
      <c r="J269" s="196"/>
      <c r="K269" s="196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252</v>
      </c>
      <c r="AU269" s="206" t="s">
        <v>79</v>
      </c>
      <c r="AV269" s="13" t="s">
        <v>79</v>
      </c>
      <c r="AW269" s="13" t="s">
        <v>32</v>
      </c>
      <c r="AX269" s="13" t="s">
        <v>70</v>
      </c>
      <c r="AY269" s="206" t="s">
        <v>244</v>
      </c>
    </row>
    <row r="270" spans="1:65" s="14" customFormat="1">
      <c r="B270" s="207"/>
      <c r="C270" s="208"/>
      <c r="D270" s="197" t="s">
        <v>252</v>
      </c>
      <c r="E270" s="209" t="s">
        <v>18</v>
      </c>
      <c r="F270" s="210" t="s">
        <v>254</v>
      </c>
      <c r="G270" s="208"/>
      <c r="H270" s="211">
        <v>4.26</v>
      </c>
      <c r="I270" s="212"/>
      <c r="J270" s="208"/>
      <c r="K270" s="208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252</v>
      </c>
      <c r="AU270" s="217" t="s">
        <v>79</v>
      </c>
      <c r="AV270" s="14" t="s">
        <v>250</v>
      </c>
      <c r="AW270" s="14" t="s">
        <v>32</v>
      </c>
      <c r="AX270" s="14" t="s">
        <v>77</v>
      </c>
      <c r="AY270" s="217" t="s">
        <v>244</v>
      </c>
    </row>
    <row r="271" spans="1:65" s="2" customFormat="1" ht="37.9" customHeight="1">
      <c r="A271" s="36"/>
      <c r="B271" s="37"/>
      <c r="C271" s="181" t="s">
        <v>415</v>
      </c>
      <c r="D271" s="181" t="s">
        <v>246</v>
      </c>
      <c r="E271" s="182" t="s">
        <v>1956</v>
      </c>
      <c r="F271" s="183" t="s">
        <v>1957</v>
      </c>
      <c r="G271" s="184" t="s">
        <v>249</v>
      </c>
      <c r="H271" s="185">
        <v>7</v>
      </c>
      <c r="I271" s="186"/>
      <c r="J271" s="187">
        <f>ROUND(I271*H271,2)</f>
        <v>0</v>
      </c>
      <c r="K271" s="188"/>
      <c r="L271" s="41"/>
      <c r="M271" s="189" t="s">
        <v>18</v>
      </c>
      <c r="N271" s="190" t="s">
        <v>41</v>
      </c>
      <c r="O271" s="66"/>
      <c r="P271" s="191">
        <f>O271*H271</f>
        <v>0</v>
      </c>
      <c r="Q271" s="191">
        <v>3.6549999999999999E-2</v>
      </c>
      <c r="R271" s="191">
        <f>Q271*H271</f>
        <v>0.25585000000000002</v>
      </c>
      <c r="S271" s="191">
        <v>0</v>
      </c>
      <c r="T271" s="19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250</v>
      </c>
      <c r="AT271" s="193" t="s">
        <v>246</v>
      </c>
      <c r="AU271" s="193" t="s">
        <v>79</v>
      </c>
      <c r="AY271" s="19" t="s">
        <v>244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77</v>
      </c>
      <c r="BK271" s="194">
        <f>ROUND(I271*H271,2)</f>
        <v>0</v>
      </c>
      <c r="BL271" s="19" t="s">
        <v>250</v>
      </c>
      <c r="BM271" s="193" t="s">
        <v>1958</v>
      </c>
    </row>
    <row r="272" spans="1:65" s="13" customFormat="1">
      <c r="B272" s="195"/>
      <c r="C272" s="196"/>
      <c r="D272" s="197" t="s">
        <v>252</v>
      </c>
      <c r="E272" s="198" t="s">
        <v>18</v>
      </c>
      <c r="F272" s="199" t="s">
        <v>1959</v>
      </c>
      <c r="G272" s="196"/>
      <c r="H272" s="200">
        <v>18</v>
      </c>
      <c r="I272" s="201"/>
      <c r="J272" s="196"/>
      <c r="K272" s="196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252</v>
      </c>
      <c r="AU272" s="206" t="s">
        <v>79</v>
      </c>
      <c r="AV272" s="13" t="s">
        <v>79</v>
      </c>
      <c r="AW272" s="13" t="s">
        <v>32</v>
      </c>
      <c r="AX272" s="13" t="s">
        <v>70</v>
      </c>
      <c r="AY272" s="206" t="s">
        <v>244</v>
      </c>
    </row>
    <row r="273" spans="1:65" s="13" customFormat="1">
      <c r="B273" s="195"/>
      <c r="C273" s="196"/>
      <c r="D273" s="197" t="s">
        <v>252</v>
      </c>
      <c r="E273" s="198" t="s">
        <v>18</v>
      </c>
      <c r="F273" s="199" t="s">
        <v>1960</v>
      </c>
      <c r="G273" s="196"/>
      <c r="H273" s="200">
        <v>4</v>
      </c>
      <c r="I273" s="201"/>
      <c r="J273" s="196"/>
      <c r="K273" s="196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252</v>
      </c>
      <c r="AU273" s="206" t="s">
        <v>79</v>
      </c>
      <c r="AV273" s="13" t="s">
        <v>79</v>
      </c>
      <c r="AW273" s="13" t="s">
        <v>32</v>
      </c>
      <c r="AX273" s="13" t="s">
        <v>70</v>
      </c>
      <c r="AY273" s="206" t="s">
        <v>244</v>
      </c>
    </row>
    <row r="274" spans="1:65" s="15" customFormat="1">
      <c r="B274" s="229"/>
      <c r="C274" s="230"/>
      <c r="D274" s="197" t="s">
        <v>252</v>
      </c>
      <c r="E274" s="231" t="s">
        <v>18</v>
      </c>
      <c r="F274" s="232" t="s">
        <v>374</v>
      </c>
      <c r="G274" s="230"/>
      <c r="H274" s="231" t="s">
        <v>18</v>
      </c>
      <c r="I274" s="233"/>
      <c r="J274" s="230"/>
      <c r="K274" s="230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252</v>
      </c>
      <c r="AU274" s="238" t="s">
        <v>79</v>
      </c>
      <c r="AV274" s="15" t="s">
        <v>77</v>
      </c>
      <c r="AW274" s="15" t="s">
        <v>32</v>
      </c>
      <c r="AX274" s="15" t="s">
        <v>70</v>
      </c>
      <c r="AY274" s="238" t="s">
        <v>244</v>
      </c>
    </row>
    <row r="275" spans="1:65" s="13" customFormat="1">
      <c r="B275" s="195"/>
      <c r="C275" s="196"/>
      <c r="D275" s="197" t="s">
        <v>252</v>
      </c>
      <c r="E275" s="198" t="s">
        <v>18</v>
      </c>
      <c r="F275" s="199" t="s">
        <v>1961</v>
      </c>
      <c r="G275" s="196"/>
      <c r="H275" s="200">
        <v>-15</v>
      </c>
      <c r="I275" s="201"/>
      <c r="J275" s="196"/>
      <c r="K275" s="196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252</v>
      </c>
      <c r="AU275" s="206" t="s">
        <v>79</v>
      </c>
      <c r="AV275" s="13" t="s">
        <v>79</v>
      </c>
      <c r="AW275" s="13" t="s">
        <v>32</v>
      </c>
      <c r="AX275" s="13" t="s">
        <v>70</v>
      </c>
      <c r="AY275" s="206" t="s">
        <v>244</v>
      </c>
    </row>
    <row r="276" spans="1:65" s="14" customFormat="1">
      <c r="B276" s="207"/>
      <c r="C276" s="208"/>
      <c r="D276" s="197" t="s">
        <v>252</v>
      </c>
      <c r="E276" s="209" t="s">
        <v>18</v>
      </c>
      <c r="F276" s="210" t="s">
        <v>254</v>
      </c>
      <c r="G276" s="208"/>
      <c r="H276" s="211">
        <v>7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252</v>
      </c>
      <c r="AU276" s="217" t="s">
        <v>79</v>
      </c>
      <c r="AV276" s="14" t="s">
        <v>250</v>
      </c>
      <c r="AW276" s="14" t="s">
        <v>32</v>
      </c>
      <c r="AX276" s="14" t="s">
        <v>77</v>
      </c>
      <c r="AY276" s="217" t="s">
        <v>244</v>
      </c>
    </row>
    <row r="277" spans="1:65" s="2" customFormat="1" ht="37.9" customHeight="1">
      <c r="A277" s="36"/>
      <c r="B277" s="37"/>
      <c r="C277" s="181" t="s">
        <v>419</v>
      </c>
      <c r="D277" s="181" t="s">
        <v>246</v>
      </c>
      <c r="E277" s="182" t="s">
        <v>1962</v>
      </c>
      <c r="F277" s="183" t="s">
        <v>1963</v>
      </c>
      <c r="G277" s="184" t="s">
        <v>249</v>
      </c>
      <c r="H277" s="185">
        <v>15</v>
      </c>
      <c r="I277" s="186"/>
      <c r="J277" s="187">
        <f>ROUND(I277*H277,2)</f>
        <v>0</v>
      </c>
      <c r="K277" s="188"/>
      <c r="L277" s="41"/>
      <c r="M277" s="189" t="s">
        <v>18</v>
      </c>
      <c r="N277" s="190" t="s">
        <v>41</v>
      </c>
      <c r="O277" s="66"/>
      <c r="P277" s="191">
        <f>O277*H277</f>
        <v>0</v>
      </c>
      <c r="Q277" s="191">
        <v>5.4550000000000001E-2</v>
      </c>
      <c r="R277" s="191">
        <f>Q277*H277</f>
        <v>0.81825000000000003</v>
      </c>
      <c r="S277" s="191">
        <v>0</v>
      </c>
      <c r="T277" s="19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250</v>
      </c>
      <c r="AT277" s="193" t="s">
        <v>246</v>
      </c>
      <c r="AU277" s="193" t="s">
        <v>79</v>
      </c>
      <c r="AY277" s="19" t="s">
        <v>244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77</v>
      </c>
      <c r="BK277" s="194">
        <f>ROUND(I277*H277,2)</f>
        <v>0</v>
      </c>
      <c r="BL277" s="19" t="s">
        <v>250</v>
      </c>
      <c r="BM277" s="193" t="s">
        <v>1964</v>
      </c>
    </row>
    <row r="278" spans="1:65" s="13" customFormat="1">
      <c r="B278" s="195"/>
      <c r="C278" s="196"/>
      <c r="D278" s="197" t="s">
        <v>252</v>
      </c>
      <c r="E278" s="198" t="s">
        <v>18</v>
      </c>
      <c r="F278" s="199" t="s">
        <v>1965</v>
      </c>
      <c r="G278" s="196"/>
      <c r="H278" s="200">
        <v>12</v>
      </c>
      <c r="I278" s="201"/>
      <c r="J278" s="196"/>
      <c r="K278" s="196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252</v>
      </c>
      <c r="AU278" s="206" t="s">
        <v>79</v>
      </c>
      <c r="AV278" s="13" t="s">
        <v>79</v>
      </c>
      <c r="AW278" s="13" t="s">
        <v>32</v>
      </c>
      <c r="AX278" s="13" t="s">
        <v>70</v>
      </c>
      <c r="AY278" s="206" t="s">
        <v>244</v>
      </c>
    </row>
    <row r="279" spans="1:65" s="13" customFormat="1">
      <c r="B279" s="195"/>
      <c r="C279" s="196"/>
      <c r="D279" s="197" t="s">
        <v>252</v>
      </c>
      <c r="E279" s="198" t="s">
        <v>18</v>
      </c>
      <c r="F279" s="199" t="s">
        <v>1966</v>
      </c>
      <c r="G279" s="196"/>
      <c r="H279" s="200">
        <v>8</v>
      </c>
      <c r="I279" s="201"/>
      <c r="J279" s="196"/>
      <c r="K279" s="196"/>
      <c r="L279" s="202"/>
      <c r="M279" s="203"/>
      <c r="N279" s="204"/>
      <c r="O279" s="204"/>
      <c r="P279" s="204"/>
      <c r="Q279" s="204"/>
      <c r="R279" s="204"/>
      <c r="S279" s="204"/>
      <c r="T279" s="205"/>
      <c r="AT279" s="206" t="s">
        <v>252</v>
      </c>
      <c r="AU279" s="206" t="s">
        <v>79</v>
      </c>
      <c r="AV279" s="13" t="s">
        <v>79</v>
      </c>
      <c r="AW279" s="13" t="s">
        <v>32</v>
      </c>
      <c r="AX279" s="13" t="s">
        <v>70</v>
      </c>
      <c r="AY279" s="206" t="s">
        <v>244</v>
      </c>
    </row>
    <row r="280" spans="1:65" s="15" customFormat="1">
      <c r="B280" s="229"/>
      <c r="C280" s="230"/>
      <c r="D280" s="197" t="s">
        <v>252</v>
      </c>
      <c r="E280" s="231" t="s">
        <v>18</v>
      </c>
      <c r="F280" s="232" t="s">
        <v>374</v>
      </c>
      <c r="G280" s="230"/>
      <c r="H280" s="231" t="s">
        <v>18</v>
      </c>
      <c r="I280" s="233"/>
      <c r="J280" s="230"/>
      <c r="K280" s="230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252</v>
      </c>
      <c r="AU280" s="238" t="s">
        <v>79</v>
      </c>
      <c r="AV280" s="15" t="s">
        <v>77</v>
      </c>
      <c r="AW280" s="15" t="s">
        <v>32</v>
      </c>
      <c r="AX280" s="15" t="s">
        <v>70</v>
      </c>
      <c r="AY280" s="238" t="s">
        <v>244</v>
      </c>
    </row>
    <row r="281" spans="1:65" s="13" customFormat="1">
      <c r="B281" s="195"/>
      <c r="C281" s="196"/>
      <c r="D281" s="197" t="s">
        <v>252</v>
      </c>
      <c r="E281" s="198" t="s">
        <v>18</v>
      </c>
      <c r="F281" s="199" t="s">
        <v>1967</v>
      </c>
      <c r="G281" s="196"/>
      <c r="H281" s="200">
        <v>-5</v>
      </c>
      <c r="I281" s="201"/>
      <c r="J281" s="196"/>
      <c r="K281" s="196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252</v>
      </c>
      <c r="AU281" s="206" t="s">
        <v>79</v>
      </c>
      <c r="AV281" s="13" t="s">
        <v>79</v>
      </c>
      <c r="AW281" s="13" t="s">
        <v>32</v>
      </c>
      <c r="AX281" s="13" t="s">
        <v>70</v>
      </c>
      <c r="AY281" s="206" t="s">
        <v>244</v>
      </c>
    </row>
    <row r="282" spans="1:65" s="14" customFormat="1">
      <c r="B282" s="207"/>
      <c r="C282" s="208"/>
      <c r="D282" s="197" t="s">
        <v>252</v>
      </c>
      <c r="E282" s="209" t="s">
        <v>18</v>
      </c>
      <c r="F282" s="210" t="s">
        <v>254</v>
      </c>
      <c r="G282" s="208"/>
      <c r="H282" s="211">
        <v>15</v>
      </c>
      <c r="I282" s="212"/>
      <c r="J282" s="208"/>
      <c r="K282" s="208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252</v>
      </c>
      <c r="AU282" s="217" t="s">
        <v>79</v>
      </c>
      <c r="AV282" s="14" t="s">
        <v>250</v>
      </c>
      <c r="AW282" s="14" t="s">
        <v>32</v>
      </c>
      <c r="AX282" s="14" t="s">
        <v>77</v>
      </c>
      <c r="AY282" s="217" t="s">
        <v>244</v>
      </c>
    </row>
    <row r="283" spans="1:65" s="2" customFormat="1" ht="37.9" customHeight="1">
      <c r="A283" s="36"/>
      <c r="B283" s="37"/>
      <c r="C283" s="181" t="s">
        <v>423</v>
      </c>
      <c r="D283" s="181" t="s">
        <v>246</v>
      </c>
      <c r="E283" s="182" t="s">
        <v>1968</v>
      </c>
      <c r="F283" s="183" t="s">
        <v>1969</v>
      </c>
      <c r="G283" s="184" t="s">
        <v>249</v>
      </c>
      <c r="H283" s="185">
        <v>56</v>
      </c>
      <c r="I283" s="186"/>
      <c r="J283" s="187">
        <f>ROUND(I283*H283,2)</f>
        <v>0</v>
      </c>
      <c r="K283" s="188"/>
      <c r="L283" s="41"/>
      <c r="M283" s="189" t="s">
        <v>18</v>
      </c>
      <c r="N283" s="190" t="s">
        <v>41</v>
      </c>
      <c r="O283" s="66"/>
      <c r="P283" s="191">
        <f>O283*H283</f>
        <v>0</v>
      </c>
      <c r="Q283" s="191">
        <v>6.3549999999999995E-2</v>
      </c>
      <c r="R283" s="191">
        <f>Q283*H283</f>
        <v>3.5587999999999997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250</v>
      </c>
      <c r="AT283" s="193" t="s">
        <v>246</v>
      </c>
      <c r="AU283" s="193" t="s">
        <v>79</v>
      </c>
      <c r="AY283" s="19" t="s">
        <v>244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77</v>
      </c>
      <c r="BK283" s="194">
        <f>ROUND(I283*H283,2)</f>
        <v>0</v>
      </c>
      <c r="BL283" s="19" t="s">
        <v>250</v>
      </c>
      <c r="BM283" s="193" t="s">
        <v>1970</v>
      </c>
    </row>
    <row r="284" spans="1:65" s="13" customFormat="1">
      <c r="B284" s="195"/>
      <c r="C284" s="196"/>
      <c r="D284" s="197" t="s">
        <v>252</v>
      </c>
      <c r="E284" s="198" t="s">
        <v>18</v>
      </c>
      <c r="F284" s="199" t="s">
        <v>1971</v>
      </c>
      <c r="G284" s="196"/>
      <c r="H284" s="200">
        <v>108</v>
      </c>
      <c r="I284" s="201"/>
      <c r="J284" s="196"/>
      <c r="K284" s="196"/>
      <c r="L284" s="202"/>
      <c r="M284" s="203"/>
      <c r="N284" s="204"/>
      <c r="O284" s="204"/>
      <c r="P284" s="204"/>
      <c r="Q284" s="204"/>
      <c r="R284" s="204"/>
      <c r="S284" s="204"/>
      <c r="T284" s="205"/>
      <c r="AT284" s="206" t="s">
        <v>252</v>
      </c>
      <c r="AU284" s="206" t="s">
        <v>79</v>
      </c>
      <c r="AV284" s="13" t="s">
        <v>79</v>
      </c>
      <c r="AW284" s="13" t="s">
        <v>32</v>
      </c>
      <c r="AX284" s="13" t="s">
        <v>70</v>
      </c>
      <c r="AY284" s="206" t="s">
        <v>244</v>
      </c>
    </row>
    <row r="285" spans="1:65" s="13" customFormat="1">
      <c r="B285" s="195"/>
      <c r="C285" s="196"/>
      <c r="D285" s="197" t="s">
        <v>252</v>
      </c>
      <c r="E285" s="198" t="s">
        <v>18</v>
      </c>
      <c r="F285" s="199" t="s">
        <v>1972</v>
      </c>
      <c r="G285" s="196"/>
      <c r="H285" s="200">
        <v>6</v>
      </c>
      <c r="I285" s="201"/>
      <c r="J285" s="196"/>
      <c r="K285" s="196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252</v>
      </c>
      <c r="AU285" s="206" t="s">
        <v>79</v>
      </c>
      <c r="AV285" s="13" t="s">
        <v>79</v>
      </c>
      <c r="AW285" s="13" t="s">
        <v>32</v>
      </c>
      <c r="AX285" s="13" t="s">
        <v>70</v>
      </c>
      <c r="AY285" s="206" t="s">
        <v>244</v>
      </c>
    </row>
    <row r="286" spans="1:65" s="13" customFormat="1">
      <c r="B286" s="195"/>
      <c r="C286" s="196"/>
      <c r="D286" s="197" t="s">
        <v>252</v>
      </c>
      <c r="E286" s="198" t="s">
        <v>18</v>
      </c>
      <c r="F286" s="199" t="s">
        <v>1973</v>
      </c>
      <c r="G286" s="196"/>
      <c r="H286" s="200">
        <v>32</v>
      </c>
      <c r="I286" s="201"/>
      <c r="J286" s="196"/>
      <c r="K286" s="196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252</v>
      </c>
      <c r="AU286" s="206" t="s">
        <v>79</v>
      </c>
      <c r="AV286" s="13" t="s">
        <v>79</v>
      </c>
      <c r="AW286" s="13" t="s">
        <v>32</v>
      </c>
      <c r="AX286" s="13" t="s">
        <v>70</v>
      </c>
      <c r="AY286" s="206" t="s">
        <v>244</v>
      </c>
    </row>
    <row r="287" spans="1:65" s="15" customFormat="1">
      <c r="B287" s="229"/>
      <c r="C287" s="230"/>
      <c r="D287" s="197" t="s">
        <v>252</v>
      </c>
      <c r="E287" s="231" t="s">
        <v>18</v>
      </c>
      <c r="F287" s="232" t="s">
        <v>374</v>
      </c>
      <c r="G287" s="230"/>
      <c r="H287" s="231" t="s">
        <v>18</v>
      </c>
      <c r="I287" s="233"/>
      <c r="J287" s="230"/>
      <c r="K287" s="230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252</v>
      </c>
      <c r="AU287" s="238" t="s">
        <v>79</v>
      </c>
      <c r="AV287" s="15" t="s">
        <v>77</v>
      </c>
      <c r="AW287" s="15" t="s">
        <v>32</v>
      </c>
      <c r="AX287" s="15" t="s">
        <v>70</v>
      </c>
      <c r="AY287" s="238" t="s">
        <v>244</v>
      </c>
    </row>
    <row r="288" spans="1:65" s="13" customFormat="1">
      <c r="B288" s="195"/>
      <c r="C288" s="196"/>
      <c r="D288" s="197" t="s">
        <v>252</v>
      </c>
      <c r="E288" s="198" t="s">
        <v>18</v>
      </c>
      <c r="F288" s="199" t="s">
        <v>1974</v>
      </c>
      <c r="G288" s="196"/>
      <c r="H288" s="200">
        <v>-90</v>
      </c>
      <c r="I288" s="201"/>
      <c r="J288" s="196"/>
      <c r="K288" s="196"/>
      <c r="L288" s="202"/>
      <c r="M288" s="203"/>
      <c r="N288" s="204"/>
      <c r="O288" s="204"/>
      <c r="P288" s="204"/>
      <c r="Q288" s="204"/>
      <c r="R288" s="204"/>
      <c r="S288" s="204"/>
      <c r="T288" s="205"/>
      <c r="AT288" s="206" t="s">
        <v>252</v>
      </c>
      <c r="AU288" s="206" t="s">
        <v>79</v>
      </c>
      <c r="AV288" s="13" t="s">
        <v>79</v>
      </c>
      <c r="AW288" s="13" t="s">
        <v>32</v>
      </c>
      <c r="AX288" s="13" t="s">
        <v>70</v>
      </c>
      <c r="AY288" s="206" t="s">
        <v>244</v>
      </c>
    </row>
    <row r="289" spans="1:65" s="14" customFormat="1">
      <c r="B289" s="207"/>
      <c r="C289" s="208"/>
      <c r="D289" s="197" t="s">
        <v>252</v>
      </c>
      <c r="E289" s="209" t="s">
        <v>18</v>
      </c>
      <c r="F289" s="210" t="s">
        <v>254</v>
      </c>
      <c r="G289" s="208"/>
      <c r="H289" s="211">
        <v>56</v>
      </c>
      <c r="I289" s="212"/>
      <c r="J289" s="208"/>
      <c r="K289" s="208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252</v>
      </c>
      <c r="AU289" s="217" t="s">
        <v>79</v>
      </c>
      <c r="AV289" s="14" t="s">
        <v>250</v>
      </c>
      <c r="AW289" s="14" t="s">
        <v>32</v>
      </c>
      <c r="AX289" s="14" t="s">
        <v>77</v>
      </c>
      <c r="AY289" s="217" t="s">
        <v>244</v>
      </c>
    </row>
    <row r="290" spans="1:65" s="2" customFormat="1" ht="37.9" customHeight="1">
      <c r="A290" s="36"/>
      <c r="B290" s="37"/>
      <c r="C290" s="181" t="s">
        <v>427</v>
      </c>
      <c r="D290" s="181" t="s">
        <v>246</v>
      </c>
      <c r="E290" s="182" t="s">
        <v>247</v>
      </c>
      <c r="F290" s="183" t="s">
        <v>248</v>
      </c>
      <c r="G290" s="184" t="s">
        <v>249</v>
      </c>
      <c r="H290" s="185">
        <v>19</v>
      </c>
      <c r="I290" s="186"/>
      <c r="J290" s="187">
        <f>ROUND(I290*H290,2)</f>
        <v>0</v>
      </c>
      <c r="K290" s="188"/>
      <c r="L290" s="41"/>
      <c r="M290" s="189" t="s">
        <v>18</v>
      </c>
      <c r="N290" s="190" t="s">
        <v>41</v>
      </c>
      <c r="O290" s="66"/>
      <c r="P290" s="191">
        <f>O290*H290</f>
        <v>0</v>
      </c>
      <c r="Q290" s="191">
        <v>7.2849999999999998E-2</v>
      </c>
      <c r="R290" s="191">
        <f>Q290*H290</f>
        <v>1.38415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250</v>
      </c>
      <c r="AT290" s="193" t="s">
        <v>246</v>
      </c>
      <c r="AU290" s="193" t="s">
        <v>79</v>
      </c>
      <c r="AY290" s="19" t="s">
        <v>244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77</v>
      </c>
      <c r="BK290" s="194">
        <f>ROUND(I290*H290,2)</f>
        <v>0</v>
      </c>
      <c r="BL290" s="19" t="s">
        <v>250</v>
      </c>
      <c r="BM290" s="193" t="s">
        <v>1975</v>
      </c>
    </row>
    <row r="291" spans="1:65" s="13" customFormat="1">
      <c r="B291" s="195"/>
      <c r="C291" s="196"/>
      <c r="D291" s="197" t="s">
        <v>252</v>
      </c>
      <c r="E291" s="198" t="s">
        <v>18</v>
      </c>
      <c r="F291" s="199" t="s">
        <v>1976</v>
      </c>
      <c r="G291" s="196"/>
      <c r="H291" s="200">
        <v>12</v>
      </c>
      <c r="I291" s="201"/>
      <c r="J291" s="196"/>
      <c r="K291" s="196"/>
      <c r="L291" s="202"/>
      <c r="M291" s="203"/>
      <c r="N291" s="204"/>
      <c r="O291" s="204"/>
      <c r="P291" s="204"/>
      <c r="Q291" s="204"/>
      <c r="R291" s="204"/>
      <c r="S291" s="204"/>
      <c r="T291" s="205"/>
      <c r="AT291" s="206" t="s">
        <v>252</v>
      </c>
      <c r="AU291" s="206" t="s">
        <v>79</v>
      </c>
      <c r="AV291" s="13" t="s">
        <v>79</v>
      </c>
      <c r="AW291" s="13" t="s">
        <v>32</v>
      </c>
      <c r="AX291" s="13" t="s">
        <v>70</v>
      </c>
      <c r="AY291" s="206" t="s">
        <v>244</v>
      </c>
    </row>
    <row r="292" spans="1:65" s="13" customFormat="1">
      <c r="B292" s="195"/>
      <c r="C292" s="196"/>
      <c r="D292" s="197" t="s">
        <v>252</v>
      </c>
      <c r="E292" s="198" t="s">
        <v>18</v>
      </c>
      <c r="F292" s="199" t="s">
        <v>1977</v>
      </c>
      <c r="G292" s="196"/>
      <c r="H292" s="200">
        <v>32</v>
      </c>
      <c r="I292" s="201"/>
      <c r="J292" s="196"/>
      <c r="K292" s="196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252</v>
      </c>
      <c r="AU292" s="206" t="s">
        <v>79</v>
      </c>
      <c r="AV292" s="13" t="s">
        <v>79</v>
      </c>
      <c r="AW292" s="13" t="s">
        <v>32</v>
      </c>
      <c r="AX292" s="13" t="s">
        <v>70</v>
      </c>
      <c r="AY292" s="206" t="s">
        <v>244</v>
      </c>
    </row>
    <row r="293" spans="1:65" s="15" customFormat="1">
      <c r="B293" s="229"/>
      <c r="C293" s="230"/>
      <c r="D293" s="197" t="s">
        <v>252</v>
      </c>
      <c r="E293" s="231" t="s">
        <v>18</v>
      </c>
      <c r="F293" s="232" t="s">
        <v>374</v>
      </c>
      <c r="G293" s="230"/>
      <c r="H293" s="231" t="s">
        <v>18</v>
      </c>
      <c r="I293" s="233"/>
      <c r="J293" s="230"/>
      <c r="K293" s="230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252</v>
      </c>
      <c r="AU293" s="238" t="s">
        <v>79</v>
      </c>
      <c r="AV293" s="15" t="s">
        <v>77</v>
      </c>
      <c r="AW293" s="15" t="s">
        <v>32</v>
      </c>
      <c r="AX293" s="15" t="s">
        <v>70</v>
      </c>
      <c r="AY293" s="238" t="s">
        <v>244</v>
      </c>
    </row>
    <row r="294" spans="1:65" s="13" customFormat="1">
      <c r="B294" s="195"/>
      <c r="C294" s="196"/>
      <c r="D294" s="197" t="s">
        <v>252</v>
      </c>
      <c r="E294" s="198" t="s">
        <v>18</v>
      </c>
      <c r="F294" s="199" t="s">
        <v>1978</v>
      </c>
      <c r="G294" s="196"/>
      <c r="H294" s="200">
        <v>-25</v>
      </c>
      <c r="I294" s="201"/>
      <c r="J294" s="196"/>
      <c r="K294" s="196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252</v>
      </c>
      <c r="AU294" s="206" t="s">
        <v>79</v>
      </c>
      <c r="AV294" s="13" t="s">
        <v>79</v>
      </c>
      <c r="AW294" s="13" t="s">
        <v>32</v>
      </c>
      <c r="AX294" s="13" t="s">
        <v>70</v>
      </c>
      <c r="AY294" s="206" t="s">
        <v>244</v>
      </c>
    </row>
    <row r="295" spans="1:65" s="14" customFormat="1">
      <c r="B295" s="207"/>
      <c r="C295" s="208"/>
      <c r="D295" s="197" t="s">
        <v>252</v>
      </c>
      <c r="E295" s="209" t="s">
        <v>18</v>
      </c>
      <c r="F295" s="210" t="s">
        <v>254</v>
      </c>
      <c r="G295" s="208"/>
      <c r="H295" s="211">
        <v>19</v>
      </c>
      <c r="I295" s="212"/>
      <c r="J295" s="208"/>
      <c r="K295" s="208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252</v>
      </c>
      <c r="AU295" s="217" t="s">
        <v>79</v>
      </c>
      <c r="AV295" s="14" t="s">
        <v>250</v>
      </c>
      <c r="AW295" s="14" t="s">
        <v>32</v>
      </c>
      <c r="AX295" s="14" t="s">
        <v>77</v>
      </c>
      <c r="AY295" s="217" t="s">
        <v>244</v>
      </c>
    </row>
    <row r="296" spans="1:65" s="2" customFormat="1" ht="37.9" customHeight="1">
      <c r="A296" s="36"/>
      <c r="B296" s="37"/>
      <c r="C296" s="181" t="s">
        <v>431</v>
      </c>
      <c r="D296" s="181" t="s">
        <v>246</v>
      </c>
      <c r="E296" s="182" t="s">
        <v>1979</v>
      </c>
      <c r="F296" s="183" t="s">
        <v>1980</v>
      </c>
      <c r="G296" s="184" t="s">
        <v>249</v>
      </c>
      <c r="H296" s="185">
        <v>16</v>
      </c>
      <c r="I296" s="186"/>
      <c r="J296" s="187">
        <f>ROUND(I296*H296,2)</f>
        <v>0</v>
      </c>
      <c r="K296" s="188"/>
      <c r="L296" s="41"/>
      <c r="M296" s="189" t="s">
        <v>18</v>
      </c>
      <c r="N296" s="190" t="s">
        <v>41</v>
      </c>
      <c r="O296" s="66"/>
      <c r="P296" s="191">
        <f>O296*H296</f>
        <v>0</v>
      </c>
      <c r="Q296" s="191">
        <v>9.1050000000000006E-2</v>
      </c>
      <c r="R296" s="191">
        <f>Q296*H296</f>
        <v>1.4568000000000001</v>
      </c>
      <c r="S296" s="191">
        <v>0</v>
      </c>
      <c r="T296" s="19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3" t="s">
        <v>250</v>
      </c>
      <c r="AT296" s="193" t="s">
        <v>246</v>
      </c>
      <c r="AU296" s="193" t="s">
        <v>79</v>
      </c>
      <c r="AY296" s="19" t="s">
        <v>244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77</v>
      </c>
      <c r="BK296" s="194">
        <f>ROUND(I296*H296,2)</f>
        <v>0</v>
      </c>
      <c r="BL296" s="19" t="s">
        <v>250</v>
      </c>
      <c r="BM296" s="193" t="s">
        <v>1981</v>
      </c>
    </row>
    <row r="297" spans="1:65" s="13" customFormat="1">
      <c r="B297" s="195"/>
      <c r="C297" s="196"/>
      <c r="D297" s="197" t="s">
        <v>252</v>
      </c>
      <c r="E297" s="198" t="s">
        <v>18</v>
      </c>
      <c r="F297" s="199" t="s">
        <v>1982</v>
      </c>
      <c r="G297" s="196"/>
      <c r="H297" s="200">
        <v>24</v>
      </c>
      <c r="I297" s="201"/>
      <c r="J297" s="196"/>
      <c r="K297" s="196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252</v>
      </c>
      <c r="AU297" s="206" t="s">
        <v>79</v>
      </c>
      <c r="AV297" s="13" t="s">
        <v>79</v>
      </c>
      <c r="AW297" s="13" t="s">
        <v>32</v>
      </c>
      <c r="AX297" s="13" t="s">
        <v>70</v>
      </c>
      <c r="AY297" s="206" t="s">
        <v>244</v>
      </c>
    </row>
    <row r="298" spans="1:65" s="15" customFormat="1">
      <c r="B298" s="229"/>
      <c r="C298" s="230"/>
      <c r="D298" s="197" t="s">
        <v>252</v>
      </c>
      <c r="E298" s="231" t="s">
        <v>18</v>
      </c>
      <c r="F298" s="232" t="s">
        <v>374</v>
      </c>
      <c r="G298" s="230"/>
      <c r="H298" s="231" t="s">
        <v>18</v>
      </c>
      <c r="I298" s="233"/>
      <c r="J298" s="230"/>
      <c r="K298" s="230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252</v>
      </c>
      <c r="AU298" s="238" t="s">
        <v>79</v>
      </c>
      <c r="AV298" s="15" t="s">
        <v>77</v>
      </c>
      <c r="AW298" s="15" t="s">
        <v>32</v>
      </c>
      <c r="AX298" s="15" t="s">
        <v>70</v>
      </c>
      <c r="AY298" s="238" t="s">
        <v>244</v>
      </c>
    </row>
    <row r="299" spans="1:65" s="13" customFormat="1">
      <c r="B299" s="195"/>
      <c r="C299" s="196"/>
      <c r="D299" s="197" t="s">
        <v>252</v>
      </c>
      <c r="E299" s="198" t="s">
        <v>18</v>
      </c>
      <c r="F299" s="199" t="s">
        <v>1983</v>
      </c>
      <c r="G299" s="196"/>
      <c r="H299" s="200">
        <v>-8</v>
      </c>
      <c r="I299" s="201"/>
      <c r="J299" s="196"/>
      <c r="K299" s="196"/>
      <c r="L299" s="202"/>
      <c r="M299" s="203"/>
      <c r="N299" s="204"/>
      <c r="O299" s="204"/>
      <c r="P299" s="204"/>
      <c r="Q299" s="204"/>
      <c r="R299" s="204"/>
      <c r="S299" s="204"/>
      <c r="T299" s="205"/>
      <c r="AT299" s="206" t="s">
        <v>252</v>
      </c>
      <c r="AU299" s="206" t="s">
        <v>79</v>
      </c>
      <c r="AV299" s="13" t="s">
        <v>79</v>
      </c>
      <c r="AW299" s="13" t="s">
        <v>32</v>
      </c>
      <c r="AX299" s="13" t="s">
        <v>70</v>
      </c>
      <c r="AY299" s="206" t="s">
        <v>244</v>
      </c>
    </row>
    <row r="300" spans="1:65" s="14" customFormat="1">
      <c r="B300" s="207"/>
      <c r="C300" s="208"/>
      <c r="D300" s="197" t="s">
        <v>252</v>
      </c>
      <c r="E300" s="209" t="s">
        <v>18</v>
      </c>
      <c r="F300" s="210" t="s">
        <v>254</v>
      </c>
      <c r="G300" s="208"/>
      <c r="H300" s="211">
        <v>16</v>
      </c>
      <c r="I300" s="212"/>
      <c r="J300" s="208"/>
      <c r="K300" s="208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252</v>
      </c>
      <c r="AU300" s="217" t="s">
        <v>79</v>
      </c>
      <c r="AV300" s="14" t="s">
        <v>250</v>
      </c>
      <c r="AW300" s="14" t="s">
        <v>32</v>
      </c>
      <c r="AX300" s="14" t="s">
        <v>77</v>
      </c>
      <c r="AY300" s="217" t="s">
        <v>244</v>
      </c>
    </row>
    <row r="301" spans="1:65" s="2" customFormat="1" ht="33" customHeight="1">
      <c r="A301" s="36"/>
      <c r="B301" s="37"/>
      <c r="C301" s="181" t="s">
        <v>435</v>
      </c>
      <c r="D301" s="181" t="s">
        <v>246</v>
      </c>
      <c r="E301" s="182" t="s">
        <v>1984</v>
      </c>
      <c r="F301" s="183" t="s">
        <v>1985</v>
      </c>
      <c r="G301" s="184" t="s">
        <v>262</v>
      </c>
      <c r="H301" s="185">
        <v>0.93899999999999995</v>
      </c>
      <c r="I301" s="186"/>
      <c r="J301" s="187">
        <f>ROUND(I301*H301,2)</f>
        <v>0</v>
      </c>
      <c r="K301" s="188"/>
      <c r="L301" s="41"/>
      <c r="M301" s="189" t="s">
        <v>18</v>
      </c>
      <c r="N301" s="190" t="s">
        <v>41</v>
      </c>
      <c r="O301" s="66"/>
      <c r="P301" s="191">
        <f>O301*H301</f>
        <v>0</v>
      </c>
      <c r="Q301" s="191">
        <v>1.0900000000000001</v>
      </c>
      <c r="R301" s="191">
        <f>Q301*H301</f>
        <v>1.0235099999999999</v>
      </c>
      <c r="S301" s="191">
        <v>0</v>
      </c>
      <c r="T301" s="19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3" t="s">
        <v>250</v>
      </c>
      <c r="AT301" s="193" t="s">
        <v>246</v>
      </c>
      <c r="AU301" s="193" t="s">
        <v>79</v>
      </c>
      <c r="AY301" s="19" t="s">
        <v>244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9" t="s">
        <v>77</v>
      </c>
      <c r="BK301" s="194">
        <f>ROUND(I301*H301,2)</f>
        <v>0</v>
      </c>
      <c r="BL301" s="19" t="s">
        <v>250</v>
      </c>
      <c r="BM301" s="193" t="s">
        <v>1986</v>
      </c>
    </row>
    <row r="302" spans="1:65" s="13" customFormat="1">
      <c r="B302" s="195"/>
      <c r="C302" s="196"/>
      <c r="D302" s="197" t="s">
        <v>252</v>
      </c>
      <c r="E302" s="198" t="s">
        <v>18</v>
      </c>
      <c r="F302" s="199" t="s">
        <v>1987</v>
      </c>
      <c r="G302" s="196"/>
      <c r="H302" s="200">
        <v>6.7000000000000004E-2</v>
      </c>
      <c r="I302" s="201"/>
      <c r="J302" s="196"/>
      <c r="K302" s="196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252</v>
      </c>
      <c r="AU302" s="206" t="s">
        <v>79</v>
      </c>
      <c r="AV302" s="13" t="s">
        <v>79</v>
      </c>
      <c r="AW302" s="13" t="s">
        <v>32</v>
      </c>
      <c r="AX302" s="13" t="s">
        <v>70</v>
      </c>
      <c r="AY302" s="206" t="s">
        <v>244</v>
      </c>
    </row>
    <row r="303" spans="1:65" s="13" customFormat="1">
      <c r="B303" s="195"/>
      <c r="C303" s="196"/>
      <c r="D303" s="197" t="s">
        <v>252</v>
      </c>
      <c r="E303" s="198" t="s">
        <v>18</v>
      </c>
      <c r="F303" s="199" t="s">
        <v>1988</v>
      </c>
      <c r="G303" s="196"/>
      <c r="H303" s="200">
        <v>0.13300000000000001</v>
      </c>
      <c r="I303" s="201"/>
      <c r="J303" s="196"/>
      <c r="K303" s="196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252</v>
      </c>
      <c r="AU303" s="206" t="s">
        <v>79</v>
      </c>
      <c r="AV303" s="13" t="s">
        <v>79</v>
      </c>
      <c r="AW303" s="13" t="s">
        <v>32</v>
      </c>
      <c r="AX303" s="13" t="s">
        <v>70</v>
      </c>
      <c r="AY303" s="206" t="s">
        <v>244</v>
      </c>
    </row>
    <row r="304" spans="1:65" s="13" customFormat="1">
      <c r="B304" s="195"/>
      <c r="C304" s="196"/>
      <c r="D304" s="197" t="s">
        <v>252</v>
      </c>
      <c r="E304" s="198" t="s">
        <v>18</v>
      </c>
      <c r="F304" s="199" t="s">
        <v>1989</v>
      </c>
      <c r="G304" s="196"/>
      <c r="H304" s="200">
        <v>0.124</v>
      </c>
      <c r="I304" s="201"/>
      <c r="J304" s="196"/>
      <c r="K304" s="196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252</v>
      </c>
      <c r="AU304" s="206" t="s">
        <v>79</v>
      </c>
      <c r="AV304" s="13" t="s">
        <v>79</v>
      </c>
      <c r="AW304" s="13" t="s">
        <v>32</v>
      </c>
      <c r="AX304" s="13" t="s">
        <v>70</v>
      </c>
      <c r="AY304" s="206" t="s">
        <v>244</v>
      </c>
    </row>
    <row r="305" spans="1:65" s="13" customFormat="1">
      <c r="B305" s="195"/>
      <c r="C305" s="196"/>
      <c r="D305" s="197" t="s">
        <v>252</v>
      </c>
      <c r="E305" s="198" t="s">
        <v>18</v>
      </c>
      <c r="F305" s="199" t="s">
        <v>1990</v>
      </c>
      <c r="G305" s="196"/>
      <c r="H305" s="200">
        <v>0.124</v>
      </c>
      <c r="I305" s="201"/>
      <c r="J305" s="196"/>
      <c r="K305" s="196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252</v>
      </c>
      <c r="AU305" s="206" t="s">
        <v>79</v>
      </c>
      <c r="AV305" s="13" t="s">
        <v>79</v>
      </c>
      <c r="AW305" s="13" t="s">
        <v>32</v>
      </c>
      <c r="AX305" s="13" t="s">
        <v>70</v>
      </c>
      <c r="AY305" s="206" t="s">
        <v>244</v>
      </c>
    </row>
    <row r="306" spans="1:65" s="13" customFormat="1">
      <c r="B306" s="195"/>
      <c r="C306" s="196"/>
      <c r="D306" s="197" t="s">
        <v>252</v>
      </c>
      <c r="E306" s="198" t="s">
        <v>18</v>
      </c>
      <c r="F306" s="199" t="s">
        <v>1991</v>
      </c>
      <c r="G306" s="196"/>
      <c r="H306" s="200">
        <v>0.14299999999999999</v>
      </c>
      <c r="I306" s="201"/>
      <c r="J306" s="196"/>
      <c r="K306" s="196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252</v>
      </c>
      <c r="AU306" s="206" t="s">
        <v>79</v>
      </c>
      <c r="AV306" s="13" t="s">
        <v>79</v>
      </c>
      <c r="AW306" s="13" t="s">
        <v>32</v>
      </c>
      <c r="AX306" s="13" t="s">
        <v>70</v>
      </c>
      <c r="AY306" s="206" t="s">
        <v>244</v>
      </c>
    </row>
    <row r="307" spans="1:65" s="13" customFormat="1">
      <c r="B307" s="195"/>
      <c r="C307" s="196"/>
      <c r="D307" s="197" t="s">
        <v>252</v>
      </c>
      <c r="E307" s="198" t="s">
        <v>18</v>
      </c>
      <c r="F307" s="199" t="s">
        <v>1992</v>
      </c>
      <c r="G307" s="196"/>
      <c r="H307" s="200">
        <v>0.13300000000000001</v>
      </c>
      <c r="I307" s="201"/>
      <c r="J307" s="196"/>
      <c r="K307" s="196"/>
      <c r="L307" s="202"/>
      <c r="M307" s="203"/>
      <c r="N307" s="204"/>
      <c r="O307" s="204"/>
      <c r="P307" s="204"/>
      <c r="Q307" s="204"/>
      <c r="R307" s="204"/>
      <c r="S307" s="204"/>
      <c r="T307" s="205"/>
      <c r="AT307" s="206" t="s">
        <v>252</v>
      </c>
      <c r="AU307" s="206" t="s">
        <v>79</v>
      </c>
      <c r="AV307" s="13" t="s">
        <v>79</v>
      </c>
      <c r="AW307" s="13" t="s">
        <v>32</v>
      </c>
      <c r="AX307" s="13" t="s">
        <v>70</v>
      </c>
      <c r="AY307" s="206" t="s">
        <v>244</v>
      </c>
    </row>
    <row r="308" spans="1:65" s="13" customFormat="1">
      <c r="B308" s="195"/>
      <c r="C308" s="196"/>
      <c r="D308" s="197" t="s">
        <v>252</v>
      </c>
      <c r="E308" s="198" t="s">
        <v>18</v>
      </c>
      <c r="F308" s="199" t="s">
        <v>1993</v>
      </c>
      <c r="G308" s="196"/>
      <c r="H308" s="200">
        <v>6.7000000000000004E-2</v>
      </c>
      <c r="I308" s="201"/>
      <c r="J308" s="196"/>
      <c r="K308" s="196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252</v>
      </c>
      <c r="AU308" s="206" t="s">
        <v>79</v>
      </c>
      <c r="AV308" s="13" t="s">
        <v>79</v>
      </c>
      <c r="AW308" s="13" t="s">
        <v>32</v>
      </c>
      <c r="AX308" s="13" t="s">
        <v>70</v>
      </c>
      <c r="AY308" s="206" t="s">
        <v>244</v>
      </c>
    </row>
    <row r="309" spans="1:65" s="13" customFormat="1">
      <c r="B309" s="195"/>
      <c r="C309" s="196"/>
      <c r="D309" s="197" t="s">
        <v>252</v>
      </c>
      <c r="E309" s="198" t="s">
        <v>18</v>
      </c>
      <c r="F309" s="199" t="s">
        <v>1994</v>
      </c>
      <c r="G309" s="196"/>
      <c r="H309" s="200">
        <v>0.124</v>
      </c>
      <c r="I309" s="201"/>
      <c r="J309" s="196"/>
      <c r="K309" s="196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252</v>
      </c>
      <c r="AU309" s="206" t="s">
        <v>79</v>
      </c>
      <c r="AV309" s="13" t="s">
        <v>79</v>
      </c>
      <c r="AW309" s="13" t="s">
        <v>32</v>
      </c>
      <c r="AX309" s="13" t="s">
        <v>70</v>
      </c>
      <c r="AY309" s="206" t="s">
        <v>244</v>
      </c>
    </row>
    <row r="310" spans="1:65" s="13" customFormat="1">
      <c r="B310" s="195"/>
      <c r="C310" s="196"/>
      <c r="D310" s="197" t="s">
        <v>252</v>
      </c>
      <c r="E310" s="198" t="s">
        <v>18</v>
      </c>
      <c r="F310" s="199" t="s">
        <v>1995</v>
      </c>
      <c r="G310" s="196"/>
      <c r="H310" s="200">
        <v>6.7000000000000004E-2</v>
      </c>
      <c r="I310" s="201"/>
      <c r="J310" s="196"/>
      <c r="K310" s="196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252</v>
      </c>
      <c r="AU310" s="206" t="s">
        <v>79</v>
      </c>
      <c r="AV310" s="13" t="s">
        <v>79</v>
      </c>
      <c r="AW310" s="13" t="s">
        <v>32</v>
      </c>
      <c r="AX310" s="13" t="s">
        <v>70</v>
      </c>
      <c r="AY310" s="206" t="s">
        <v>244</v>
      </c>
    </row>
    <row r="311" spans="1:65" s="13" customFormat="1">
      <c r="B311" s="195"/>
      <c r="C311" s="196"/>
      <c r="D311" s="197" t="s">
        <v>252</v>
      </c>
      <c r="E311" s="198" t="s">
        <v>18</v>
      </c>
      <c r="F311" s="199" t="s">
        <v>1996</v>
      </c>
      <c r="G311" s="196"/>
      <c r="H311" s="200">
        <v>0.124</v>
      </c>
      <c r="I311" s="201"/>
      <c r="J311" s="196"/>
      <c r="K311" s="196"/>
      <c r="L311" s="202"/>
      <c r="M311" s="203"/>
      <c r="N311" s="204"/>
      <c r="O311" s="204"/>
      <c r="P311" s="204"/>
      <c r="Q311" s="204"/>
      <c r="R311" s="204"/>
      <c r="S311" s="204"/>
      <c r="T311" s="205"/>
      <c r="AT311" s="206" t="s">
        <v>252</v>
      </c>
      <c r="AU311" s="206" t="s">
        <v>79</v>
      </c>
      <c r="AV311" s="13" t="s">
        <v>79</v>
      </c>
      <c r="AW311" s="13" t="s">
        <v>32</v>
      </c>
      <c r="AX311" s="13" t="s">
        <v>70</v>
      </c>
      <c r="AY311" s="206" t="s">
        <v>244</v>
      </c>
    </row>
    <row r="312" spans="1:65" s="13" customFormat="1">
      <c r="B312" s="195"/>
      <c r="C312" s="196"/>
      <c r="D312" s="197" t="s">
        <v>252</v>
      </c>
      <c r="E312" s="198" t="s">
        <v>18</v>
      </c>
      <c r="F312" s="199" t="s">
        <v>1997</v>
      </c>
      <c r="G312" s="196"/>
      <c r="H312" s="200">
        <v>0.1</v>
      </c>
      <c r="I312" s="201"/>
      <c r="J312" s="196"/>
      <c r="K312" s="196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252</v>
      </c>
      <c r="AU312" s="206" t="s">
        <v>79</v>
      </c>
      <c r="AV312" s="13" t="s">
        <v>79</v>
      </c>
      <c r="AW312" s="13" t="s">
        <v>32</v>
      </c>
      <c r="AX312" s="13" t="s">
        <v>70</v>
      </c>
      <c r="AY312" s="206" t="s">
        <v>244</v>
      </c>
    </row>
    <row r="313" spans="1:65" s="15" customFormat="1">
      <c r="B313" s="229"/>
      <c r="C313" s="230"/>
      <c r="D313" s="197" t="s">
        <v>252</v>
      </c>
      <c r="E313" s="231" t="s">
        <v>18</v>
      </c>
      <c r="F313" s="232" t="s">
        <v>374</v>
      </c>
      <c r="G313" s="230"/>
      <c r="H313" s="231" t="s">
        <v>18</v>
      </c>
      <c r="I313" s="233"/>
      <c r="J313" s="230"/>
      <c r="K313" s="230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252</v>
      </c>
      <c r="AU313" s="238" t="s">
        <v>79</v>
      </c>
      <c r="AV313" s="15" t="s">
        <v>77</v>
      </c>
      <c r="AW313" s="15" t="s">
        <v>32</v>
      </c>
      <c r="AX313" s="15" t="s">
        <v>70</v>
      </c>
      <c r="AY313" s="238" t="s">
        <v>244</v>
      </c>
    </row>
    <row r="314" spans="1:65" s="13" customFormat="1">
      <c r="B314" s="195"/>
      <c r="C314" s="196"/>
      <c r="D314" s="197" t="s">
        <v>252</v>
      </c>
      <c r="E314" s="198" t="s">
        <v>18</v>
      </c>
      <c r="F314" s="199" t="s">
        <v>1998</v>
      </c>
      <c r="G314" s="196"/>
      <c r="H314" s="200">
        <v>-0.26700000000000002</v>
      </c>
      <c r="I314" s="201"/>
      <c r="J314" s="196"/>
      <c r="K314" s="196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252</v>
      </c>
      <c r="AU314" s="206" t="s">
        <v>79</v>
      </c>
      <c r="AV314" s="13" t="s">
        <v>79</v>
      </c>
      <c r="AW314" s="13" t="s">
        <v>32</v>
      </c>
      <c r="AX314" s="13" t="s">
        <v>70</v>
      </c>
      <c r="AY314" s="206" t="s">
        <v>244</v>
      </c>
    </row>
    <row r="315" spans="1:65" s="14" customFormat="1">
      <c r="B315" s="207"/>
      <c r="C315" s="208"/>
      <c r="D315" s="197" t="s">
        <v>252</v>
      </c>
      <c r="E315" s="209" t="s">
        <v>18</v>
      </c>
      <c r="F315" s="210" t="s">
        <v>254</v>
      </c>
      <c r="G315" s="208"/>
      <c r="H315" s="211">
        <v>0.93899999999999995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252</v>
      </c>
      <c r="AU315" s="217" t="s">
        <v>79</v>
      </c>
      <c r="AV315" s="14" t="s">
        <v>250</v>
      </c>
      <c r="AW315" s="14" t="s">
        <v>32</v>
      </c>
      <c r="AX315" s="14" t="s">
        <v>77</v>
      </c>
      <c r="AY315" s="217" t="s">
        <v>244</v>
      </c>
    </row>
    <row r="316" spans="1:65" s="2" customFormat="1" ht="37.9" customHeight="1">
      <c r="A316" s="36"/>
      <c r="B316" s="37"/>
      <c r="C316" s="181" t="s">
        <v>440</v>
      </c>
      <c r="D316" s="181" t="s">
        <v>246</v>
      </c>
      <c r="E316" s="182" t="s">
        <v>329</v>
      </c>
      <c r="F316" s="183" t="s">
        <v>330</v>
      </c>
      <c r="G316" s="184" t="s">
        <v>289</v>
      </c>
      <c r="H316" s="185">
        <v>25.07</v>
      </c>
      <c r="I316" s="186"/>
      <c r="J316" s="187">
        <f>ROUND(I316*H316,2)</f>
        <v>0</v>
      </c>
      <c r="K316" s="188"/>
      <c r="L316" s="41"/>
      <c r="M316" s="189" t="s">
        <v>18</v>
      </c>
      <c r="N316" s="190" t="s">
        <v>41</v>
      </c>
      <c r="O316" s="66"/>
      <c r="P316" s="191">
        <f>O316*H316</f>
        <v>0</v>
      </c>
      <c r="Q316" s="191">
        <v>2.8570000000000002E-2</v>
      </c>
      <c r="R316" s="191">
        <f>Q316*H316</f>
        <v>0.71624989999999999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250</v>
      </c>
      <c r="AT316" s="193" t="s">
        <v>246</v>
      </c>
      <c r="AU316" s="193" t="s">
        <v>79</v>
      </c>
      <c r="AY316" s="19" t="s">
        <v>244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77</v>
      </c>
      <c r="BK316" s="194">
        <f>ROUND(I316*H316,2)</f>
        <v>0</v>
      </c>
      <c r="BL316" s="19" t="s">
        <v>250</v>
      </c>
      <c r="BM316" s="193" t="s">
        <v>1999</v>
      </c>
    </row>
    <row r="317" spans="1:65" s="13" customFormat="1">
      <c r="B317" s="195"/>
      <c r="C317" s="196"/>
      <c r="D317" s="197" t="s">
        <v>252</v>
      </c>
      <c r="E317" s="198" t="s">
        <v>18</v>
      </c>
      <c r="F317" s="199" t="s">
        <v>2000</v>
      </c>
      <c r="G317" s="196"/>
      <c r="H317" s="200">
        <v>25.07</v>
      </c>
      <c r="I317" s="201"/>
      <c r="J317" s="196"/>
      <c r="K317" s="196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252</v>
      </c>
      <c r="AU317" s="206" t="s">
        <v>79</v>
      </c>
      <c r="AV317" s="13" t="s">
        <v>79</v>
      </c>
      <c r="AW317" s="13" t="s">
        <v>32</v>
      </c>
      <c r="AX317" s="13" t="s">
        <v>70</v>
      </c>
      <c r="AY317" s="206" t="s">
        <v>244</v>
      </c>
    </row>
    <row r="318" spans="1:65" s="14" customFormat="1">
      <c r="B318" s="207"/>
      <c r="C318" s="208"/>
      <c r="D318" s="197" t="s">
        <v>252</v>
      </c>
      <c r="E318" s="209" t="s">
        <v>18</v>
      </c>
      <c r="F318" s="210" t="s">
        <v>254</v>
      </c>
      <c r="G318" s="208"/>
      <c r="H318" s="211">
        <v>25.07</v>
      </c>
      <c r="I318" s="212"/>
      <c r="J318" s="208"/>
      <c r="K318" s="208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252</v>
      </c>
      <c r="AU318" s="217" t="s">
        <v>79</v>
      </c>
      <c r="AV318" s="14" t="s">
        <v>250</v>
      </c>
      <c r="AW318" s="14" t="s">
        <v>32</v>
      </c>
      <c r="AX318" s="14" t="s">
        <v>77</v>
      </c>
      <c r="AY318" s="217" t="s">
        <v>244</v>
      </c>
    </row>
    <row r="319" spans="1:65" s="2" customFormat="1" ht="37.9" customHeight="1">
      <c r="A319" s="36"/>
      <c r="B319" s="37"/>
      <c r="C319" s="181" t="s">
        <v>447</v>
      </c>
      <c r="D319" s="181" t="s">
        <v>246</v>
      </c>
      <c r="E319" s="182" t="s">
        <v>287</v>
      </c>
      <c r="F319" s="183" t="s">
        <v>288</v>
      </c>
      <c r="G319" s="184" t="s">
        <v>289</v>
      </c>
      <c r="H319" s="185">
        <v>21.763999999999999</v>
      </c>
      <c r="I319" s="186"/>
      <c r="J319" s="187">
        <f>ROUND(I319*H319,2)</f>
        <v>0</v>
      </c>
      <c r="K319" s="188"/>
      <c r="L319" s="41"/>
      <c r="M319" s="189" t="s">
        <v>18</v>
      </c>
      <c r="N319" s="190" t="s">
        <v>41</v>
      </c>
      <c r="O319" s="66"/>
      <c r="P319" s="191">
        <f>O319*H319</f>
        <v>0</v>
      </c>
      <c r="Q319" s="191">
        <v>0.11549</v>
      </c>
      <c r="R319" s="191">
        <f>Q319*H319</f>
        <v>2.5135243599999999</v>
      </c>
      <c r="S319" s="191">
        <v>0</v>
      </c>
      <c r="T319" s="19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3" t="s">
        <v>250</v>
      </c>
      <c r="AT319" s="193" t="s">
        <v>246</v>
      </c>
      <c r="AU319" s="193" t="s">
        <v>79</v>
      </c>
      <c r="AY319" s="19" t="s">
        <v>244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9" t="s">
        <v>77</v>
      </c>
      <c r="BK319" s="194">
        <f>ROUND(I319*H319,2)</f>
        <v>0</v>
      </c>
      <c r="BL319" s="19" t="s">
        <v>250</v>
      </c>
      <c r="BM319" s="193" t="s">
        <v>2001</v>
      </c>
    </row>
    <row r="320" spans="1:65" s="13" customFormat="1">
      <c r="B320" s="195"/>
      <c r="C320" s="196"/>
      <c r="D320" s="197" t="s">
        <v>252</v>
      </c>
      <c r="E320" s="198" t="s">
        <v>18</v>
      </c>
      <c r="F320" s="199" t="s">
        <v>2002</v>
      </c>
      <c r="G320" s="196"/>
      <c r="H320" s="200">
        <v>22.1</v>
      </c>
      <c r="I320" s="201"/>
      <c r="J320" s="196"/>
      <c r="K320" s="196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252</v>
      </c>
      <c r="AU320" s="206" t="s">
        <v>79</v>
      </c>
      <c r="AV320" s="13" t="s">
        <v>79</v>
      </c>
      <c r="AW320" s="13" t="s">
        <v>32</v>
      </c>
      <c r="AX320" s="13" t="s">
        <v>70</v>
      </c>
      <c r="AY320" s="206" t="s">
        <v>244</v>
      </c>
    </row>
    <row r="321" spans="1:65" s="13" customFormat="1">
      <c r="B321" s="195"/>
      <c r="C321" s="196"/>
      <c r="D321" s="197" t="s">
        <v>252</v>
      </c>
      <c r="E321" s="198" t="s">
        <v>18</v>
      </c>
      <c r="F321" s="199" t="s">
        <v>2003</v>
      </c>
      <c r="G321" s="196"/>
      <c r="H321" s="200">
        <v>-1.5760000000000001</v>
      </c>
      <c r="I321" s="201"/>
      <c r="J321" s="196"/>
      <c r="K321" s="196"/>
      <c r="L321" s="202"/>
      <c r="M321" s="203"/>
      <c r="N321" s="204"/>
      <c r="O321" s="204"/>
      <c r="P321" s="204"/>
      <c r="Q321" s="204"/>
      <c r="R321" s="204"/>
      <c r="S321" s="204"/>
      <c r="T321" s="205"/>
      <c r="AT321" s="206" t="s">
        <v>252</v>
      </c>
      <c r="AU321" s="206" t="s">
        <v>79</v>
      </c>
      <c r="AV321" s="13" t="s">
        <v>79</v>
      </c>
      <c r="AW321" s="13" t="s">
        <v>32</v>
      </c>
      <c r="AX321" s="13" t="s">
        <v>70</v>
      </c>
      <c r="AY321" s="206" t="s">
        <v>244</v>
      </c>
    </row>
    <row r="322" spans="1:65" s="16" customFormat="1">
      <c r="B322" s="255"/>
      <c r="C322" s="256"/>
      <c r="D322" s="197" t="s">
        <v>252</v>
      </c>
      <c r="E322" s="257" t="s">
        <v>18</v>
      </c>
      <c r="F322" s="258" t="s">
        <v>2004</v>
      </c>
      <c r="G322" s="256"/>
      <c r="H322" s="259">
        <v>20.524000000000001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AT322" s="265" t="s">
        <v>252</v>
      </c>
      <c r="AU322" s="265" t="s">
        <v>79</v>
      </c>
      <c r="AV322" s="16" t="s">
        <v>131</v>
      </c>
      <c r="AW322" s="16" t="s">
        <v>32</v>
      </c>
      <c r="AX322" s="16" t="s">
        <v>70</v>
      </c>
      <c r="AY322" s="265" t="s">
        <v>244</v>
      </c>
    </row>
    <row r="323" spans="1:65" s="13" customFormat="1">
      <c r="B323" s="195"/>
      <c r="C323" s="196"/>
      <c r="D323" s="197" t="s">
        <v>252</v>
      </c>
      <c r="E323" s="198" t="s">
        <v>18</v>
      </c>
      <c r="F323" s="199" t="s">
        <v>2005</v>
      </c>
      <c r="G323" s="196"/>
      <c r="H323" s="200">
        <v>1.24</v>
      </c>
      <c r="I323" s="201"/>
      <c r="J323" s="196"/>
      <c r="K323" s="196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252</v>
      </c>
      <c r="AU323" s="206" t="s">
        <v>79</v>
      </c>
      <c r="AV323" s="13" t="s">
        <v>79</v>
      </c>
      <c r="AW323" s="13" t="s">
        <v>32</v>
      </c>
      <c r="AX323" s="13" t="s">
        <v>70</v>
      </c>
      <c r="AY323" s="206" t="s">
        <v>244</v>
      </c>
    </row>
    <row r="324" spans="1:65" s="14" customFormat="1">
      <c r="B324" s="207"/>
      <c r="C324" s="208"/>
      <c r="D324" s="197" t="s">
        <v>252</v>
      </c>
      <c r="E324" s="209" t="s">
        <v>18</v>
      </c>
      <c r="F324" s="210" t="s">
        <v>254</v>
      </c>
      <c r="G324" s="208"/>
      <c r="H324" s="211">
        <v>21.763999999999999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252</v>
      </c>
      <c r="AU324" s="217" t="s">
        <v>79</v>
      </c>
      <c r="AV324" s="14" t="s">
        <v>250</v>
      </c>
      <c r="AW324" s="14" t="s">
        <v>32</v>
      </c>
      <c r="AX324" s="14" t="s">
        <v>77</v>
      </c>
      <c r="AY324" s="217" t="s">
        <v>244</v>
      </c>
    </row>
    <row r="325" spans="1:65" s="2" customFormat="1" ht="37.9" customHeight="1">
      <c r="A325" s="36"/>
      <c r="B325" s="37"/>
      <c r="C325" s="181" t="s">
        <v>452</v>
      </c>
      <c r="D325" s="181" t="s">
        <v>246</v>
      </c>
      <c r="E325" s="182" t="s">
        <v>2006</v>
      </c>
      <c r="F325" s="183" t="s">
        <v>2007</v>
      </c>
      <c r="G325" s="184" t="s">
        <v>289</v>
      </c>
      <c r="H325" s="185">
        <v>10.922000000000001</v>
      </c>
      <c r="I325" s="186"/>
      <c r="J325" s="187">
        <f>ROUND(I325*H325,2)</f>
        <v>0</v>
      </c>
      <c r="K325" s="188"/>
      <c r="L325" s="41"/>
      <c r="M325" s="189" t="s">
        <v>18</v>
      </c>
      <c r="N325" s="190" t="s">
        <v>41</v>
      </c>
      <c r="O325" s="66"/>
      <c r="P325" s="191">
        <f>O325*H325</f>
        <v>0</v>
      </c>
      <c r="Q325" s="191">
        <v>0.22944000000000001</v>
      </c>
      <c r="R325" s="191">
        <f>Q325*H325</f>
        <v>2.5059436800000001</v>
      </c>
      <c r="S325" s="191">
        <v>0</v>
      </c>
      <c r="T325" s="19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3" t="s">
        <v>250</v>
      </c>
      <c r="AT325" s="193" t="s">
        <v>246</v>
      </c>
      <c r="AU325" s="193" t="s">
        <v>79</v>
      </c>
      <c r="AY325" s="19" t="s">
        <v>244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9" t="s">
        <v>77</v>
      </c>
      <c r="BK325" s="194">
        <f>ROUND(I325*H325,2)</f>
        <v>0</v>
      </c>
      <c r="BL325" s="19" t="s">
        <v>250</v>
      </c>
      <c r="BM325" s="193" t="s">
        <v>2008</v>
      </c>
    </row>
    <row r="326" spans="1:65" s="13" customFormat="1">
      <c r="B326" s="195"/>
      <c r="C326" s="196"/>
      <c r="D326" s="197" t="s">
        <v>252</v>
      </c>
      <c r="E326" s="198" t="s">
        <v>18</v>
      </c>
      <c r="F326" s="199" t="s">
        <v>1879</v>
      </c>
      <c r="G326" s="196"/>
      <c r="H326" s="200">
        <v>10.922000000000001</v>
      </c>
      <c r="I326" s="201"/>
      <c r="J326" s="196"/>
      <c r="K326" s="196"/>
      <c r="L326" s="202"/>
      <c r="M326" s="203"/>
      <c r="N326" s="204"/>
      <c r="O326" s="204"/>
      <c r="P326" s="204"/>
      <c r="Q326" s="204"/>
      <c r="R326" s="204"/>
      <c r="S326" s="204"/>
      <c r="T326" s="205"/>
      <c r="AT326" s="206" t="s">
        <v>252</v>
      </c>
      <c r="AU326" s="206" t="s">
        <v>79</v>
      </c>
      <c r="AV326" s="13" t="s">
        <v>79</v>
      </c>
      <c r="AW326" s="13" t="s">
        <v>32</v>
      </c>
      <c r="AX326" s="13" t="s">
        <v>70</v>
      </c>
      <c r="AY326" s="206" t="s">
        <v>244</v>
      </c>
    </row>
    <row r="327" spans="1:65" s="14" customFormat="1">
      <c r="B327" s="207"/>
      <c r="C327" s="208"/>
      <c r="D327" s="197" t="s">
        <v>252</v>
      </c>
      <c r="E327" s="209" t="s">
        <v>18</v>
      </c>
      <c r="F327" s="210" t="s">
        <v>254</v>
      </c>
      <c r="G327" s="208"/>
      <c r="H327" s="211">
        <v>10.922000000000001</v>
      </c>
      <c r="I327" s="212"/>
      <c r="J327" s="208"/>
      <c r="K327" s="208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252</v>
      </c>
      <c r="AU327" s="217" t="s">
        <v>79</v>
      </c>
      <c r="AV327" s="14" t="s">
        <v>250</v>
      </c>
      <c r="AW327" s="14" t="s">
        <v>32</v>
      </c>
      <c r="AX327" s="14" t="s">
        <v>77</v>
      </c>
      <c r="AY327" s="217" t="s">
        <v>244</v>
      </c>
    </row>
    <row r="328" spans="1:65" s="2" customFormat="1" ht="44.25" customHeight="1">
      <c r="A328" s="36"/>
      <c r="B328" s="37"/>
      <c r="C328" s="181" t="s">
        <v>459</v>
      </c>
      <c r="D328" s="181" t="s">
        <v>246</v>
      </c>
      <c r="E328" s="182" t="s">
        <v>304</v>
      </c>
      <c r="F328" s="183" t="s">
        <v>305</v>
      </c>
      <c r="G328" s="184" t="s">
        <v>289</v>
      </c>
      <c r="H328" s="185">
        <v>15.79</v>
      </c>
      <c r="I328" s="186"/>
      <c r="J328" s="187">
        <f>ROUND(I328*H328,2)</f>
        <v>0</v>
      </c>
      <c r="K328" s="188"/>
      <c r="L328" s="41"/>
      <c r="M328" s="189" t="s">
        <v>18</v>
      </c>
      <c r="N328" s="190" t="s">
        <v>41</v>
      </c>
      <c r="O328" s="66"/>
      <c r="P328" s="191">
        <f>O328*H328</f>
        <v>0</v>
      </c>
      <c r="Q328" s="191">
        <v>7.8499999999999993E-3</v>
      </c>
      <c r="R328" s="191">
        <f>Q328*H328</f>
        <v>0.12395149999999998</v>
      </c>
      <c r="S328" s="191">
        <v>0</v>
      </c>
      <c r="T328" s="19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3" t="s">
        <v>250</v>
      </c>
      <c r="AT328" s="193" t="s">
        <v>246</v>
      </c>
      <c r="AU328" s="193" t="s">
        <v>79</v>
      </c>
      <c r="AY328" s="19" t="s">
        <v>244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77</v>
      </c>
      <c r="BK328" s="194">
        <f>ROUND(I328*H328,2)</f>
        <v>0</v>
      </c>
      <c r="BL328" s="19" t="s">
        <v>250</v>
      </c>
      <c r="BM328" s="193" t="s">
        <v>2009</v>
      </c>
    </row>
    <row r="329" spans="1:65" s="13" customFormat="1">
      <c r="B329" s="195"/>
      <c r="C329" s="196"/>
      <c r="D329" s="197" t="s">
        <v>252</v>
      </c>
      <c r="E329" s="198" t="s">
        <v>18</v>
      </c>
      <c r="F329" s="199" t="s">
        <v>2010</v>
      </c>
      <c r="G329" s="196"/>
      <c r="H329" s="200">
        <v>0.32</v>
      </c>
      <c r="I329" s="201"/>
      <c r="J329" s="196"/>
      <c r="K329" s="196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252</v>
      </c>
      <c r="AU329" s="206" t="s">
        <v>79</v>
      </c>
      <c r="AV329" s="13" t="s">
        <v>79</v>
      </c>
      <c r="AW329" s="13" t="s">
        <v>32</v>
      </c>
      <c r="AX329" s="13" t="s">
        <v>70</v>
      </c>
      <c r="AY329" s="206" t="s">
        <v>244</v>
      </c>
    </row>
    <row r="330" spans="1:65" s="13" customFormat="1">
      <c r="B330" s="195"/>
      <c r="C330" s="196"/>
      <c r="D330" s="197" t="s">
        <v>252</v>
      </c>
      <c r="E330" s="198" t="s">
        <v>18</v>
      </c>
      <c r="F330" s="199" t="s">
        <v>2011</v>
      </c>
      <c r="G330" s="196"/>
      <c r="H330" s="200">
        <v>3.1</v>
      </c>
      <c r="I330" s="201"/>
      <c r="J330" s="196"/>
      <c r="K330" s="196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252</v>
      </c>
      <c r="AU330" s="206" t="s">
        <v>79</v>
      </c>
      <c r="AV330" s="13" t="s">
        <v>79</v>
      </c>
      <c r="AW330" s="13" t="s">
        <v>32</v>
      </c>
      <c r="AX330" s="13" t="s">
        <v>70</v>
      </c>
      <c r="AY330" s="206" t="s">
        <v>244</v>
      </c>
    </row>
    <row r="331" spans="1:65" s="13" customFormat="1">
      <c r="B331" s="195"/>
      <c r="C331" s="196"/>
      <c r="D331" s="197" t="s">
        <v>252</v>
      </c>
      <c r="E331" s="198" t="s">
        <v>18</v>
      </c>
      <c r="F331" s="199" t="s">
        <v>2012</v>
      </c>
      <c r="G331" s="196"/>
      <c r="H331" s="200">
        <v>6.2</v>
      </c>
      <c r="I331" s="201"/>
      <c r="J331" s="196"/>
      <c r="K331" s="196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252</v>
      </c>
      <c r="AU331" s="206" t="s">
        <v>79</v>
      </c>
      <c r="AV331" s="13" t="s">
        <v>79</v>
      </c>
      <c r="AW331" s="13" t="s">
        <v>32</v>
      </c>
      <c r="AX331" s="13" t="s">
        <v>70</v>
      </c>
      <c r="AY331" s="206" t="s">
        <v>244</v>
      </c>
    </row>
    <row r="332" spans="1:65" s="13" customFormat="1">
      <c r="B332" s="195"/>
      <c r="C332" s="196"/>
      <c r="D332" s="197" t="s">
        <v>252</v>
      </c>
      <c r="E332" s="198" t="s">
        <v>18</v>
      </c>
      <c r="F332" s="199" t="s">
        <v>2013</v>
      </c>
      <c r="G332" s="196"/>
      <c r="H332" s="200">
        <v>3.1</v>
      </c>
      <c r="I332" s="201"/>
      <c r="J332" s="196"/>
      <c r="K332" s="196"/>
      <c r="L332" s="202"/>
      <c r="M332" s="203"/>
      <c r="N332" s="204"/>
      <c r="O332" s="204"/>
      <c r="P332" s="204"/>
      <c r="Q332" s="204"/>
      <c r="R332" s="204"/>
      <c r="S332" s="204"/>
      <c r="T332" s="205"/>
      <c r="AT332" s="206" t="s">
        <v>252</v>
      </c>
      <c r="AU332" s="206" t="s">
        <v>79</v>
      </c>
      <c r="AV332" s="13" t="s">
        <v>79</v>
      </c>
      <c r="AW332" s="13" t="s">
        <v>32</v>
      </c>
      <c r="AX332" s="13" t="s">
        <v>70</v>
      </c>
      <c r="AY332" s="206" t="s">
        <v>244</v>
      </c>
    </row>
    <row r="333" spans="1:65" s="13" customFormat="1">
      <c r="B333" s="195"/>
      <c r="C333" s="196"/>
      <c r="D333" s="197" t="s">
        <v>252</v>
      </c>
      <c r="E333" s="198" t="s">
        <v>18</v>
      </c>
      <c r="F333" s="199" t="s">
        <v>2014</v>
      </c>
      <c r="G333" s="196"/>
      <c r="H333" s="200">
        <v>1.6</v>
      </c>
      <c r="I333" s="201"/>
      <c r="J333" s="196"/>
      <c r="K333" s="196"/>
      <c r="L333" s="202"/>
      <c r="M333" s="203"/>
      <c r="N333" s="204"/>
      <c r="O333" s="204"/>
      <c r="P333" s="204"/>
      <c r="Q333" s="204"/>
      <c r="R333" s="204"/>
      <c r="S333" s="204"/>
      <c r="T333" s="205"/>
      <c r="AT333" s="206" t="s">
        <v>252</v>
      </c>
      <c r="AU333" s="206" t="s">
        <v>79</v>
      </c>
      <c r="AV333" s="13" t="s">
        <v>79</v>
      </c>
      <c r="AW333" s="13" t="s">
        <v>32</v>
      </c>
      <c r="AX333" s="13" t="s">
        <v>70</v>
      </c>
      <c r="AY333" s="206" t="s">
        <v>244</v>
      </c>
    </row>
    <row r="334" spans="1:65" s="13" customFormat="1">
      <c r="B334" s="195"/>
      <c r="C334" s="196"/>
      <c r="D334" s="197" t="s">
        <v>252</v>
      </c>
      <c r="E334" s="198" t="s">
        <v>18</v>
      </c>
      <c r="F334" s="199" t="s">
        <v>2015</v>
      </c>
      <c r="G334" s="196"/>
      <c r="H334" s="200">
        <v>1.47</v>
      </c>
      <c r="I334" s="201"/>
      <c r="J334" s="196"/>
      <c r="K334" s="196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252</v>
      </c>
      <c r="AU334" s="206" t="s">
        <v>79</v>
      </c>
      <c r="AV334" s="13" t="s">
        <v>79</v>
      </c>
      <c r="AW334" s="13" t="s">
        <v>32</v>
      </c>
      <c r="AX334" s="13" t="s">
        <v>70</v>
      </c>
      <c r="AY334" s="206" t="s">
        <v>244</v>
      </c>
    </row>
    <row r="335" spans="1:65" s="14" customFormat="1">
      <c r="B335" s="207"/>
      <c r="C335" s="208"/>
      <c r="D335" s="197" t="s">
        <v>252</v>
      </c>
      <c r="E335" s="209" t="s">
        <v>18</v>
      </c>
      <c r="F335" s="210" t="s">
        <v>254</v>
      </c>
      <c r="G335" s="208"/>
      <c r="H335" s="211">
        <v>15.790000000000001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252</v>
      </c>
      <c r="AU335" s="217" t="s">
        <v>79</v>
      </c>
      <c r="AV335" s="14" t="s">
        <v>250</v>
      </c>
      <c r="AW335" s="14" t="s">
        <v>32</v>
      </c>
      <c r="AX335" s="14" t="s">
        <v>77</v>
      </c>
      <c r="AY335" s="217" t="s">
        <v>244</v>
      </c>
    </row>
    <row r="336" spans="1:65" s="2" customFormat="1" ht="24.2" customHeight="1">
      <c r="A336" s="36"/>
      <c r="B336" s="37"/>
      <c r="C336" s="181" t="s">
        <v>467</v>
      </c>
      <c r="D336" s="181" t="s">
        <v>246</v>
      </c>
      <c r="E336" s="182" t="s">
        <v>2016</v>
      </c>
      <c r="F336" s="183" t="s">
        <v>2017</v>
      </c>
      <c r="G336" s="184" t="s">
        <v>379</v>
      </c>
      <c r="H336" s="185">
        <v>24</v>
      </c>
      <c r="I336" s="186"/>
      <c r="J336" s="187">
        <f>ROUND(I336*H336,2)</f>
        <v>0</v>
      </c>
      <c r="K336" s="188"/>
      <c r="L336" s="41"/>
      <c r="M336" s="189" t="s">
        <v>18</v>
      </c>
      <c r="N336" s="190" t="s">
        <v>41</v>
      </c>
      <c r="O336" s="66"/>
      <c r="P336" s="191">
        <f>O336*H336</f>
        <v>0</v>
      </c>
      <c r="Q336" s="191">
        <v>6.2E-4</v>
      </c>
      <c r="R336" s="191">
        <f>Q336*H336</f>
        <v>1.4880000000000001E-2</v>
      </c>
      <c r="S336" s="191">
        <v>0</v>
      </c>
      <c r="T336" s="19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3" t="s">
        <v>250</v>
      </c>
      <c r="AT336" s="193" t="s">
        <v>246</v>
      </c>
      <c r="AU336" s="193" t="s">
        <v>79</v>
      </c>
      <c r="AY336" s="19" t="s">
        <v>244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77</v>
      </c>
      <c r="BK336" s="194">
        <f>ROUND(I336*H336,2)</f>
        <v>0</v>
      </c>
      <c r="BL336" s="19" t="s">
        <v>250</v>
      </c>
      <c r="BM336" s="193" t="s">
        <v>2018</v>
      </c>
    </row>
    <row r="337" spans="1:65" s="2" customFormat="1" ht="19.5">
      <c r="A337" s="36"/>
      <c r="B337" s="37"/>
      <c r="C337" s="38"/>
      <c r="D337" s="197" t="s">
        <v>444</v>
      </c>
      <c r="E337" s="38"/>
      <c r="F337" s="239" t="s">
        <v>1904</v>
      </c>
      <c r="G337" s="38"/>
      <c r="H337" s="38"/>
      <c r="I337" s="240"/>
      <c r="J337" s="38"/>
      <c r="K337" s="38"/>
      <c r="L337" s="41"/>
      <c r="M337" s="241"/>
      <c r="N337" s="24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444</v>
      </c>
      <c r="AU337" s="19" t="s">
        <v>79</v>
      </c>
    </row>
    <row r="338" spans="1:65" s="13" customFormat="1">
      <c r="B338" s="195"/>
      <c r="C338" s="196"/>
      <c r="D338" s="197" t="s">
        <v>252</v>
      </c>
      <c r="E338" s="198" t="s">
        <v>18</v>
      </c>
      <c r="F338" s="199" t="s">
        <v>2019</v>
      </c>
      <c r="G338" s="196"/>
      <c r="H338" s="200">
        <v>9.8000000000000007</v>
      </c>
      <c r="I338" s="201"/>
      <c r="J338" s="196"/>
      <c r="K338" s="196"/>
      <c r="L338" s="202"/>
      <c r="M338" s="203"/>
      <c r="N338" s="204"/>
      <c r="O338" s="204"/>
      <c r="P338" s="204"/>
      <c r="Q338" s="204"/>
      <c r="R338" s="204"/>
      <c r="S338" s="204"/>
      <c r="T338" s="205"/>
      <c r="AT338" s="206" t="s">
        <v>252</v>
      </c>
      <c r="AU338" s="206" t="s">
        <v>79</v>
      </c>
      <c r="AV338" s="13" t="s">
        <v>79</v>
      </c>
      <c r="AW338" s="13" t="s">
        <v>32</v>
      </c>
      <c r="AX338" s="13" t="s">
        <v>70</v>
      </c>
      <c r="AY338" s="206" t="s">
        <v>244</v>
      </c>
    </row>
    <row r="339" spans="1:65" s="13" customFormat="1">
      <c r="B339" s="195"/>
      <c r="C339" s="196"/>
      <c r="D339" s="197" t="s">
        <v>252</v>
      </c>
      <c r="E339" s="198" t="s">
        <v>18</v>
      </c>
      <c r="F339" s="199" t="s">
        <v>2020</v>
      </c>
      <c r="G339" s="196"/>
      <c r="H339" s="200">
        <v>9.8000000000000007</v>
      </c>
      <c r="I339" s="201"/>
      <c r="J339" s="196"/>
      <c r="K339" s="196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252</v>
      </c>
      <c r="AU339" s="206" t="s">
        <v>79</v>
      </c>
      <c r="AV339" s="13" t="s">
        <v>79</v>
      </c>
      <c r="AW339" s="13" t="s">
        <v>32</v>
      </c>
      <c r="AX339" s="13" t="s">
        <v>70</v>
      </c>
      <c r="AY339" s="206" t="s">
        <v>244</v>
      </c>
    </row>
    <row r="340" spans="1:65" s="13" customFormat="1">
      <c r="B340" s="195"/>
      <c r="C340" s="196"/>
      <c r="D340" s="197" t="s">
        <v>252</v>
      </c>
      <c r="E340" s="198" t="s">
        <v>18</v>
      </c>
      <c r="F340" s="199" t="s">
        <v>2021</v>
      </c>
      <c r="G340" s="196"/>
      <c r="H340" s="200">
        <v>4.4000000000000004</v>
      </c>
      <c r="I340" s="201"/>
      <c r="J340" s="196"/>
      <c r="K340" s="196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252</v>
      </c>
      <c r="AU340" s="206" t="s">
        <v>79</v>
      </c>
      <c r="AV340" s="13" t="s">
        <v>79</v>
      </c>
      <c r="AW340" s="13" t="s">
        <v>32</v>
      </c>
      <c r="AX340" s="13" t="s">
        <v>70</v>
      </c>
      <c r="AY340" s="206" t="s">
        <v>244</v>
      </c>
    </row>
    <row r="341" spans="1:65" s="14" customFormat="1">
      <c r="B341" s="207"/>
      <c r="C341" s="208"/>
      <c r="D341" s="197" t="s">
        <v>252</v>
      </c>
      <c r="E341" s="209" t="s">
        <v>18</v>
      </c>
      <c r="F341" s="210" t="s">
        <v>254</v>
      </c>
      <c r="G341" s="208"/>
      <c r="H341" s="211">
        <v>24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252</v>
      </c>
      <c r="AU341" s="217" t="s">
        <v>79</v>
      </c>
      <c r="AV341" s="14" t="s">
        <v>250</v>
      </c>
      <c r="AW341" s="14" t="s">
        <v>32</v>
      </c>
      <c r="AX341" s="14" t="s">
        <v>77</v>
      </c>
      <c r="AY341" s="217" t="s">
        <v>244</v>
      </c>
    </row>
    <row r="342" spans="1:65" s="2" customFormat="1" ht="49.15" customHeight="1">
      <c r="A342" s="36"/>
      <c r="B342" s="37"/>
      <c r="C342" s="181" t="s">
        <v>472</v>
      </c>
      <c r="D342" s="181" t="s">
        <v>246</v>
      </c>
      <c r="E342" s="182" t="s">
        <v>2022</v>
      </c>
      <c r="F342" s="183" t="s">
        <v>2023</v>
      </c>
      <c r="G342" s="184" t="s">
        <v>257</v>
      </c>
      <c r="H342" s="185">
        <v>7.0919999999999996</v>
      </c>
      <c r="I342" s="186"/>
      <c r="J342" s="187">
        <f>ROUND(I342*H342,2)</f>
        <v>0</v>
      </c>
      <c r="K342" s="188"/>
      <c r="L342" s="41"/>
      <c r="M342" s="189" t="s">
        <v>18</v>
      </c>
      <c r="N342" s="190" t="s">
        <v>41</v>
      </c>
      <c r="O342" s="66"/>
      <c r="P342" s="191">
        <f>O342*H342</f>
        <v>0</v>
      </c>
      <c r="Q342" s="191">
        <v>2.5360200000000002</v>
      </c>
      <c r="R342" s="191">
        <f>Q342*H342</f>
        <v>17.985453840000002</v>
      </c>
      <c r="S342" s="191">
        <v>0</v>
      </c>
      <c r="T342" s="192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3" t="s">
        <v>250</v>
      </c>
      <c r="AT342" s="193" t="s">
        <v>246</v>
      </c>
      <c r="AU342" s="193" t="s">
        <v>79</v>
      </c>
      <c r="AY342" s="19" t="s">
        <v>244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19" t="s">
        <v>77</v>
      </c>
      <c r="BK342" s="194">
        <f>ROUND(I342*H342,2)</f>
        <v>0</v>
      </c>
      <c r="BL342" s="19" t="s">
        <v>250</v>
      </c>
      <c r="BM342" s="193" t="s">
        <v>2024</v>
      </c>
    </row>
    <row r="343" spans="1:65" s="15" customFormat="1">
      <c r="B343" s="229"/>
      <c r="C343" s="230"/>
      <c r="D343" s="197" t="s">
        <v>252</v>
      </c>
      <c r="E343" s="231" t="s">
        <v>18</v>
      </c>
      <c r="F343" s="232" t="s">
        <v>1937</v>
      </c>
      <c r="G343" s="230"/>
      <c r="H343" s="231" t="s">
        <v>18</v>
      </c>
      <c r="I343" s="233"/>
      <c r="J343" s="230"/>
      <c r="K343" s="230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252</v>
      </c>
      <c r="AU343" s="238" t="s">
        <v>79</v>
      </c>
      <c r="AV343" s="15" t="s">
        <v>77</v>
      </c>
      <c r="AW343" s="15" t="s">
        <v>32</v>
      </c>
      <c r="AX343" s="15" t="s">
        <v>70</v>
      </c>
      <c r="AY343" s="238" t="s">
        <v>244</v>
      </c>
    </row>
    <row r="344" spans="1:65" s="13" customFormat="1">
      <c r="B344" s="195"/>
      <c r="C344" s="196"/>
      <c r="D344" s="197" t="s">
        <v>252</v>
      </c>
      <c r="E344" s="198" t="s">
        <v>18</v>
      </c>
      <c r="F344" s="199" t="s">
        <v>2025</v>
      </c>
      <c r="G344" s="196"/>
      <c r="H344" s="200">
        <v>3</v>
      </c>
      <c r="I344" s="201"/>
      <c r="J344" s="196"/>
      <c r="K344" s="196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252</v>
      </c>
      <c r="AU344" s="206" t="s">
        <v>79</v>
      </c>
      <c r="AV344" s="13" t="s">
        <v>79</v>
      </c>
      <c r="AW344" s="13" t="s">
        <v>32</v>
      </c>
      <c r="AX344" s="13" t="s">
        <v>70</v>
      </c>
      <c r="AY344" s="206" t="s">
        <v>244</v>
      </c>
    </row>
    <row r="345" spans="1:65" s="13" customFormat="1">
      <c r="B345" s="195"/>
      <c r="C345" s="196"/>
      <c r="D345" s="197" t="s">
        <v>252</v>
      </c>
      <c r="E345" s="198" t="s">
        <v>18</v>
      </c>
      <c r="F345" s="199" t="s">
        <v>2026</v>
      </c>
      <c r="G345" s="196"/>
      <c r="H345" s="200">
        <v>3.74</v>
      </c>
      <c r="I345" s="201"/>
      <c r="J345" s="196"/>
      <c r="K345" s="196"/>
      <c r="L345" s="202"/>
      <c r="M345" s="203"/>
      <c r="N345" s="204"/>
      <c r="O345" s="204"/>
      <c r="P345" s="204"/>
      <c r="Q345" s="204"/>
      <c r="R345" s="204"/>
      <c r="S345" s="204"/>
      <c r="T345" s="205"/>
      <c r="AT345" s="206" t="s">
        <v>252</v>
      </c>
      <c r="AU345" s="206" t="s">
        <v>79</v>
      </c>
      <c r="AV345" s="13" t="s">
        <v>79</v>
      </c>
      <c r="AW345" s="13" t="s">
        <v>32</v>
      </c>
      <c r="AX345" s="13" t="s">
        <v>70</v>
      </c>
      <c r="AY345" s="206" t="s">
        <v>244</v>
      </c>
    </row>
    <row r="346" spans="1:65" s="13" customFormat="1">
      <c r="B346" s="195"/>
      <c r="C346" s="196"/>
      <c r="D346" s="197" t="s">
        <v>252</v>
      </c>
      <c r="E346" s="198" t="s">
        <v>18</v>
      </c>
      <c r="F346" s="199" t="s">
        <v>2027</v>
      </c>
      <c r="G346" s="196"/>
      <c r="H346" s="200">
        <v>0.35199999999999998</v>
      </c>
      <c r="I346" s="201"/>
      <c r="J346" s="196"/>
      <c r="K346" s="196"/>
      <c r="L346" s="202"/>
      <c r="M346" s="203"/>
      <c r="N346" s="204"/>
      <c r="O346" s="204"/>
      <c r="P346" s="204"/>
      <c r="Q346" s="204"/>
      <c r="R346" s="204"/>
      <c r="S346" s="204"/>
      <c r="T346" s="205"/>
      <c r="AT346" s="206" t="s">
        <v>252</v>
      </c>
      <c r="AU346" s="206" t="s">
        <v>79</v>
      </c>
      <c r="AV346" s="13" t="s">
        <v>79</v>
      </c>
      <c r="AW346" s="13" t="s">
        <v>32</v>
      </c>
      <c r="AX346" s="13" t="s">
        <v>70</v>
      </c>
      <c r="AY346" s="206" t="s">
        <v>244</v>
      </c>
    </row>
    <row r="347" spans="1:65" s="14" customFormat="1">
      <c r="B347" s="207"/>
      <c r="C347" s="208"/>
      <c r="D347" s="197" t="s">
        <v>252</v>
      </c>
      <c r="E347" s="209" t="s">
        <v>18</v>
      </c>
      <c r="F347" s="210" t="s">
        <v>254</v>
      </c>
      <c r="G347" s="208"/>
      <c r="H347" s="211">
        <v>7.0920000000000005</v>
      </c>
      <c r="I347" s="212"/>
      <c r="J347" s="208"/>
      <c r="K347" s="208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252</v>
      </c>
      <c r="AU347" s="217" t="s">
        <v>79</v>
      </c>
      <c r="AV347" s="14" t="s">
        <v>250</v>
      </c>
      <c r="AW347" s="14" t="s">
        <v>32</v>
      </c>
      <c r="AX347" s="14" t="s">
        <v>77</v>
      </c>
      <c r="AY347" s="217" t="s">
        <v>244</v>
      </c>
    </row>
    <row r="348" spans="1:65" s="2" customFormat="1" ht="37.9" customHeight="1">
      <c r="A348" s="36"/>
      <c r="B348" s="37"/>
      <c r="C348" s="181" t="s">
        <v>478</v>
      </c>
      <c r="D348" s="181" t="s">
        <v>246</v>
      </c>
      <c r="E348" s="182" t="s">
        <v>2028</v>
      </c>
      <c r="F348" s="183" t="s">
        <v>2029</v>
      </c>
      <c r="G348" s="184" t="s">
        <v>262</v>
      </c>
      <c r="H348" s="185">
        <v>0.92200000000000004</v>
      </c>
      <c r="I348" s="186"/>
      <c r="J348" s="187">
        <f>ROUND(I348*H348,2)</f>
        <v>0</v>
      </c>
      <c r="K348" s="188"/>
      <c r="L348" s="41"/>
      <c r="M348" s="189" t="s">
        <v>18</v>
      </c>
      <c r="N348" s="190" t="s">
        <v>41</v>
      </c>
      <c r="O348" s="66"/>
      <c r="P348" s="191">
        <f>O348*H348</f>
        <v>0</v>
      </c>
      <c r="Q348" s="191">
        <v>1.10907</v>
      </c>
      <c r="R348" s="191">
        <f>Q348*H348</f>
        <v>1.02256254</v>
      </c>
      <c r="S348" s="191">
        <v>0</v>
      </c>
      <c r="T348" s="192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3" t="s">
        <v>250</v>
      </c>
      <c r="AT348" s="193" t="s">
        <v>246</v>
      </c>
      <c r="AU348" s="193" t="s">
        <v>79</v>
      </c>
      <c r="AY348" s="19" t="s">
        <v>244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9" t="s">
        <v>77</v>
      </c>
      <c r="BK348" s="194">
        <f>ROUND(I348*H348,2)</f>
        <v>0</v>
      </c>
      <c r="BL348" s="19" t="s">
        <v>250</v>
      </c>
      <c r="BM348" s="193" t="s">
        <v>2030</v>
      </c>
    </row>
    <row r="349" spans="1:65" s="2" customFormat="1" ht="19.5">
      <c r="A349" s="36"/>
      <c r="B349" s="37"/>
      <c r="C349" s="38"/>
      <c r="D349" s="197" t="s">
        <v>444</v>
      </c>
      <c r="E349" s="38"/>
      <c r="F349" s="239" t="s">
        <v>2031</v>
      </c>
      <c r="G349" s="38"/>
      <c r="H349" s="38"/>
      <c r="I349" s="240"/>
      <c r="J349" s="38"/>
      <c r="K349" s="38"/>
      <c r="L349" s="41"/>
      <c r="M349" s="241"/>
      <c r="N349" s="24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444</v>
      </c>
      <c r="AU349" s="19" t="s">
        <v>79</v>
      </c>
    </row>
    <row r="350" spans="1:65" s="13" customFormat="1">
      <c r="B350" s="195"/>
      <c r="C350" s="196"/>
      <c r="D350" s="197" t="s">
        <v>252</v>
      </c>
      <c r="E350" s="198" t="s">
        <v>18</v>
      </c>
      <c r="F350" s="199" t="s">
        <v>2032</v>
      </c>
      <c r="G350" s="196"/>
      <c r="H350" s="200">
        <v>0.92200000000000004</v>
      </c>
      <c r="I350" s="201"/>
      <c r="J350" s="196"/>
      <c r="K350" s="196"/>
      <c r="L350" s="202"/>
      <c r="M350" s="203"/>
      <c r="N350" s="204"/>
      <c r="O350" s="204"/>
      <c r="P350" s="204"/>
      <c r="Q350" s="204"/>
      <c r="R350" s="204"/>
      <c r="S350" s="204"/>
      <c r="T350" s="205"/>
      <c r="AT350" s="206" t="s">
        <v>252</v>
      </c>
      <c r="AU350" s="206" t="s">
        <v>79</v>
      </c>
      <c r="AV350" s="13" t="s">
        <v>79</v>
      </c>
      <c r="AW350" s="13" t="s">
        <v>32</v>
      </c>
      <c r="AX350" s="13" t="s">
        <v>70</v>
      </c>
      <c r="AY350" s="206" t="s">
        <v>244</v>
      </c>
    </row>
    <row r="351" spans="1:65" s="14" customFormat="1">
      <c r="B351" s="207"/>
      <c r="C351" s="208"/>
      <c r="D351" s="197" t="s">
        <v>252</v>
      </c>
      <c r="E351" s="209" t="s">
        <v>18</v>
      </c>
      <c r="F351" s="210" t="s">
        <v>254</v>
      </c>
      <c r="G351" s="208"/>
      <c r="H351" s="211">
        <v>0.92200000000000004</v>
      </c>
      <c r="I351" s="212"/>
      <c r="J351" s="208"/>
      <c r="K351" s="208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252</v>
      </c>
      <c r="AU351" s="217" t="s">
        <v>79</v>
      </c>
      <c r="AV351" s="14" t="s">
        <v>250</v>
      </c>
      <c r="AW351" s="14" t="s">
        <v>32</v>
      </c>
      <c r="AX351" s="14" t="s">
        <v>77</v>
      </c>
      <c r="AY351" s="217" t="s">
        <v>244</v>
      </c>
    </row>
    <row r="352" spans="1:65" s="12" customFormat="1" ht="22.9" customHeight="1">
      <c r="B352" s="165"/>
      <c r="C352" s="166"/>
      <c r="D352" s="167" t="s">
        <v>69</v>
      </c>
      <c r="E352" s="179" t="s">
        <v>250</v>
      </c>
      <c r="F352" s="179" t="s">
        <v>2033</v>
      </c>
      <c r="G352" s="166"/>
      <c r="H352" s="166"/>
      <c r="I352" s="169"/>
      <c r="J352" s="180">
        <f>BK352</f>
        <v>0</v>
      </c>
      <c r="K352" s="166"/>
      <c r="L352" s="171"/>
      <c r="M352" s="172"/>
      <c r="N352" s="173"/>
      <c r="O352" s="173"/>
      <c r="P352" s="174">
        <f>SUM(P353:P625)</f>
        <v>0</v>
      </c>
      <c r="Q352" s="173"/>
      <c r="R352" s="174">
        <f>SUM(R353:R625)</f>
        <v>241.87894892</v>
      </c>
      <c r="S352" s="173"/>
      <c r="T352" s="175">
        <f>SUM(T353:T625)</f>
        <v>0</v>
      </c>
      <c r="AR352" s="176" t="s">
        <v>77</v>
      </c>
      <c r="AT352" s="177" t="s">
        <v>69</v>
      </c>
      <c r="AU352" s="177" t="s">
        <v>77</v>
      </c>
      <c r="AY352" s="176" t="s">
        <v>244</v>
      </c>
      <c r="BK352" s="178">
        <f>SUM(BK353:BK625)</f>
        <v>0</v>
      </c>
    </row>
    <row r="353" spans="1:65" s="2" customFormat="1" ht="49.15" customHeight="1">
      <c r="A353" s="36"/>
      <c r="B353" s="37"/>
      <c r="C353" s="181" t="s">
        <v>483</v>
      </c>
      <c r="D353" s="181" t="s">
        <v>246</v>
      </c>
      <c r="E353" s="182" t="s">
        <v>2034</v>
      </c>
      <c r="F353" s="183" t="s">
        <v>2035</v>
      </c>
      <c r="G353" s="184" t="s">
        <v>257</v>
      </c>
      <c r="H353" s="185">
        <v>4.2000000000000003E-2</v>
      </c>
      <c r="I353" s="186"/>
      <c r="J353" s="187">
        <f>ROUND(I353*H353,2)</f>
        <v>0</v>
      </c>
      <c r="K353" s="188"/>
      <c r="L353" s="41"/>
      <c r="M353" s="189" t="s">
        <v>18</v>
      </c>
      <c r="N353" s="190" t="s">
        <v>41</v>
      </c>
      <c r="O353" s="66"/>
      <c r="P353" s="191">
        <f>O353*H353</f>
        <v>0</v>
      </c>
      <c r="Q353" s="191">
        <v>2.2564799999999998</v>
      </c>
      <c r="R353" s="191">
        <f>Q353*H353</f>
        <v>9.4772159999999994E-2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250</v>
      </c>
      <c r="AT353" s="193" t="s">
        <v>246</v>
      </c>
      <c r="AU353" s="193" t="s">
        <v>79</v>
      </c>
      <c r="AY353" s="19" t="s">
        <v>244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77</v>
      </c>
      <c r="BK353" s="194">
        <f>ROUND(I353*H353,2)</f>
        <v>0</v>
      </c>
      <c r="BL353" s="19" t="s">
        <v>250</v>
      </c>
      <c r="BM353" s="193" t="s">
        <v>2036</v>
      </c>
    </row>
    <row r="354" spans="1:65" s="13" customFormat="1">
      <c r="B354" s="195"/>
      <c r="C354" s="196"/>
      <c r="D354" s="197" t="s">
        <v>252</v>
      </c>
      <c r="E354" s="198" t="s">
        <v>18</v>
      </c>
      <c r="F354" s="199" t="s">
        <v>2037</v>
      </c>
      <c r="G354" s="196"/>
      <c r="H354" s="200">
        <v>4.2000000000000003E-2</v>
      </c>
      <c r="I354" s="201"/>
      <c r="J354" s="196"/>
      <c r="K354" s="196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252</v>
      </c>
      <c r="AU354" s="206" t="s">
        <v>79</v>
      </c>
      <c r="AV354" s="13" t="s">
        <v>79</v>
      </c>
      <c r="AW354" s="13" t="s">
        <v>32</v>
      </c>
      <c r="AX354" s="13" t="s">
        <v>70</v>
      </c>
      <c r="AY354" s="206" t="s">
        <v>244</v>
      </c>
    </row>
    <row r="355" spans="1:65" s="14" customFormat="1">
      <c r="B355" s="207"/>
      <c r="C355" s="208"/>
      <c r="D355" s="197" t="s">
        <v>252</v>
      </c>
      <c r="E355" s="209" t="s">
        <v>18</v>
      </c>
      <c r="F355" s="210" t="s">
        <v>254</v>
      </c>
      <c r="G355" s="208"/>
      <c r="H355" s="211">
        <v>4.2000000000000003E-2</v>
      </c>
      <c r="I355" s="212"/>
      <c r="J355" s="208"/>
      <c r="K355" s="208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252</v>
      </c>
      <c r="AU355" s="217" t="s">
        <v>79</v>
      </c>
      <c r="AV355" s="14" t="s">
        <v>250</v>
      </c>
      <c r="AW355" s="14" t="s">
        <v>32</v>
      </c>
      <c r="AX355" s="14" t="s">
        <v>77</v>
      </c>
      <c r="AY355" s="217" t="s">
        <v>244</v>
      </c>
    </row>
    <row r="356" spans="1:65" s="2" customFormat="1" ht="49.15" customHeight="1">
      <c r="A356" s="36"/>
      <c r="B356" s="37"/>
      <c r="C356" s="181" t="s">
        <v>490</v>
      </c>
      <c r="D356" s="181" t="s">
        <v>246</v>
      </c>
      <c r="E356" s="182" t="s">
        <v>2038</v>
      </c>
      <c r="F356" s="183" t="s">
        <v>2039</v>
      </c>
      <c r="G356" s="184" t="s">
        <v>257</v>
      </c>
      <c r="H356" s="185">
        <v>53.44</v>
      </c>
      <c r="I356" s="186"/>
      <c r="J356" s="187">
        <f>ROUND(I356*H356,2)</f>
        <v>0</v>
      </c>
      <c r="K356" s="188"/>
      <c r="L356" s="41"/>
      <c r="M356" s="189" t="s">
        <v>18</v>
      </c>
      <c r="N356" s="190" t="s">
        <v>41</v>
      </c>
      <c r="O356" s="66"/>
      <c r="P356" s="191">
        <f>O356*H356</f>
        <v>0</v>
      </c>
      <c r="Q356" s="191">
        <v>2.45343</v>
      </c>
      <c r="R356" s="191">
        <f>Q356*H356</f>
        <v>131.11129919999999</v>
      </c>
      <c r="S356" s="191">
        <v>0</v>
      </c>
      <c r="T356" s="192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3" t="s">
        <v>250</v>
      </c>
      <c r="AT356" s="193" t="s">
        <v>246</v>
      </c>
      <c r="AU356" s="193" t="s">
        <v>79</v>
      </c>
      <c r="AY356" s="19" t="s">
        <v>244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9" t="s">
        <v>77</v>
      </c>
      <c r="BK356" s="194">
        <f>ROUND(I356*H356,2)</f>
        <v>0</v>
      </c>
      <c r="BL356" s="19" t="s">
        <v>250</v>
      </c>
      <c r="BM356" s="193" t="s">
        <v>2040</v>
      </c>
    </row>
    <row r="357" spans="1:65" s="13" customFormat="1">
      <c r="B357" s="195"/>
      <c r="C357" s="196"/>
      <c r="D357" s="197" t="s">
        <v>252</v>
      </c>
      <c r="E357" s="198" t="s">
        <v>18</v>
      </c>
      <c r="F357" s="199" t="s">
        <v>2041</v>
      </c>
      <c r="G357" s="196"/>
      <c r="H357" s="200">
        <v>11.46</v>
      </c>
      <c r="I357" s="201"/>
      <c r="J357" s="196"/>
      <c r="K357" s="196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252</v>
      </c>
      <c r="AU357" s="206" t="s">
        <v>79</v>
      </c>
      <c r="AV357" s="13" t="s">
        <v>79</v>
      </c>
      <c r="AW357" s="13" t="s">
        <v>32</v>
      </c>
      <c r="AX357" s="13" t="s">
        <v>70</v>
      </c>
      <c r="AY357" s="206" t="s">
        <v>244</v>
      </c>
    </row>
    <row r="358" spans="1:65" s="13" customFormat="1" ht="22.5">
      <c r="B358" s="195"/>
      <c r="C358" s="196"/>
      <c r="D358" s="197" t="s">
        <v>252</v>
      </c>
      <c r="E358" s="198" t="s">
        <v>18</v>
      </c>
      <c r="F358" s="199" t="s">
        <v>2042</v>
      </c>
      <c r="G358" s="196"/>
      <c r="H358" s="200">
        <v>32.04</v>
      </c>
      <c r="I358" s="201"/>
      <c r="J358" s="196"/>
      <c r="K358" s="196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252</v>
      </c>
      <c r="AU358" s="206" t="s">
        <v>79</v>
      </c>
      <c r="AV358" s="13" t="s">
        <v>79</v>
      </c>
      <c r="AW358" s="13" t="s">
        <v>32</v>
      </c>
      <c r="AX358" s="13" t="s">
        <v>70</v>
      </c>
      <c r="AY358" s="206" t="s">
        <v>244</v>
      </c>
    </row>
    <row r="359" spans="1:65" s="13" customFormat="1">
      <c r="B359" s="195"/>
      <c r="C359" s="196"/>
      <c r="D359" s="197" t="s">
        <v>252</v>
      </c>
      <c r="E359" s="198" t="s">
        <v>18</v>
      </c>
      <c r="F359" s="199" t="s">
        <v>2043</v>
      </c>
      <c r="G359" s="196"/>
      <c r="H359" s="200">
        <v>1.8</v>
      </c>
      <c r="I359" s="201"/>
      <c r="J359" s="196"/>
      <c r="K359" s="196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252</v>
      </c>
      <c r="AU359" s="206" t="s">
        <v>79</v>
      </c>
      <c r="AV359" s="13" t="s">
        <v>79</v>
      </c>
      <c r="AW359" s="13" t="s">
        <v>32</v>
      </c>
      <c r="AX359" s="13" t="s">
        <v>70</v>
      </c>
      <c r="AY359" s="206" t="s">
        <v>244</v>
      </c>
    </row>
    <row r="360" spans="1:65" s="16" customFormat="1">
      <c r="B360" s="255"/>
      <c r="C360" s="256"/>
      <c r="D360" s="197" t="s">
        <v>252</v>
      </c>
      <c r="E360" s="257" t="s">
        <v>18</v>
      </c>
      <c r="F360" s="258" t="s">
        <v>2044</v>
      </c>
      <c r="G360" s="256"/>
      <c r="H360" s="259">
        <v>45.3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AT360" s="265" t="s">
        <v>252</v>
      </c>
      <c r="AU360" s="265" t="s">
        <v>79</v>
      </c>
      <c r="AV360" s="16" t="s">
        <v>131</v>
      </c>
      <c r="AW360" s="16" t="s">
        <v>32</v>
      </c>
      <c r="AX360" s="16" t="s">
        <v>70</v>
      </c>
      <c r="AY360" s="265" t="s">
        <v>244</v>
      </c>
    </row>
    <row r="361" spans="1:65" s="13" customFormat="1">
      <c r="B361" s="195"/>
      <c r="C361" s="196"/>
      <c r="D361" s="197" t="s">
        <v>252</v>
      </c>
      <c r="E361" s="198" t="s">
        <v>18</v>
      </c>
      <c r="F361" s="199" t="s">
        <v>2045</v>
      </c>
      <c r="G361" s="196"/>
      <c r="H361" s="200">
        <v>33.975000000000001</v>
      </c>
      <c r="I361" s="201"/>
      <c r="J361" s="196"/>
      <c r="K361" s="196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252</v>
      </c>
      <c r="AU361" s="206" t="s">
        <v>79</v>
      </c>
      <c r="AV361" s="13" t="s">
        <v>79</v>
      </c>
      <c r="AW361" s="13" t="s">
        <v>32</v>
      </c>
      <c r="AX361" s="13" t="s">
        <v>70</v>
      </c>
      <c r="AY361" s="206" t="s">
        <v>244</v>
      </c>
    </row>
    <row r="362" spans="1:65" s="16" customFormat="1">
      <c r="B362" s="255"/>
      <c r="C362" s="256"/>
      <c r="D362" s="197" t="s">
        <v>252</v>
      </c>
      <c r="E362" s="257" t="s">
        <v>18</v>
      </c>
      <c r="F362" s="258" t="s">
        <v>2044</v>
      </c>
      <c r="G362" s="256"/>
      <c r="H362" s="259">
        <v>33.975000000000001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AT362" s="265" t="s">
        <v>252</v>
      </c>
      <c r="AU362" s="265" t="s">
        <v>79</v>
      </c>
      <c r="AV362" s="16" t="s">
        <v>131</v>
      </c>
      <c r="AW362" s="16" t="s">
        <v>32</v>
      </c>
      <c r="AX362" s="16" t="s">
        <v>70</v>
      </c>
      <c r="AY362" s="265" t="s">
        <v>244</v>
      </c>
    </row>
    <row r="363" spans="1:65" s="15" customFormat="1">
      <c r="B363" s="229"/>
      <c r="C363" s="230"/>
      <c r="D363" s="197" t="s">
        <v>252</v>
      </c>
      <c r="E363" s="231" t="s">
        <v>18</v>
      </c>
      <c r="F363" s="232" t="s">
        <v>374</v>
      </c>
      <c r="G363" s="230"/>
      <c r="H363" s="231" t="s">
        <v>18</v>
      </c>
      <c r="I363" s="233"/>
      <c r="J363" s="230"/>
      <c r="K363" s="230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252</v>
      </c>
      <c r="AU363" s="238" t="s">
        <v>79</v>
      </c>
      <c r="AV363" s="15" t="s">
        <v>77</v>
      </c>
      <c r="AW363" s="15" t="s">
        <v>32</v>
      </c>
      <c r="AX363" s="15" t="s">
        <v>70</v>
      </c>
      <c r="AY363" s="238" t="s">
        <v>244</v>
      </c>
    </row>
    <row r="364" spans="1:65" s="13" customFormat="1">
      <c r="B364" s="195"/>
      <c r="C364" s="196"/>
      <c r="D364" s="197" t="s">
        <v>252</v>
      </c>
      <c r="E364" s="198" t="s">
        <v>18</v>
      </c>
      <c r="F364" s="199" t="s">
        <v>2046</v>
      </c>
      <c r="G364" s="196"/>
      <c r="H364" s="200">
        <v>-25.835000000000001</v>
      </c>
      <c r="I364" s="201"/>
      <c r="J364" s="196"/>
      <c r="K364" s="196"/>
      <c r="L364" s="202"/>
      <c r="M364" s="203"/>
      <c r="N364" s="204"/>
      <c r="O364" s="204"/>
      <c r="P364" s="204"/>
      <c r="Q364" s="204"/>
      <c r="R364" s="204"/>
      <c r="S364" s="204"/>
      <c r="T364" s="205"/>
      <c r="AT364" s="206" t="s">
        <v>252</v>
      </c>
      <c r="AU364" s="206" t="s">
        <v>79</v>
      </c>
      <c r="AV364" s="13" t="s">
        <v>79</v>
      </c>
      <c r="AW364" s="13" t="s">
        <v>32</v>
      </c>
      <c r="AX364" s="13" t="s">
        <v>70</v>
      </c>
      <c r="AY364" s="206" t="s">
        <v>244</v>
      </c>
    </row>
    <row r="365" spans="1:65" s="14" customFormat="1">
      <c r="B365" s="207"/>
      <c r="C365" s="208"/>
      <c r="D365" s="197" t="s">
        <v>252</v>
      </c>
      <c r="E365" s="209" t="s">
        <v>18</v>
      </c>
      <c r="F365" s="210" t="s">
        <v>254</v>
      </c>
      <c r="G365" s="208"/>
      <c r="H365" s="211">
        <v>53.440000000000005</v>
      </c>
      <c r="I365" s="212"/>
      <c r="J365" s="208"/>
      <c r="K365" s="208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252</v>
      </c>
      <c r="AU365" s="217" t="s">
        <v>79</v>
      </c>
      <c r="AV365" s="14" t="s">
        <v>250</v>
      </c>
      <c r="AW365" s="14" t="s">
        <v>32</v>
      </c>
      <c r="AX365" s="14" t="s">
        <v>77</v>
      </c>
      <c r="AY365" s="217" t="s">
        <v>244</v>
      </c>
    </row>
    <row r="366" spans="1:65" s="2" customFormat="1" ht="37.9" customHeight="1">
      <c r="A366" s="36"/>
      <c r="B366" s="37"/>
      <c r="C366" s="181" t="s">
        <v>497</v>
      </c>
      <c r="D366" s="181" t="s">
        <v>246</v>
      </c>
      <c r="E366" s="182" t="s">
        <v>2047</v>
      </c>
      <c r="F366" s="183" t="s">
        <v>2048</v>
      </c>
      <c r="G366" s="184" t="s">
        <v>289</v>
      </c>
      <c r="H366" s="185">
        <v>0.42</v>
      </c>
      <c r="I366" s="186"/>
      <c r="J366" s="187">
        <f>ROUND(I366*H366,2)</f>
        <v>0</v>
      </c>
      <c r="K366" s="188"/>
      <c r="L366" s="41"/>
      <c r="M366" s="189" t="s">
        <v>18</v>
      </c>
      <c r="N366" s="190" t="s">
        <v>41</v>
      </c>
      <c r="O366" s="66"/>
      <c r="P366" s="191">
        <f>O366*H366</f>
        <v>0</v>
      </c>
      <c r="Q366" s="191">
        <v>5.3299999999999997E-3</v>
      </c>
      <c r="R366" s="191">
        <f>Q366*H366</f>
        <v>2.2385999999999999E-3</v>
      </c>
      <c r="S366" s="191">
        <v>0</v>
      </c>
      <c r="T366" s="192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3" t="s">
        <v>250</v>
      </c>
      <c r="AT366" s="193" t="s">
        <v>246</v>
      </c>
      <c r="AU366" s="193" t="s">
        <v>79</v>
      </c>
      <c r="AY366" s="19" t="s">
        <v>244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9" t="s">
        <v>77</v>
      </c>
      <c r="BK366" s="194">
        <f>ROUND(I366*H366,2)</f>
        <v>0</v>
      </c>
      <c r="BL366" s="19" t="s">
        <v>250</v>
      </c>
      <c r="BM366" s="193" t="s">
        <v>2049</v>
      </c>
    </row>
    <row r="367" spans="1:65" s="13" customFormat="1">
      <c r="B367" s="195"/>
      <c r="C367" s="196"/>
      <c r="D367" s="197" t="s">
        <v>252</v>
      </c>
      <c r="E367" s="198" t="s">
        <v>18</v>
      </c>
      <c r="F367" s="199" t="s">
        <v>2050</v>
      </c>
      <c r="G367" s="196"/>
      <c r="H367" s="200">
        <v>0.42</v>
      </c>
      <c r="I367" s="201"/>
      <c r="J367" s="196"/>
      <c r="K367" s="196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252</v>
      </c>
      <c r="AU367" s="206" t="s">
        <v>79</v>
      </c>
      <c r="AV367" s="13" t="s">
        <v>79</v>
      </c>
      <c r="AW367" s="13" t="s">
        <v>32</v>
      </c>
      <c r="AX367" s="13" t="s">
        <v>70</v>
      </c>
      <c r="AY367" s="206" t="s">
        <v>244</v>
      </c>
    </row>
    <row r="368" spans="1:65" s="14" customFormat="1">
      <c r="B368" s="207"/>
      <c r="C368" s="208"/>
      <c r="D368" s="197" t="s">
        <v>252</v>
      </c>
      <c r="E368" s="209" t="s">
        <v>18</v>
      </c>
      <c r="F368" s="210" t="s">
        <v>254</v>
      </c>
      <c r="G368" s="208"/>
      <c r="H368" s="211">
        <v>0.42</v>
      </c>
      <c r="I368" s="212"/>
      <c r="J368" s="208"/>
      <c r="K368" s="208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252</v>
      </c>
      <c r="AU368" s="217" t="s">
        <v>79</v>
      </c>
      <c r="AV368" s="14" t="s">
        <v>250</v>
      </c>
      <c r="AW368" s="14" t="s">
        <v>32</v>
      </c>
      <c r="AX368" s="14" t="s">
        <v>77</v>
      </c>
      <c r="AY368" s="217" t="s">
        <v>244</v>
      </c>
    </row>
    <row r="369" spans="1:65" s="2" customFormat="1" ht="37.9" customHeight="1">
      <c r="A369" s="36"/>
      <c r="B369" s="37"/>
      <c r="C369" s="181" t="s">
        <v>502</v>
      </c>
      <c r="D369" s="181" t="s">
        <v>246</v>
      </c>
      <c r="E369" s="182" t="s">
        <v>2051</v>
      </c>
      <c r="F369" s="183" t="s">
        <v>2052</v>
      </c>
      <c r="G369" s="184" t="s">
        <v>289</v>
      </c>
      <c r="H369" s="185">
        <v>0.36</v>
      </c>
      <c r="I369" s="186"/>
      <c r="J369" s="187">
        <f>ROUND(I369*H369,2)</f>
        <v>0</v>
      </c>
      <c r="K369" s="188"/>
      <c r="L369" s="41"/>
      <c r="M369" s="189" t="s">
        <v>18</v>
      </c>
      <c r="N369" s="190" t="s">
        <v>41</v>
      </c>
      <c r="O369" s="66"/>
      <c r="P369" s="191">
        <f>O369*H369</f>
        <v>0</v>
      </c>
      <c r="Q369" s="191">
        <v>0</v>
      </c>
      <c r="R369" s="191">
        <f>Q369*H369</f>
        <v>0</v>
      </c>
      <c r="S369" s="191">
        <v>0</v>
      </c>
      <c r="T369" s="192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3" t="s">
        <v>250</v>
      </c>
      <c r="AT369" s="193" t="s">
        <v>246</v>
      </c>
      <c r="AU369" s="193" t="s">
        <v>79</v>
      </c>
      <c r="AY369" s="19" t="s">
        <v>244</v>
      </c>
      <c r="BE369" s="194">
        <f>IF(N369="základní",J369,0)</f>
        <v>0</v>
      </c>
      <c r="BF369" s="194">
        <f>IF(N369="snížená",J369,0)</f>
        <v>0</v>
      </c>
      <c r="BG369" s="194">
        <f>IF(N369="zákl. přenesená",J369,0)</f>
        <v>0</v>
      </c>
      <c r="BH369" s="194">
        <f>IF(N369="sníž. přenesená",J369,0)</f>
        <v>0</v>
      </c>
      <c r="BI369" s="194">
        <f>IF(N369="nulová",J369,0)</f>
        <v>0</v>
      </c>
      <c r="BJ369" s="19" t="s">
        <v>77</v>
      </c>
      <c r="BK369" s="194">
        <f>ROUND(I369*H369,2)</f>
        <v>0</v>
      </c>
      <c r="BL369" s="19" t="s">
        <v>250</v>
      </c>
      <c r="BM369" s="193" t="s">
        <v>2053</v>
      </c>
    </row>
    <row r="370" spans="1:65" s="2" customFormat="1" ht="90" customHeight="1">
      <c r="A370" s="36"/>
      <c r="B370" s="37"/>
      <c r="C370" s="181" t="s">
        <v>507</v>
      </c>
      <c r="D370" s="181" t="s">
        <v>246</v>
      </c>
      <c r="E370" s="182" t="s">
        <v>2054</v>
      </c>
      <c r="F370" s="183" t="s">
        <v>2055</v>
      </c>
      <c r="G370" s="184" t="s">
        <v>289</v>
      </c>
      <c r="H370" s="185">
        <v>338.38499999999999</v>
      </c>
      <c r="I370" s="186"/>
      <c r="J370" s="187">
        <f>ROUND(I370*H370,2)</f>
        <v>0</v>
      </c>
      <c r="K370" s="188"/>
      <c r="L370" s="41"/>
      <c r="M370" s="189" t="s">
        <v>18</v>
      </c>
      <c r="N370" s="190" t="s">
        <v>41</v>
      </c>
      <c r="O370" s="66"/>
      <c r="P370" s="191">
        <f>O370*H370</f>
        <v>0</v>
      </c>
      <c r="Q370" s="191">
        <v>1.128E-2</v>
      </c>
      <c r="R370" s="191">
        <f>Q370*H370</f>
        <v>3.8169827999999999</v>
      </c>
      <c r="S370" s="191">
        <v>0</v>
      </c>
      <c r="T370" s="192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3" t="s">
        <v>250</v>
      </c>
      <c r="AT370" s="193" t="s">
        <v>246</v>
      </c>
      <c r="AU370" s="193" t="s">
        <v>79</v>
      </c>
      <c r="AY370" s="19" t="s">
        <v>244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9" t="s">
        <v>77</v>
      </c>
      <c r="BK370" s="194">
        <f>ROUND(I370*H370,2)</f>
        <v>0</v>
      </c>
      <c r="BL370" s="19" t="s">
        <v>250</v>
      </c>
      <c r="BM370" s="193" t="s">
        <v>2056</v>
      </c>
    </row>
    <row r="371" spans="1:65" s="15" customFormat="1">
      <c r="B371" s="229"/>
      <c r="C371" s="230"/>
      <c r="D371" s="197" t="s">
        <v>252</v>
      </c>
      <c r="E371" s="231" t="s">
        <v>18</v>
      </c>
      <c r="F371" s="232" t="s">
        <v>2057</v>
      </c>
      <c r="G371" s="230"/>
      <c r="H371" s="231" t="s">
        <v>18</v>
      </c>
      <c r="I371" s="233"/>
      <c r="J371" s="230"/>
      <c r="K371" s="230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252</v>
      </c>
      <c r="AU371" s="238" t="s">
        <v>79</v>
      </c>
      <c r="AV371" s="15" t="s">
        <v>77</v>
      </c>
      <c r="AW371" s="15" t="s">
        <v>32</v>
      </c>
      <c r="AX371" s="15" t="s">
        <v>70</v>
      </c>
      <c r="AY371" s="238" t="s">
        <v>244</v>
      </c>
    </row>
    <row r="372" spans="1:65" s="13" customFormat="1">
      <c r="B372" s="195"/>
      <c r="C372" s="196"/>
      <c r="D372" s="197" t="s">
        <v>252</v>
      </c>
      <c r="E372" s="198" t="s">
        <v>18</v>
      </c>
      <c r="F372" s="199" t="s">
        <v>2058</v>
      </c>
      <c r="G372" s="196"/>
      <c r="H372" s="200">
        <v>95.5</v>
      </c>
      <c r="I372" s="201"/>
      <c r="J372" s="196"/>
      <c r="K372" s="196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252</v>
      </c>
      <c r="AU372" s="206" t="s">
        <v>79</v>
      </c>
      <c r="AV372" s="13" t="s">
        <v>79</v>
      </c>
      <c r="AW372" s="13" t="s">
        <v>32</v>
      </c>
      <c r="AX372" s="13" t="s">
        <v>70</v>
      </c>
      <c r="AY372" s="206" t="s">
        <v>244</v>
      </c>
    </row>
    <row r="373" spans="1:65" s="15" customFormat="1">
      <c r="B373" s="229"/>
      <c r="C373" s="230"/>
      <c r="D373" s="197" t="s">
        <v>252</v>
      </c>
      <c r="E373" s="231" t="s">
        <v>18</v>
      </c>
      <c r="F373" s="232" t="s">
        <v>2059</v>
      </c>
      <c r="G373" s="230"/>
      <c r="H373" s="231" t="s">
        <v>18</v>
      </c>
      <c r="I373" s="233"/>
      <c r="J373" s="230"/>
      <c r="K373" s="230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252</v>
      </c>
      <c r="AU373" s="238" t="s">
        <v>79</v>
      </c>
      <c r="AV373" s="15" t="s">
        <v>77</v>
      </c>
      <c r="AW373" s="15" t="s">
        <v>32</v>
      </c>
      <c r="AX373" s="15" t="s">
        <v>70</v>
      </c>
      <c r="AY373" s="238" t="s">
        <v>244</v>
      </c>
    </row>
    <row r="374" spans="1:65" s="13" customFormat="1" ht="22.5">
      <c r="B374" s="195"/>
      <c r="C374" s="196"/>
      <c r="D374" s="197" t="s">
        <v>252</v>
      </c>
      <c r="E374" s="198" t="s">
        <v>18</v>
      </c>
      <c r="F374" s="199" t="s">
        <v>2060</v>
      </c>
      <c r="G374" s="196"/>
      <c r="H374" s="200">
        <v>267</v>
      </c>
      <c r="I374" s="201"/>
      <c r="J374" s="196"/>
      <c r="K374" s="196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252</v>
      </c>
      <c r="AU374" s="206" t="s">
        <v>79</v>
      </c>
      <c r="AV374" s="13" t="s">
        <v>79</v>
      </c>
      <c r="AW374" s="13" t="s">
        <v>32</v>
      </c>
      <c r="AX374" s="13" t="s">
        <v>70</v>
      </c>
      <c r="AY374" s="206" t="s">
        <v>244</v>
      </c>
    </row>
    <row r="375" spans="1:65" s="15" customFormat="1">
      <c r="B375" s="229"/>
      <c r="C375" s="230"/>
      <c r="D375" s="197" t="s">
        <v>252</v>
      </c>
      <c r="E375" s="231" t="s">
        <v>18</v>
      </c>
      <c r="F375" s="232" t="s">
        <v>2061</v>
      </c>
      <c r="G375" s="230"/>
      <c r="H375" s="231" t="s">
        <v>18</v>
      </c>
      <c r="I375" s="233"/>
      <c r="J375" s="230"/>
      <c r="K375" s="230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252</v>
      </c>
      <c r="AU375" s="238" t="s">
        <v>79</v>
      </c>
      <c r="AV375" s="15" t="s">
        <v>77</v>
      </c>
      <c r="AW375" s="15" t="s">
        <v>32</v>
      </c>
      <c r="AX375" s="15" t="s">
        <v>70</v>
      </c>
      <c r="AY375" s="238" t="s">
        <v>244</v>
      </c>
    </row>
    <row r="376" spans="1:65" s="13" customFormat="1">
      <c r="B376" s="195"/>
      <c r="C376" s="196"/>
      <c r="D376" s="197" t="s">
        <v>252</v>
      </c>
      <c r="E376" s="198" t="s">
        <v>18</v>
      </c>
      <c r="F376" s="199" t="s">
        <v>2062</v>
      </c>
      <c r="G376" s="196"/>
      <c r="H376" s="200">
        <v>5.4</v>
      </c>
      <c r="I376" s="201"/>
      <c r="J376" s="196"/>
      <c r="K376" s="196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252</v>
      </c>
      <c r="AU376" s="206" t="s">
        <v>79</v>
      </c>
      <c r="AV376" s="13" t="s">
        <v>79</v>
      </c>
      <c r="AW376" s="13" t="s">
        <v>32</v>
      </c>
      <c r="AX376" s="13" t="s">
        <v>70</v>
      </c>
      <c r="AY376" s="206" t="s">
        <v>244</v>
      </c>
    </row>
    <row r="377" spans="1:65" s="13" customFormat="1">
      <c r="B377" s="195"/>
      <c r="C377" s="196"/>
      <c r="D377" s="197" t="s">
        <v>252</v>
      </c>
      <c r="E377" s="198" t="s">
        <v>18</v>
      </c>
      <c r="F377" s="199" t="s">
        <v>2063</v>
      </c>
      <c r="G377" s="196"/>
      <c r="H377" s="200">
        <v>4.7</v>
      </c>
      <c r="I377" s="201"/>
      <c r="J377" s="196"/>
      <c r="K377" s="196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252</v>
      </c>
      <c r="AU377" s="206" t="s">
        <v>79</v>
      </c>
      <c r="AV377" s="13" t="s">
        <v>79</v>
      </c>
      <c r="AW377" s="13" t="s">
        <v>32</v>
      </c>
      <c r="AX377" s="13" t="s">
        <v>70</v>
      </c>
      <c r="AY377" s="206" t="s">
        <v>244</v>
      </c>
    </row>
    <row r="378" spans="1:65" s="13" customFormat="1">
      <c r="B378" s="195"/>
      <c r="C378" s="196"/>
      <c r="D378" s="197" t="s">
        <v>252</v>
      </c>
      <c r="E378" s="198" t="s">
        <v>18</v>
      </c>
      <c r="F378" s="199" t="s">
        <v>2064</v>
      </c>
      <c r="G378" s="196"/>
      <c r="H378" s="200">
        <v>2.4</v>
      </c>
      <c r="I378" s="201"/>
      <c r="J378" s="196"/>
      <c r="K378" s="196"/>
      <c r="L378" s="202"/>
      <c r="M378" s="203"/>
      <c r="N378" s="204"/>
      <c r="O378" s="204"/>
      <c r="P378" s="204"/>
      <c r="Q378" s="204"/>
      <c r="R378" s="204"/>
      <c r="S378" s="204"/>
      <c r="T378" s="205"/>
      <c r="AT378" s="206" t="s">
        <v>252</v>
      </c>
      <c r="AU378" s="206" t="s">
        <v>79</v>
      </c>
      <c r="AV378" s="13" t="s">
        <v>79</v>
      </c>
      <c r="AW378" s="13" t="s">
        <v>32</v>
      </c>
      <c r="AX378" s="13" t="s">
        <v>70</v>
      </c>
      <c r="AY378" s="206" t="s">
        <v>244</v>
      </c>
    </row>
    <row r="379" spans="1:65" s="13" customFormat="1">
      <c r="B379" s="195"/>
      <c r="C379" s="196"/>
      <c r="D379" s="197" t="s">
        <v>252</v>
      </c>
      <c r="E379" s="198" t="s">
        <v>18</v>
      </c>
      <c r="F379" s="199" t="s">
        <v>2065</v>
      </c>
      <c r="G379" s="196"/>
      <c r="H379" s="200">
        <v>2.5</v>
      </c>
      <c r="I379" s="201"/>
      <c r="J379" s="196"/>
      <c r="K379" s="196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252</v>
      </c>
      <c r="AU379" s="206" t="s">
        <v>79</v>
      </c>
      <c r="AV379" s="13" t="s">
        <v>79</v>
      </c>
      <c r="AW379" s="13" t="s">
        <v>32</v>
      </c>
      <c r="AX379" s="13" t="s">
        <v>70</v>
      </c>
      <c r="AY379" s="206" t="s">
        <v>244</v>
      </c>
    </row>
    <row r="380" spans="1:65" s="14" customFormat="1">
      <c r="B380" s="207"/>
      <c r="C380" s="208"/>
      <c r="D380" s="197" t="s">
        <v>252</v>
      </c>
      <c r="E380" s="209" t="s">
        <v>18</v>
      </c>
      <c r="F380" s="210" t="s">
        <v>254</v>
      </c>
      <c r="G380" s="208"/>
      <c r="H380" s="211">
        <v>377.49999999999994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252</v>
      </c>
      <c r="AU380" s="217" t="s">
        <v>79</v>
      </c>
      <c r="AV380" s="14" t="s">
        <v>250</v>
      </c>
      <c r="AW380" s="14" t="s">
        <v>32</v>
      </c>
      <c r="AX380" s="14" t="s">
        <v>70</v>
      </c>
      <c r="AY380" s="217" t="s">
        <v>244</v>
      </c>
    </row>
    <row r="381" spans="1:65" s="13" customFormat="1">
      <c r="B381" s="195"/>
      <c r="C381" s="196"/>
      <c r="D381" s="197" t="s">
        <v>252</v>
      </c>
      <c r="E381" s="198" t="s">
        <v>18</v>
      </c>
      <c r="F381" s="199" t="s">
        <v>2066</v>
      </c>
      <c r="G381" s="196"/>
      <c r="H381" s="200">
        <v>434.125</v>
      </c>
      <c r="I381" s="201"/>
      <c r="J381" s="196"/>
      <c r="K381" s="196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252</v>
      </c>
      <c r="AU381" s="206" t="s">
        <v>79</v>
      </c>
      <c r="AV381" s="13" t="s">
        <v>79</v>
      </c>
      <c r="AW381" s="13" t="s">
        <v>32</v>
      </c>
      <c r="AX381" s="13" t="s">
        <v>70</v>
      </c>
      <c r="AY381" s="206" t="s">
        <v>244</v>
      </c>
    </row>
    <row r="382" spans="1:65" s="15" customFormat="1">
      <c r="B382" s="229"/>
      <c r="C382" s="230"/>
      <c r="D382" s="197" t="s">
        <v>252</v>
      </c>
      <c r="E382" s="231" t="s">
        <v>18</v>
      </c>
      <c r="F382" s="232" t="s">
        <v>374</v>
      </c>
      <c r="G382" s="230"/>
      <c r="H382" s="231" t="s">
        <v>18</v>
      </c>
      <c r="I382" s="233"/>
      <c r="J382" s="230"/>
      <c r="K382" s="230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252</v>
      </c>
      <c r="AU382" s="238" t="s">
        <v>79</v>
      </c>
      <c r="AV382" s="15" t="s">
        <v>77</v>
      </c>
      <c r="AW382" s="15" t="s">
        <v>32</v>
      </c>
      <c r="AX382" s="15" t="s">
        <v>70</v>
      </c>
      <c r="AY382" s="238" t="s">
        <v>244</v>
      </c>
    </row>
    <row r="383" spans="1:65" s="13" customFormat="1">
      <c r="B383" s="195"/>
      <c r="C383" s="196"/>
      <c r="D383" s="197" t="s">
        <v>252</v>
      </c>
      <c r="E383" s="198" t="s">
        <v>18</v>
      </c>
      <c r="F383" s="199" t="s">
        <v>2067</v>
      </c>
      <c r="G383" s="196"/>
      <c r="H383" s="200">
        <v>-95.74</v>
      </c>
      <c r="I383" s="201"/>
      <c r="J383" s="196"/>
      <c r="K383" s="196"/>
      <c r="L383" s="202"/>
      <c r="M383" s="203"/>
      <c r="N383" s="204"/>
      <c r="O383" s="204"/>
      <c r="P383" s="204"/>
      <c r="Q383" s="204"/>
      <c r="R383" s="204"/>
      <c r="S383" s="204"/>
      <c r="T383" s="205"/>
      <c r="AT383" s="206" t="s">
        <v>252</v>
      </c>
      <c r="AU383" s="206" t="s">
        <v>79</v>
      </c>
      <c r="AV383" s="13" t="s">
        <v>79</v>
      </c>
      <c r="AW383" s="13" t="s">
        <v>32</v>
      </c>
      <c r="AX383" s="13" t="s">
        <v>70</v>
      </c>
      <c r="AY383" s="206" t="s">
        <v>244</v>
      </c>
    </row>
    <row r="384" spans="1:65" s="14" customFormat="1">
      <c r="B384" s="207"/>
      <c r="C384" s="208"/>
      <c r="D384" s="197" t="s">
        <v>252</v>
      </c>
      <c r="E384" s="209" t="s">
        <v>18</v>
      </c>
      <c r="F384" s="210" t="s">
        <v>254</v>
      </c>
      <c r="G384" s="208"/>
      <c r="H384" s="211">
        <v>338.38499999999999</v>
      </c>
      <c r="I384" s="212"/>
      <c r="J384" s="208"/>
      <c r="K384" s="208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252</v>
      </c>
      <c r="AU384" s="217" t="s">
        <v>79</v>
      </c>
      <c r="AV384" s="14" t="s">
        <v>250</v>
      </c>
      <c r="AW384" s="14" t="s">
        <v>32</v>
      </c>
      <c r="AX384" s="14" t="s">
        <v>77</v>
      </c>
      <c r="AY384" s="217" t="s">
        <v>244</v>
      </c>
    </row>
    <row r="385" spans="1:65" s="2" customFormat="1" ht="90" customHeight="1">
      <c r="A385" s="36"/>
      <c r="B385" s="37"/>
      <c r="C385" s="181" t="s">
        <v>512</v>
      </c>
      <c r="D385" s="181" t="s">
        <v>246</v>
      </c>
      <c r="E385" s="182" t="s">
        <v>2068</v>
      </c>
      <c r="F385" s="183" t="s">
        <v>2069</v>
      </c>
      <c r="G385" s="184" t="s">
        <v>289</v>
      </c>
      <c r="H385" s="185">
        <v>50.6</v>
      </c>
      <c r="I385" s="186"/>
      <c r="J385" s="187">
        <f>ROUND(I385*H385,2)</f>
        <v>0</v>
      </c>
      <c r="K385" s="188"/>
      <c r="L385" s="41"/>
      <c r="M385" s="189" t="s">
        <v>18</v>
      </c>
      <c r="N385" s="190" t="s">
        <v>41</v>
      </c>
      <c r="O385" s="66"/>
      <c r="P385" s="191">
        <f>O385*H385</f>
        <v>0</v>
      </c>
      <c r="Q385" s="191">
        <v>1.4670000000000001E-2</v>
      </c>
      <c r="R385" s="191">
        <f>Q385*H385</f>
        <v>0.74230200000000002</v>
      </c>
      <c r="S385" s="191">
        <v>0</v>
      </c>
      <c r="T385" s="192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3" t="s">
        <v>250</v>
      </c>
      <c r="AT385" s="193" t="s">
        <v>246</v>
      </c>
      <c r="AU385" s="193" t="s">
        <v>79</v>
      </c>
      <c r="AY385" s="19" t="s">
        <v>244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19" t="s">
        <v>77</v>
      </c>
      <c r="BK385" s="194">
        <f>ROUND(I385*H385,2)</f>
        <v>0</v>
      </c>
      <c r="BL385" s="19" t="s">
        <v>250</v>
      </c>
      <c r="BM385" s="193" t="s">
        <v>2070</v>
      </c>
    </row>
    <row r="386" spans="1:65" s="15" customFormat="1">
      <c r="B386" s="229"/>
      <c r="C386" s="230"/>
      <c r="D386" s="197" t="s">
        <v>252</v>
      </c>
      <c r="E386" s="231" t="s">
        <v>18</v>
      </c>
      <c r="F386" s="232" t="s">
        <v>2057</v>
      </c>
      <c r="G386" s="230"/>
      <c r="H386" s="231" t="s">
        <v>18</v>
      </c>
      <c r="I386" s="233"/>
      <c r="J386" s="230"/>
      <c r="K386" s="230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252</v>
      </c>
      <c r="AU386" s="238" t="s">
        <v>79</v>
      </c>
      <c r="AV386" s="15" t="s">
        <v>77</v>
      </c>
      <c r="AW386" s="15" t="s">
        <v>32</v>
      </c>
      <c r="AX386" s="15" t="s">
        <v>70</v>
      </c>
      <c r="AY386" s="238" t="s">
        <v>244</v>
      </c>
    </row>
    <row r="387" spans="1:65" s="13" customFormat="1">
      <c r="B387" s="195"/>
      <c r="C387" s="196"/>
      <c r="D387" s="197" t="s">
        <v>252</v>
      </c>
      <c r="E387" s="198" t="s">
        <v>18</v>
      </c>
      <c r="F387" s="199" t="s">
        <v>2071</v>
      </c>
      <c r="G387" s="196"/>
      <c r="H387" s="200">
        <v>226.5</v>
      </c>
      <c r="I387" s="201"/>
      <c r="J387" s="196"/>
      <c r="K387" s="196"/>
      <c r="L387" s="202"/>
      <c r="M387" s="203"/>
      <c r="N387" s="204"/>
      <c r="O387" s="204"/>
      <c r="P387" s="204"/>
      <c r="Q387" s="204"/>
      <c r="R387" s="204"/>
      <c r="S387" s="204"/>
      <c r="T387" s="205"/>
      <c r="AT387" s="206" t="s">
        <v>252</v>
      </c>
      <c r="AU387" s="206" t="s">
        <v>79</v>
      </c>
      <c r="AV387" s="13" t="s">
        <v>79</v>
      </c>
      <c r="AW387" s="13" t="s">
        <v>32</v>
      </c>
      <c r="AX387" s="13" t="s">
        <v>70</v>
      </c>
      <c r="AY387" s="206" t="s">
        <v>244</v>
      </c>
    </row>
    <row r="388" spans="1:65" s="13" customFormat="1">
      <c r="B388" s="195"/>
      <c r="C388" s="196"/>
      <c r="D388" s="197" t="s">
        <v>252</v>
      </c>
      <c r="E388" s="198" t="s">
        <v>18</v>
      </c>
      <c r="F388" s="199" t="s">
        <v>2072</v>
      </c>
      <c r="G388" s="196"/>
      <c r="H388" s="200">
        <v>22</v>
      </c>
      <c r="I388" s="201"/>
      <c r="J388" s="196"/>
      <c r="K388" s="196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252</v>
      </c>
      <c r="AU388" s="206" t="s">
        <v>79</v>
      </c>
      <c r="AV388" s="13" t="s">
        <v>79</v>
      </c>
      <c r="AW388" s="13" t="s">
        <v>32</v>
      </c>
      <c r="AX388" s="13" t="s">
        <v>70</v>
      </c>
      <c r="AY388" s="206" t="s">
        <v>244</v>
      </c>
    </row>
    <row r="389" spans="1:65" s="14" customFormat="1">
      <c r="B389" s="207"/>
      <c r="C389" s="208"/>
      <c r="D389" s="197" t="s">
        <v>252</v>
      </c>
      <c r="E389" s="209" t="s">
        <v>18</v>
      </c>
      <c r="F389" s="210" t="s">
        <v>254</v>
      </c>
      <c r="G389" s="208"/>
      <c r="H389" s="211">
        <v>248.5</v>
      </c>
      <c r="I389" s="212"/>
      <c r="J389" s="208"/>
      <c r="K389" s="208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252</v>
      </c>
      <c r="AU389" s="217" t="s">
        <v>79</v>
      </c>
      <c r="AV389" s="14" t="s">
        <v>250</v>
      </c>
      <c r="AW389" s="14" t="s">
        <v>32</v>
      </c>
      <c r="AX389" s="14" t="s">
        <v>70</v>
      </c>
      <c r="AY389" s="217" t="s">
        <v>244</v>
      </c>
    </row>
    <row r="390" spans="1:65" s="13" customFormat="1">
      <c r="B390" s="195"/>
      <c r="C390" s="196"/>
      <c r="D390" s="197" t="s">
        <v>252</v>
      </c>
      <c r="E390" s="198" t="s">
        <v>18</v>
      </c>
      <c r="F390" s="199" t="s">
        <v>2073</v>
      </c>
      <c r="G390" s="196"/>
      <c r="H390" s="200">
        <v>285.77499999999998</v>
      </c>
      <c r="I390" s="201"/>
      <c r="J390" s="196"/>
      <c r="K390" s="196"/>
      <c r="L390" s="202"/>
      <c r="M390" s="203"/>
      <c r="N390" s="204"/>
      <c r="O390" s="204"/>
      <c r="P390" s="204"/>
      <c r="Q390" s="204"/>
      <c r="R390" s="204"/>
      <c r="S390" s="204"/>
      <c r="T390" s="205"/>
      <c r="AT390" s="206" t="s">
        <v>252</v>
      </c>
      <c r="AU390" s="206" t="s">
        <v>79</v>
      </c>
      <c r="AV390" s="13" t="s">
        <v>79</v>
      </c>
      <c r="AW390" s="13" t="s">
        <v>32</v>
      </c>
      <c r="AX390" s="13" t="s">
        <v>70</v>
      </c>
      <c r="AY390" s="206" t="s">
        <v>244</v>
      </c>
    </row>
    <row r="391" spans="1:65" s="15" customFormat="1">
      <c r="B391" s="229"/>
      <c r="C391" s="230"/>
      <c r="D391" s="197" t="s">
        <v>252</v>
      </c>
      <c r="E391" s="231" t="s">
        <v>18</v>
      </c>
      <c r="F391" s="232" t="s">
        <v>374</v>
      </c>
      <c r="G391" s="230"/>
      <c r="H391" s="231" t="s">
        <v>18</v>
      </c>
      <c r="I391" s="233"/>
      <c r="J391" s="230"/>
      <c r="K391" s="230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252</v>
      </c>
      <c r="AU391" s="238" t="s">
        <v>79</v>
      </c>
      <c r="AV391" s="15" t="s">
        <v>77</v>
      </c>
      <c r="AW391" s="15" t="s">
        <v>32</v>
      </c>
      <c r="AX391" s="15" t="s">
        <v>70</v>
      </c>
      <c r="AY391" s="238" t="s">
        <v>244</v>
      </c>
    </row>
    <row r="392" spans="1:65" s="13" customFormat="1">
      <c r="B392" s="195"/>
      <c r="C392" s="196"/>
      <c r="D392" s="197" t="s">
        <v>252</v>
      </c>
      <c r="E392" s="198" t="s">
        <v>18</v>
      </c>
      <c r="F392" s="199" t="s">
        <v>2074</v>
      </c>
      <c r="G392" s="196"/>
      <c r="H392" s="200">
        <v>-235.17500000000001</v>
      </c>
      <c r="I392" s="201"/>
      <c r="J392" s="196"/>
      <c r="K392" s="196"/>
      <c r="L392" s="202"/>
      <c r="M392" s="203"/>
      <c r="N392" s="204"/>
      <c r="O392" s="204"/>
      <c r="P392" s="204"/>
      <c r="Q392" s="204"/>
      <c r="R392" s="204"/>
      <c r="S392" s="204"/>
      <c r="T392" s="205"/>
      <c r="AT392" s="206" t="s">
        <v>252</v>
      </c>
      <c r="AU392" s="206" t="s">
        <v>79</v>
      </c>
      <c r="AV392" s="13" t="s">
        <v>79</v>
      </c>
      <c r="AW392" s="13" t="s">
        <v>32</v>
      </c>
      <c r="AX392" s="13" t="s">
        <v>70</v>
      </c>
      <c r="AY392" s="206" t="s">
        <v>244</v>
      </c>
    </row>
    <row r="393" spans="1:65" s="14" customFormat="1">
      <c r="B393" s="207"/>
      <c r="C393" s="208"/>
      <c r="D393" s="197" t="s">
        <v>252</v>
      </c>
      <c r="E393" s="209" t="s">
        <v>18</v>
      </c>
      <c r="F393" s="210" t="s">
        <v>254</v>
      </c>
      <c r="G393" s="208"/>
      <c r="H393" s="211">
        <v>50.599999999999966</v>
      </c>
      <c r="I393" s="212"/>
      <c r="J393" s="208"/>
      <c r="K393" s="208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252</v>
      </c>
      <c r="AU393" s="217" t="s">
        <v>79</v>
      </c>
      <c r="AV393" s="14" t="s">
        <v>250</v>
      </c>
      <c r="AW393" s="14" t="s">
        <v>32</v>
      </c>
      <c r="AX393" s="14" t="s">
        <v>77</v>
      </c>
      <c r="AY393" s="217" t="s">
        <v>244</v>
      </c>
    </row>
    <row r="394" spans="1:65" s="2" customFormat="1" ht="66.75" customHeight="1">
      <c r="A394" s="36"/>
      <c r="B394" s="37"/>
      <c r="C394" s="181" t="s">
        <v>518</v>
      </c>
      <c r="D394" s="181" t="s">
        <v>246</v>
      </c>
      <c r="E394" s="182" t="s">
        <v>2075</v>
      </c>
      <c r="F394" s="183" t="s">
        <v>2076</v>
      </c>
      <c r="G394" s="184" t="s">
        <v>289</v>
      </c>
      <c r="H394" s="185">
        <v>610</v>
      </c>
      <c r="I394" s="186"/>
      <c r="J394" s="187">
        <f>ROUND(I394*H394,2)</f>
        <v>0</v>
      </c>
      <c r="K394" s="188"/>
      <c r="L394" s="41"/>
      <c r="M394" s="189" t="s">
        <v>18</v>
      </c>
      <c r="N394" s="190" t="s">
        <v>41</v>
      </c>
      <c r="O394" s="66"/>
      <c r="P394" s="191">
        <f>O394*H394</f>
        <v>0</v>
      </c>
      <c r="Q394" s="191">
        <v>1.09E-2</v>
      </c>
      <c r="R394" s="191">
        <f>Q394*H394</f>
        <v>6.649</v>
      </c>
      <c r="S394" s="191">
        <v>0</v>
      </c>
      <c r="T394" s="19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3" t="s">
        <v>250</v>
      </c>
      <c r="AT394" s="193" t="s">
        <v>246</v>
      </c>
      <c r="AU394" s="193" t="s">
        <v>79</v>
      </c>
      <c r="AY394" s="19" t="s">
        <v>244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9" t="s">
        <v>77</v>
      </c>
      <c r="BK394" s="194">
        <f>ROUND(I394*H394,2)</f>
        <v>0</v>
      </c>
      <c r="BL394" s="19" t="s">
        <v>250</v>
      </c>
      <c r="BM394" s="193" t="s">
        <v>2077</v>
      </c>
    </row>
    <row r="395" spans="1:65" s="13" customFormat="1">
      <c r="B395" s="195"/>
      <c r="C395" s="196"/>
      <c r="D395" s="197" t="s">
        <v>252</v>
      </c>
      <c r="E395" s="198" t="s">
        <v>18</v>
      </c>
      <c r="F395" s="199" t="s">
        <v>2078</v>
      </c>
      <c r="G395" s="196"/>
      <c r="H395" s="200">
        <v>94.5</v>
      </c>
      <c r="I395" s="201"/>
      <c r="J395" s="196"/>
      <c r="K395" s="196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252</v>
      </c>
      <c r="AU395" s="206" t="s">
        <v>79</v>
      </c>
      <c r="AV395" s="13" t="s">
        <v>79</v>
      </c>
      <c r="AW395" s="13" t="s">
        <v>32</v>
      </c>
      <c r="AX395" s="13" t="s">
        <v>70</v>
      </c>
      <c r="AY395" s="206" t="s">
        <v>244</v>
      </c>
    </row>
    <row r="396" spans="1:65" s="13" customFormat="1" ht="22.5">
      <c r="B396" s="195"/>
      <c r="C396" s="196"/>
      <c r="D396" s="197" t="s">
        <v>252</v>
      </c>
      <c r="E396" s="198" t="s">
        <v>18</v>
      </c>
      <c r="F396" s="199" t="s">
        <v>2079</v>
      </c>
      <c r="G396" s="196"/>
      <c r="H396" s="200">
        <v>267</v>
      </c>
      <c r="I396" s="201"/>
      <c r="J396" s="196"/>
      <c r="K396" s="196"/>
      <c r="L396" s="202"/>
      <c r="M396" s="203"/>
      <c r="N396" s="204"/>
      <c r="O396" s="204"/>
      <c r="P396" s="204"/>
      <c r="Q396" s="204"/>
      <c r="R396" s="204"/>
      <c r="S396" s="204"/>
      <c r="T396" s="205"/>
      <c r="AT396" s="206" t="s">
        <v>252</v>
      </c>
      <c r="AU396" s="206" t="s">
        <v>79</v>
      </c>
      <c r="AV396" s="13" t="s">
        <v>79</v>
      </c>
      <c r="AW396" s="13" t="s">
        <v>32</v>
      </c>
      <c r="AX396" s="13" t="s">
        <v>70</v>
      </c>
      <c r="AY396" s="206" t="s">
        <v>244</v>
      </c>
    </row>
    <row r="397" spans="1:65" s="13" customFormat="1">
      <c r="B397" s="195"/>
      <c r="C397" s="196"/>
      <c r="D397" s="197" t="s">
        <v>252</v>
      </c>
      <c r="E397" s="198" t="s">
        <v>18</v>
      </c>
      <c r="F397" s="199" t="s">
        <v>2080</v>
      </c>
      <c r="G397" s="196"/>
      <c r="H397" s="200">
        <v>226.5</v>
      </c>
      <c r="I397" s="201"/>
      <c r="J397" s="196"/>
      <c r="K397" s="196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252</v>
      </c>
      <c r="AU397" s="206" t="s">
        <v>79</v>
      </c>
      <c r="AV397" s="13" t="s">
        <v>79</v>
      </c>
      <c r="AW397" s="13" t="s">
        <v>32</v>
      </c>
      <c r="AX397" s="13" t="s">
        <v>70</v>
      </c>
      <c r="AY397" s="206" t="s">
        <v>244</v>
      </c>
    </row>
    <row r="398" spans="1:65" s="13" customFormat="1">
      <c r="B398" s="195"/>
      <c r="C398" s="196"/>
      <c r="D398" s="197" t="s">
        <v>252</v>
      </c>
      <c r="E398" s="198" t="s">
        <v>18</v>
      </c>
      <c r="F398" s="199" t="s">
        <v>2081</v>
      </c>
      <c r="G398" s="196"/>
      <c r="H398" s="200">
        <v>22</v>
      </c>
      <c r="I398" s="201"/>
      <c r="J398" s="196"/>
      <c r="K398" s="196"/>
      <c r="L398" s="202"/>
      <c r="M398" s="203"/>
      <c r="N398" s="204"/>
      <c r="O398" s="204"/>
      <c r="P398" s="204"/>
      <c r="Q398" s="204"/>
      <c r="R398" s="204"/>
      <c r="S398" s="204"/>
      <c r="T398" s="205"/>
      <c r="AT398" s="206" t="s">
        <v>252</v>
      </c>
      <c r="AU398" s="206" t="s">
        <v>79</v>
      </c>
      <c r="AV398" s="13" t="s">
        <v>79</v>
      </c>
      <c r="AW398" s="13" t="s">
        <v>32</v>
      </c>
      <c r="AX398" s="13" t="s">
        <v>70</v>
      </c>
      <c r="AY398" s="206" t="s">
        <v>244</v>
      </c>
    </row>
    <row r="399" spans="1:65" s="14" customFormat="1">
      <c r="B399" s="207"/>
      <c r="C399" s="208"/>
      <c r="D399" s="197" t="s">
        <v>252</v>
      </c>
      <c r="E399" s="209" t="s">
        <v>18</v>
      </c>
      <c r="F399" s="210" t="s">
        <v>254</v>
      </c>
      <c r="G399" s="208"/>
      <c r="H399" s="211">
        <v>610</v>
      </c>
      <c r="I399" s="212"/>
      <c r="J399" s="208"/>
      <c r="K399" s="208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252</v>
      </c>
      <c r="AU399" s="217" t="s">
        <v>79</v>
      </c>
      <c r="AV399" s="14" t="s">
        <v>250</v>
      </c>
      <c r="AW399" s="14" t="s">
        <v>32</v>
      </c>
      <c r="AX399" s="14" t="s">
        <v>77</v>
      </c>
      <c r="AY399" s="217" t="s">
        <v>244</v>
      </c>
    </row>
    <row r="400" spans="1:65" s="2" customFormat="1" ht="24.2" customHeight="1">
      <c r="A400" s="36"/>
      <c r="B400" s="37"/>
      <c r="C400" s="181" t="s">
        <v>523</v>
      </c>
      <c r="D400" s="181" t="s">
        <v>246</v>
      </c>
      <c r="E400" s="182" t="s">
        <v>2082</v>
      </c>
      <c r="F400" s="183" t="s">
        <v>2083</v>
      </c>
      <c r="G400" s="184" t="s">
        <v>289</v>
      </c>
      <c r="H400" s="185">
        <v>265</v>
      </c>
      <c r="I400" s="186"/>
      <c r="J400" s="187">
        <f>ROUND(I400*H400,2)</f>
        <v>0</v>
      </c>
      <c r="K400" s="188"/>
      <c r="L400" s="41"/>
      <c r="M400" s="189" t="s">
        <v>18</v>
      </c>
      <c r="N400" s="190" t="s">
        <v>41</v>
      </c>
      <c r="O400" s="66"/>
      <c r="P400" s="191">
        <f>O400*H400</f>
        <v>0</v>
      </c>
      <c r="Q400" s="191">
        <v>8.0999999999999996E-4</v>
      </c>
      <c r="R400" s="191">
        <f>Q400*H400</f>
        <v>0.21464999999999998</v>
      </c>
      <c r="S400" s="191">
        <v>0</v>
      </c>
      <c r="T400" s="192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3" t="s">
        <v>250</v>
      </c>
      <c r="AT400" s="193" t="s">
        <v>246</v>
      </c>
      <c r="AU400" s="193" t="s">
        <v>79</v>
      </c>
      <c r="AY400" s="19" t="s">
        <v>244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9" t="s">
        <v>77</v>
      </c>
      <c r="BK400" s="194">
        <f>ROUND(I400*H400,2)</f>
        <v>0</v>
      </c>
      <c r="BL400" s="19" t="s">
        <v>250</v>
      </c>
      <c r="BM400" s="193" t="s">
        <v>2084</v>
      </c>
    </row>
    <row r="401" spans="1:65" s="2" customFormat="1" ht="24.2" customHeight="1">
      <c r="A401" s="36"/>
      <c r="B401" s="37"/>
      <c r="C401" s="181" t="s">
        <v>529</v>
      </c>
      <c r="D401" s="181" t="s">
        <v>246</v>
      </c>
      <c r="E401" s="182" t="s">
        <v>2085</v>
      </c>
      <c r="F401" s="183" t="s">
        <v>2086</v>
      </c>
      <c r="G401" s="184" t="s">
        <v>289</v>
      </c>
      <c r="H401" s="185">
        <v>265</v>
      </c>
      <c r="I401" s="186"/>
      <c r="J401" s="187">
        <f>ROUND(I401*H401,2)</f>
        <v>0</v>
      </c>
      <c r="K401" s="188"/>
      <c r="L401" s="41"/>
      <c r="M401" s="189" t="s">
        <v>18</v>
      </c>
      <c r="N401" s="190" t="s">
        <v>41</v>
      </c>
      <c r="O401" s="66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3" t="s">
        <v>250</v>
      </c>
      <c r="AT401" s="193" t="s">
        <v>246</v>
      </c>
      <c r="AU401" s="193" t="s">
        <v>79</v>
      </c>
      <c r="AY401" s="19" t="s">
        <v>244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9" t="s">
        <v>77</v>
      </c>
      <c r="BK401" s="194">
        <f>ROUND(I401*H401,2)</f>
        <v>0</v>
      </c>
      <c r="BL401" s="19" t="s">
        <v>250</v>
      </c>
      <c r="BM401" s="193" t="s">
        <v>2087</v>
      </c>
    </row>
    <row r="402" spans="1:65" s="2" customFormat="1" ht="78" customHeight="1">
      <c r="A402" s="36"/>
      <c r="B402" s="37"/>
      <c r="C402" s="181" t="s">
        <v>533</v>
      </c>
      <c r="D402" s="181" t="s">
        <v>246</v>
      </c>
      <c r="E402" s="182" t="s">
        <v>2088</v>
      </c>
      <c r="F402" s="183" t="s">
        <v>2089</v>
      </c>
      <c r="G402" s="184" t="s">
        <v>262</v>
      </c>
      <c r="H402" s="185">
        <v>1.9350000000000001</v>
      </c>
      <c r="I402" s="186"/>
      <c r="J402" s="187">
        <f>ROUND(I402*H402,2)</f>
        <v>0</v>
      </c>
      <c r="K402" s="188"/>
      <c r="L402" s="41"/>
      <c r="M402" s="189" t="s">
        <v>18</v>
      </c>
      <c r="N402" s="190" t="s">
        <v>41</v>
      </c>
      <c r="O402" s="66"/>
      <c r="P402" s="191">
        <f>O402*H402</f>
        <v>0</v>
      </c>
      <c r="Q402" s="191">
        <v>1.06277</v>
      </c>
      <c r="R402" s="191">
        <f>Q402*H402</f>
        <v>2.0564599500000003</v>
      </c>
      <c r="S402" s="191">
        <v>0</v>
      </c>
      <c r="T402" s="192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3" t="s">
        <v>250</v>
      </c>
      <c r="AT402" s="193" t="s">
        <v>246</v>
      </c>
      <c r="AU402" s="193" t="s">
        <v>79</v>
      </c>
      <c r="AY402" s="19" t="s">
        <v>244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9" t="s">
        <v>77</v>
      </c>
      <c r="BK402" s="194">
        <f>ROUND(I402*H402,2)</f>
        <v>0</v>
      </c>
      <c r="BL402" s="19" t="s">
        <v>250</v>
      </c>
      <c r="BM402" s="193" t="s">
        <v>2090</v>
      </c>
    </row>
    <row r="403" spans="1:65" s="15" customFormat="1">
      <c r="B403" s="229"/>
      <c r="C403" s="230"/>
      <c r="D403" s="197" t="s">
        <v>252</v>
      </c>
      <c r="E403" s="231" t="s">
        <v>18</v>
      </c>
      <c r="F403" s="232" t="s">
        <v>2091</v>
      </c>
      <c r="G403" s="230"/>
      <c r="H403" s="231" t="s">
        <v>18</v>
      </c>
      <c r="I403" s="233"/>
      <c r="J403" s="230"/>
      <c r="K403" s="230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252</v>
      </c>
      <c r="AU403" s="238" t="s">
        <v>79</v>
      </c>
      <c r="AV403" s="15" t="s">
        <v>77</v>
      </c>
      <c r="AW403" s="15" t="s">
        <v>32</v>
      </c>
      <c r="AX403" s="15" t="s">
        <v>70</v>
      </c>
      <c r="AY403" s="238" t="s">
        <v>244</v>
      </c>
    </row>
    <row r="404" spans="1:65" s="13" customFormat="1">
      <c r="B404" s="195"/>
      <c r="C404" s="196"/>
      <c r="D404" s="197" t="s">
        <v>252</v>
      </c>
      <c r="E404" s="198" t="s">
        <v>18</v>
      </c>
      <c r="F404" s="199" t="s">
        <v>2092</v>
      </c>
      <c r="G404" s="196"/>
      <c r="H404" s="200">
        <v>1.8520000000000001</v>
      </c>
      <c r="I404" s="201"/>
      <c r="J404" s="196"/>
      <c r="K404" s="196"/>
      <c r="L404" s="202"/>
      <c r="M404" s="203"/>
      <c r="N404" s="204"/>
      <c r="O404" s="204"/>
      <c r="P404" s="204"/>
      <c r="Q404" s="204"/>
      <c r="R404" s="204"/>
      <c r="S404" s="204"/>
      <c r="T404" s="205"/>
      <c r="AT404" s="206" t="s">
        <v>252</v>
      </c>
      <c r="AU404" s="206" t="s">
        <v>79</v>
      </c>
      <c r="AV404" s="13" t="s">
        <v>79</v>
      </c>
      <c r="AW404" s="13" t="s">
        <v>32</v>
      </c>
      <c r="AX404" s="13" t="s">
        <v>70</v>
      </c>
      <c r="AY404" s="206" t="s">
        <v>244</v>
      </c>
    </row>
    <row r="405" spans="1:65" s="13" customFormat="1">
      <c r="B405" s="195"/>
      <c r="C405" s="196"/>
      <c r="D405" s="197" t="s">
        <v>252</v>
      </c>
      <c r="E405" s="198" t="s">
        <v>18</v>
      </c>
      <c r="F405" s="199" t="s">
        <v>2093</v>
      </c>
      <c r="G405" s="196"/>
      <c r="H405" s="200">
        <v>1.4419999999999999</v>
      </c>
      <c r="I405" s="201"/>
      <c r="J405" s="196"/>
      <c r="K405" s="196"/>
      <c r="L405" s="202"/>
      <c r="M405" s="203"/>
      <c r="N405" s="204"/>
      <c r="O405" s="204"/>
      <c r="P405" s="204"/>
      <c r="Q405" s="204"/>
      <c r="R405" s="204"/>
      <c r="S405" s="204"/>
      <c r="T405" s="205"/>
      <c r="AT405" s="206" t="s">
        <v>252</v>
      </c>
      <c r="AU405" s="206" t="s">
        <v>79</v>
      </c>
      <c r="AV405" s="13" t="s">
        <v>79</v>
      </c>
      <c r="AW405" s="13" t="s">
        <v>32</v>
      </c>
      <c r="AX405" s="13" t="s">
        <v>70</v>
      </c>
      <c r="AY405" s="206" t="s">
        <v>244</v>
      </c>
    </row>
    <row r="406" spans="1:65" s="13" customFormat="1">
      <c r="B406" s="195"/>
      <c r="C406" s="196"/>
      <c r="D406" s="197" t="s">
        <v>252</v>
      </c>
      <c r="E406" s="198" t="s">
        <v>18</v>
      </c>
      <c r="F406" s="199" t="s">
        <v>2094</v>
      </c>
      <c r="G406" s="196"/>
      <c r="H406" s="200">
        <v>-0.11899999999999999</v>
      </c>
      <c r="I406" s="201"/>
      <c r="J406" s="196"/>
      <c r="K406" s="196"/>
      <c r="L406" s="202"/>
      <c r="M406" s="203"/>
      <c r="N406" s="204"/>
      <c r="O406" s="204"/>
      <c r="P406" s="204"/>
      <c r="Q406" s="204"/>
      <c r="R406" s="204"/>
      <c r="S406" s="204"/>
      <c r="T406" s="205"/>
      <c r="AT406" s="206" t="s">
        <v>252</v>
      </c>
      <c r="AU406" s="206" t="s">
        <v>79</v>
      </c>
      <c r="AV406" s="13" t="s">
        <v>79</v>
      </c>
      <c r="AW406" s="13" t="s">
        <v>32</v>
      </c>
      <c r="AX406" s="13" t="s">
        <v>70</v>
      </c>
      <c r="AY406" s="206" t="s">
        <v>244</v>
      </c>
    </row>
    <row r="407" spans="1:65" s="16" customFormat="1">
      <c r="B407" s="255"/>
      <c r="C407" s="256"/>
      <c r="D407" s="197" t="s">
        <v>252</v>
      </c>
      <c r="E407" s="257" t="s">
        <v>18</v>
      </c>
      <c r="F407" s="258" t="s">
        <v>2044</v>
      </c>
      <c r="G407" s="256"/>
      <c r="H407" s="259">
        <v>3.1749999999999998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AT407" s="265" t="s">
        <v>252</v>
      </c>
      <c r="AU407" s="265" t="s">
        <v>79</v>
      </c>
      <c r="AV407" s="16" t="s">
        <v>131</v>
      </c>
      <c r="AW407" s="16" t="s">
        <v>32</v>
      </c>
      <c r="AX407" s="16" t="s">
        <v>70</v>
      </c>
      <c r="AY407" s="265" t="s">
        <v>244</v>
      </c>
    </row>
    <row r="408" spans="1:65" s="13" customFormat="1">
      <c r="B408" s="195"/>
      <c r="C408" s="196"/>
      <c r="D408" s="197" t="s">
        <v>252</v>
      </c>
      <c r="E408" s="198" t="s">
        <v>18</v>
      </c>
      <c r="F408" s="199" t="s">
        <v>2095</v>
      </c>
      <c r="G408" s="196"/>
      <c r="H408" s="200">
        <v>0.47599999999999998</v>
      </c>
      <c r="I408" s="201"/>
      <c r="J408" s="196"/>
      <c r="K408" s="196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252</v>
      </c>
      <c r="AU408" s="206" t="s">
        <v>79</v>
      </c>
      <c r="AV408" s="13" t="s">
        <v>79</v>
      </c>
      <c r="AW408" s="13" t="s">
        <v>32</v>
      </c>
      <c r="AX408" s="13" t="s">
        <v>70</v>
      </c>
      <c r="AY408" s="206" t="s">
        <v>244</v>
      </c>
    </row>
    <row r="409" spans="1:65" s="14" customFormat="1">
      <c r="B409" s="207"/>
      <c r="C409" s="208"/>
      <c r="D409" s="197" t="s">
        <v>252</v>
      </c>
      <c r="E409" s="209" t="s">
        <v>18</v>
      </c>
      <c r="F409" s="210" t="s">
        <v>254</v>
      </c>
      <c r="G409" s="208"/>
      <c r="H409" s="211">
        <v>3.6509999999999998</v>
      </c>
      <c r="I409" s="212"/>
      <c r="J409" s="208"/>
      <c r="K409" s="208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252</v>
      </c>
      <c r="AU409" s="217" t="s">
        <v>79</v>
      </c>
      <c r="AV409" s="14" t="s">
        <v>250</v>
      </c>
      <c r="AW409" s="14" t="s">
        <v>32</v>
      </c>
      <c r="AX409" s="14" t="s">
        <v>70</v>
      </c>
      <c r="AY409" s="217" t="s">
        <v>244</v>
      </c>
    </row>
    <row r="410" spans="1:65" s="13" customFormat="1">
      <c r="B410" s="195"/>
      <c r="C410" s="196"/>
      <c r="D410" s="197" t="s">
        <v>252</v>
      </c>
      <c r="E410" s="198" t="s">
        <v>18</v>
      </c>
      <c r="F410" s="199" t="s">
        <v>2096</v>
      </c>
      <c r="G410" s="196"/>
      <c r="H410" s="200">
        <v>4.1989999999999998</v>
      </c>
      <c r="I410" s="201"/>
      <c r="J410" s="196"/>
      <c r="K410" s="196"/>
      <c r="L410" s="202"/>
      <c r="M410" s="203"/>
      <c r="N410" s="204"/>
      <c r="O410" s="204"/>
      <c r="P410" s="204"/>
      <c r="Q410" s="204"/>
      <c r="R410" s="204"/>
      <c r="S410" s="204"/>
      <c r="T410" s="205"/>
      <c r="AT410" s="206" t="s">
        <v>252</v>
      </c>
      <c r="AU410" s="206" t="s">
        <v>79</v>
      </c>
      <c r="AV410" s="13" t="s">
        <v>79</v>
      </c>
      <c r="AW410" s="13" t="s">
        <v>32</v>
      </c>
      <c r="AX410" s="13" t="s">
        <v>70</v>
      </c>
      <c r="AY410" s="206" t="s">
        <v>244</v>
      </c>
    </row>
    <row r="411" spans="1:65" s="15" customFormat="1">
      <c r="B411" s="229"/>
      <c r="C411" s="230"/>
      <c r="D411" s="197" t="s">
        <v>252</v>
      </c>
      <c r="E411" s="231" t="s">
        <v>18</v>
      </c>
      <c r="F411" s="232" t="s">
        <v>374</v>
      </c>
      <c r="G411" s="230"/>
      <c r="H411" s="231" t="s">
        <v>18</v>
      </c>
      <c r="I411" s="233"/>
      <c r="J411" s="230"/>
      <c r="K411" s="230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252</v>
      </c>
      <c r="AU411" s="238" t="s">
        <v>79</v>
      </c>
      <c r="AV411" s="15" t="s">
        <v>77</v>
      </c>
      <c r="AW411" s="15" t="s">
        <v>32</v>
      </c>
      <c r="AX411" s="15" t="s">
        <v>70</v>
      </c>
      <c r="AY411" s="238" t="s">
        <v>244</v>
      </c>
    </row>
    <row r="412" spans="1:65" s="13" customFormat="1">
      <c r="B412" s="195"/>
      <c r="C412" s="196"/>
      <c r="D412" s="197" t="s">
        <v>252</v>
      </c>
      <c r="E412" s="198" t="s">
        <v>18</v>
      </c>
      <c r="F412" s="199" t="s">
        <v>2097</v>
      </c>
      <c r="G412" s="196"/>
      <c r="H412" s="200">
        <v>-2.2639999999999998</v>
      </c>
      <c r="I412" s="201"/>
      <c r="J412" s="196"/>
      <c r="K412" s="196"/>
      <c r="L412" s="202"/>
      <c r="M412" s="203"/>
      <c r="N412" s="204"/>
      <c r="O412" s="204"/>
      <c r="P412" s="204"/>
      <c r="Q412" s="204"/>
      <c r="R412" s="204"/>
      <c r="S412" s="204"/>
      <c r="T412" s="205"/>
      <c r="AT412" s="206" t="s">
        <v>252</v>
      </c>
      <c r="AU412" s="206" t="s">
        <v>79</v>
      </c>
      <c r="AV412" s="13" t="s">
        <v>79</v>
      </c>
      <c r="AW412" s="13" t="s">
        <v>32</v>
      </c>
      <c r="AX412" s="13" t="s">
        <v>70</v>
      </c>
      <c r="AY412" s="206" t="s">
        <v>244</v>
      </c>
    </row>
    <row r="413" spans="1:65" s="14" customFormat="1">
      <c r="B413" s="207"/>
      <c r="C413" s="208"/>
      <c r="D413" s="197" t="s">
        <v>252</v>
      </c>
      <c r="E413" s="209" t="s">
        <v>18</v>
      </c>
      <c r="F413" s="210" t="s">
        <v>254</v>
      </c>
      <c r="G413" s="208"/>
      <c r="H413" s="211">
        <v>1.9350000000000001</v>
      </c>
      <c r="I413" s="212"/>
      <c r="J413" s="208"/>
      <c r="K413" s="208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252</v>
      </c>
      <c r="AU413" s="217" t="s">
        <v>79</v>
      </c>
      <c r="AV413" s="14" t="s">
        <v>250</v>
      </c>
      <c r="AW413" s="14" t="s">
        <v>32</v>
      </c>
      <c r="AX413" s="14" t="s">
        <v>77</v>
      </c>
      <c r="AY413" s="217" t="s">
        <v>244</v>
      </c>
    </row>
    <row r="414" spans="1:65" s="2" customFormat="1" ht="37.9" customHeight="1">
      <c r="A414" s="36"/>
      <c r="B414" s="37"/>
      <c r="C414" s="181" t="s">
        <v>538</v>
      </c>
      <c r="D414" s="181" t="s">
        <v>246</v>
      </c>
      <c r="E414" s="182" t="s">
        <v>2098</v>
      </c>
      <c r="F414" s="183" t="s">
        <v>2099</v>
      </c>
      <c r="G414" s="184" t="s">
        <v>249</v>
      </c>
      <c r="H414" s="185">
        <v>40</v>
      </c>
      <c r="I414" s="186"/>
      <c r="J414" s="187">
        <f>ROUND(I414*H414,2)</f>
        <v>0</v>
      </c>
      <c r="K414" s="188"/>
      <c r="L414" s="41"/>
      <c r="M414" s="189" t="s">
        <v>18</v>
      </c>
      <c r="N414" s="190" t="s">
        <v>41</v>
      </c>
      <c r="O414" s="66"/>
      <c r="P414" s="191">
        <f>O414*H414</f>
        <v>0</v>
      </c>
      <c r="Q414" s="191">
        <v>5.8999999999999997E-2</v>
      </c>
      <c r="R414" s="191">
        <f>Q414*H414</f>
        <v>2.36</v>
      </c>
      <c r="S414" s="191">
        <v>0</v>
      </c>
      <c r="T414" s="192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3" t="s">
        <v>250</v>
      </c>
      <c r="AT414" s="193" t="s">
        <v>246</v>
      </c>
      <c r="AU414" s="193" t="s">
        <v>79</v>
      </c>
      <c r="AY414" s="19" t="s">
        <v>244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19" t="s">
        <v>77</v>
      </c>
      <c r="BK414" s="194">
        <f>ROUND(I414*H414,2)</f>
        <v>0</v>
      </c>
      <c r="BL414" s="19" t="s">
        <v>250</v>
      </c>
      <c r="BM414" s="193" t="s">
        <v>2100</v>
      </c>
    </row>
    <row r="415" spans="1:65" s="15" customFormat="1">
      <c r="B415" s="229"/>
      <c r="C415" s="230"/>
      <c r="D415" s="197" t="s">
        <v>252</v>
      </c>
      <c r="E415" s="231" t="s">
        <v>18</v>
      </c>
      <c r="F415" s="232" t="s">
        <v>2101</v>
      </c>
      <c r="G415" s="230"/>
      <c r="H415" s="231" t="s">
        <v>18</v>
      </c>
      <c r="I415" s="233"/>
      <c r="J415" s="230"/>
      <c r="K415" s="230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252</v>
      </c>
      <c r="AU415" s="238" t="s">
        <v>79</v>
      </c>
      <c r="AV415" s="15" t="s">
        <v>77</v>
      </c>
      <c r="AW415" s="15" t="s">
        <v>32</v>
      </c>
      <c r="AX415" s="15" t="s">
        <v>70</v>
      </c>
      <c r="AY415" s="238" t="s">
        <v>244</v>
      </c>
    </row>
    <row r="416" spans="1:65" s="13" customFormat="1">
      <c r="B416" s="195"/>
      <c r="C416" s="196"/>
      <c r="D416" s="197" t="s">
        <v>252</v>
      </c>
      <c r="E416" s="198" t="s">
        <v>18</v>
      </c>
      <c r="F416" s="199" t="s">
        <v>2102</v>
      </c>
      <c r="G416" s="196"/>
      <c r="H416" s="200">
        <v>22</v>
      </c>
      <c r="I416" s="201"/>
      <c r="J416" s="196"/>
      <c r="K416" s="196"/>
      <c r="L416" s="202"/>
      <c r="M416" s="203"/>
      <c r="N416" s="204"/>
      <c r="O416" s="204"/>
      <c r="P416" s="204"/>
      <c r="Q416" s="204"/>
      <c r="R416" s="204"/>
      <c r="S416" s="204"/>
      <c r="T416" s="205"/>
      <c r="AT416" s="206" t="s">
        <v>252</v>
      </c>
      <c r="AU416" s="206" t="s">
        <v>79</v>
      </c>
      <c r="AV416" s="13" t="s">
        <v>79</v>
      </c>
      <c r="AW416" s="13" t="s">
        <v>32</v>
      </c>
      <c r="AX416" s="13" t="s">
        <v>70</v>
      </c>
      <c r="AY416" s="206" t="s">
        <v>244</v>
      </c>
    </row>
    <row r="417" spans="1:65" s="13" customFormat="1">
      <c r="B417" s="195"/>
      <c r="C417" s="196"/>
      <c r="D417" s="197" t="s">
        <v>252</v>
      </c>
      <c r="E417" s="198" t="s">
        <v>18</v>
      </c>
      <c r="F417" s="199" t="s">
        <v>2103</v>
      </c>
      <c r="G417" s="196"/>
      <c r="H417" s="200">
        <v>49</v>
      </c>
      <c r="I417" s="201"/>
      <c r="J417" s="196"/>
      <c r="K417" s="196"/>
      <c r="L417" s="202"/>
      <c r="M417" s="203"/>
      <c r="N417" s="204"/>
      <c r="O417" s="204"/>
      <c r="P417" s="204"/>
      <c r="Q417" s="204"/>
      <c r="R417" s="204"/>
      <c r="S417" s="204"/>
      <c r="T417" s="205"/>
      <c r="AT417" s="206" t="s">
        <v>252</v>
      </c>
      <c r="AU417" s="206" t="s">
        <v>79</v>
      </c>
      <c r="AV417" s="13" t="s">
        <v>79</v>
      </c>
      <c r="AW417" s="13" t="s">
        <v>32</v>
      </c>
      <c r="AX417" s="13" t="s">
        <v>70</v>
      </c>
      <c r="AY417" s="206" t="s">
        <v>244</v>
      </c>
    </row>
    <row r="418" spans="1:65" s="13" customFormat="1">
      <c r="B418" s="195"/>
      <c r="C418" s="196"/>
      <c r="D418" s="197" t="s">
        <v>252</v>
      </c>
      <c r="E418" s="198" t="s">
        <v>18</v>
      </c>
      <c r="F418" s="199" t="s">
        <v>2104</v>
      </c>
      <c r="G418" s="196"/>
      <c r="H418" s="200">
        <v>7</v>
      </c>
      <c r="I418" s="201"/>
      <c r="J418" s="196"/>
      <c r="K418" s="196"/>
      <c r="L418" s="202"/>
      <c r="M418" s="203"/>
      <c r="N418" s="204"/>
      <c r="O418" s="204"/>
      <c r="P418" s="204"/>
      <c r="Q418" s="204"/>
      <c r="R418" s="204"/>
      <c r="S418" s="204"/>
      <c r="T418" s="205"/>
      <c r="AT418" s="206" t="s">
        <v>252</v>
      </c>
      <c r="AU418" s="206" t="s">
        <v>79</v>
      </c>
      <c r="AV418" s="13" t="s">
        <v>79</v>
      </c>
      <c r="AW418" s="13" t="s">
        <v>32</v>
      </c>
      <c r="AX418" s="13" t="s">
        <v>70</v>
      </c>
      <c r="AY418" s="206" t="s">
        <v>244</v>
      </c>
    </row>
    <row r="419" spans="1:65" s="15" customFormat="1">
      <c r="B419" s="229"/>
      <c r="C419" s="230"/>
      <c r="D419" s="197" t="s">
        <v>252</v>
      </c>
      <c r="E419" s="231" t="s">
        <v>18</v>
      </c>
      <c r="F419" s="232" t="s">
        <v>374</v>
      </c>
      <c r="G419" s="230"/>
      <c r="H419" s="231" t="s">
        <v>18</v>
      </c>
      <c r="I419" s="233"/>
      <c r="J419" s="230"/>
      <c r="K419" s="230"/>
      <c r="L419" s="234"/>
      <c r="M419" s="235"/>
      <c r="N419" s="236"/>
      <c r="O419" s="236"/>
      <c r="P419" s="236"/>
      <c r="Q419" s="236"/>
      <c r="R419" s="236"/>
      <c r="S419" s="236"/>
      <c r="T419" s="237"/>
      <c r="AT419" s="238" t="s">
        <v>252</v>
      </c>
      <c r="AU419" s="238" t="s">
        <v>79</v>
      </c>
      <c r="AV419" s="15" t="s">
        <v>77</v>
      </c>
      <c r="AW419" s="15" t="s">
        <v>32</v>
      </c>
      <c r="AX419" s="15" t="s">
        <v>70</v>
      </c>
      <c r="AY419" s="238" t="s">
        <v>244</v>
      </c>
    </row>
    <row r="420" spans="1:65" s="13" customFormat="1">
      <c r="B420" s="195"/>
      <c r="C420" s="196"/>
      <c r="D420" s="197" t="s">
        <v>252</v>
      </c>
      <c r="E420" s="198" t="s">
        <v>18</v>
      </c>
      <c r="F420" s="199" t="s">
        <v>2105</v>
      </c>
      <c r="G420" s="196"/>
      <c r="H420" s="200">
        <v>-38</v>
      </c>
      <c r="I420" s="201"/>
      <c r="J420" s="196"/>
      <c r="K420" s="196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252</v>
      </c>
      <c r="AU420" s="206" t="s">
        <v>79</v>
      </c>
      <c r="AV420" s="13" t="s">
        <v>79</v>
      </c>
      <c r="AW420" s="13" t="s">
        <v>32</v>
      </c>
      <c r="AX420" s="13" t="s">
        <v>70</v>
      </c>
      <c r="AY420" s="206" t="s">
        <v>244</v>
      </c>
    </row>
    <row r="421" spans="1:65" s="14" customFormat="1">
      <c r="B421" s="207"/>
      <c r="C421" s="208"/>
      <c r="D421" s="197" t="s">
        <v>252</v>
      </c>
      <c r="E421" s="209" t="s">
        <v>18</v>
      </c>
      <c r="F421" s="210" t="s">
        <v>254</v>
      </c>
      <c r="G421" s="208"/>
      <c r="H421" s="211">
        <v>40</v>
      </c>
      <c r="I421" s="212"/>
      <c r="J421" s="208"/>
      <c r="K421" s="208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252</v>
      </c>
      <c r="AU421" s="217" t="s">
        <v>79</v>
      </c>
      <c r="AV421" s="14" t="s">
        <v>250</v>
      </c>
      <c r="AW421" s="14" t="s">
        <v>32</v>
      </c>
      <c r="AX421" s="14" t="s">
        <v>77</v>
      </c>
      <c r="AY421" s="217" t="s">
        <v>244</v>
      </c>
    </row>
    <row r="422" spans="1:65" s="2" customFormat="1" ht="37.9" customHeight="1">
      <c r="A422" s="36"/>
      <c r="B422" s="37"/>
      <c r="C422" s="181" t="s">
        <v>542</v>
      </c>
      <c r="D422" s="181" t="s">
        <v>246</v>
      </c>
      <c r="E422" s="182" t="s">
        <v>2106</v>
      </c>
      <c r="F422" s="183" t="s">
        <v>2107</v>
      </c>
      <c r="G422" s="184" t="s">
        <v>249</v>
      </c>
      <c r="H422" s="185">
        <v>49</v>
      </c>
      <c r="I422" s="186"/>
      <c r="J422" s="187">
        <f>ROUND(I422*H422,2)</f>
        <v>0</v>
      </c>
      <c r="K422" s="188"/>
      <c r="L422" s="41"/>
      <c r="M422" s="189" t="s">
        <v>18</v>
      </c>
      <c r="N422" s="190" t="s">
        <v>41</v>
      </c>
      <c r="O422" s="66"/>
      <c r="P422" s="191">
        <f>O422*H422</f>
        <v>0</v>
      </c>
      <c r="Q422" s="191">
        <v>6.7360000000000003E-2</v>
      </c>
      <c r="R422" s="191">
        <f>Q422*H422</f>
        <v>3.30064</v>
      </c>
      <c r="S422" s="191">
        <v>0</v>
      </c>
      <c r="T422" s="192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3" t="s">
        <v>250</v>
      </c>
      <c r="AT422" s="193" t="s">
        <v>246</v>
      </c>
      <c r="AU422" s="193" t="s">
        <v>79</v>
      </c>
      <c r="AY422" s="19" t="s">
        <v>244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77</v>
      </c>
      <c r="BK422" s="194">
        <f>ROUND(I422*H422,2)</f>
        <v>0</v>
      </c>
      <c r="BL422" s="19" t="s">
        <v>250</v>
      </c>
      <c r="BM422" s="193" t="s">
        <v>2108</v>
      </c>
    </row>
    <row r="423" spans="1:65" s="15" customFormat="1">
      <c r="B423" s="229"/>
      <c r="C423" s="230"/>
      <c r="D423" s="197" t="s">
        <v>252</v>
      </c>
      <c r="E423" s="231" t="s">
        <v>18</v>
      </c>
      <c r="F423" s="232" t="s">
        <v>2109</v>
      </c>
      <c r="G423" s="230"/>
      <c r="H423" s="231" t="s">
        <v>18</v>
      </c>
      <c r="I423" s="233"/>
      <c r="J423" s="230"/>
      <c r="K423" s="230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252</v>
      </c>
      <c r="AU423" s="238" t="s">
        <v>79</v>
      </c>
      <c r="AV423" s="15" t="s">
        <v>77</v>
      </c>
      <c r="AW423" s="15" t="s">
        <v>32</v>
      </c>
      <c r="AX423" s="15" t="s">
        <v>70</v>
      </c>
      <c r="AY423" s="238" t="s">
        <v>244</v>
      </c>
    </row>
    <row r="424" spans="1:65" s="15" customFormat="1">
      <c r="B424" s="229"/>
      <c r="C424" s="230"/>
      <c r="D424" s="197" t="s">
        <v>252</v>
      </c>
      <c r="E424" s="231" t="s">
        <v>18</v>
      </c>
      <c r="F424" s="232" t="s">
        <v>2110</v>
      </c>
      <c r="G424" s="230"/>
      <c r="H424" s="231" t="s">
        <v>18</v>
      </c>
      <c r="I424" s="233"/>
      <c r="J424" s="230"/>
      <c r="K424" s="230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252</v>
      </c>
      <c r="AU424" s="238" t="s">
        <v>79</v>
      </c>
      <c r="AV424" s="15" t="s">
        <v>77</v>
      </c>
      <c r="AW424" s="15" t="s">
        <v>32</v>
      </c>
      <c r="AX424" s="15" t="s">
        <v>70</v>
      </c>
      <c r="AY424" s="238" t="s">
        <v>244</v>
      </c>
    </row>
    <row r="425" spans="1:65" s="13" customFormat="1">
      <c r="B425" s="195"/>
      <c r="C425" s="196"/>
      <c r="D425" s="197" t="s">
        <v>252</v>
      </c>
      <c r="E425" s="198" t="s">
        <v>18</v>
      </c>
      <c r="F425" s="199" t="s">
        <v>2111</v>
      </c>
      <c r="G425" s="196"/>
      <c r="H425" s="200">
        <v>49</v>
      </c>
      <c r="I425" s="201"/>
      <c r="J425" s="196"/>
      <c r="K425" s="196"/>
      <c r="L425" s="202"/>
      <c r="M425" s="203"/>
      <c r="N425" s="204"/>
      <c r="O425" s="204"/>
      <c r="P425" s="204"/>
      <c r="Q425" s="204"/>
      <c r="R425" s="204"/>
      <c r="S425" s="204"/>
      <c r="T425" s="205"/>
      <c r="AT425" s="206" t="s">
        <v>252</v>
      </c>
      <c r="AU425" s="206" t="s">
        <v>79</v>
      </c>
      <c r="AV425" s="13" t="s">
        <v>79</v>
      </c>
      <c r="AW425" s="13" t="s">
        <v>32</v>
      </c>
      <c r="AX425" s="13" t="s">
        <v>70</v>
      </c>
      <c r="AY425" s="206" t="s">
        <v>244</v>
      </c>
    </row>
    <row r="426" spans="1:65" s="14" customFormat="1">
      <c r="B426" s="207"/>
      <c r="C426" s="208"/>
      <c r="D426" s="197" t="s">
        <v>252</v>
      </c>
      <c r="E426" s="209" t="s">
        <v>18</v>
      </c>
      <c r="F426" s="210" t="s">
        <v>254</v>
      </c>
      <c r="G426" s="208"/>
      <c r="H426" s="211">
        <v>49</v>
      </c>
      <c r="I426" s="212"/>
      <c r="J426" s="208"/>
      <c r="K426" s="208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252</v>
      </c>
      <c r="AU426" s="217" t="s">
        <v>79</v>
      </c>
      <c r="AV426" s="14" t="s">
        <v>250</v>
      </c>
      <c r="AW426" s="14" t="s">
        <v>32</v>
      </c>
      <c r="AX426" s="14" t="s">
        <v>77</v>
      </c>
      <c r="AY426" s="217" t="s">
        <v>244</v>
      </c>
    </row>
    <row r="427" spans="1:65" s="2" customFormat="1" ht="37.9" customHeight="1">
      <c r="A427" s="36"/>
      <c r="B427" s="37"/>
      <c r="C427" s="181" t="s">
        <v>547</v>
      </c>
      <c r="D427" s="181" t="s">
        <v>246</v>
      </c>
      <c r="E427" s="182" t="s">
        <v>2112</v>
      </c>
      <c r="F427" s="183" t="s">
        <v>2113</v>
      </c>
      <c r="G427" s="184" t="s">
        <v>289</v>
      </c>
      <c r="H427" s="185">
        <v>610</v>
      </c>
      <c r="I427" s="186"/>
      <c r="J427" s="187">
        <f>ROUND(I427*H427,2)</f>
        <v>0</v>
      </c>
      <c r="K427" s="188"/>
      <c r="L427" s="41"/>
      <c r="M427" s="189" t="s">
        <v>18</v>
      </c>
      <c r="N427" s="190" t="s">
        <v>41</v>
      </c>
      <c r="O427" s="66"/>
      <c r="P427" s="191">
        <f>O427*H427</f>
        <v>0</v>
      </c>
      <c r="Q427" s="191">
        <v>1.34E-3</v>
      </c>
      <c r="R427" s="191">
        <f>Q427*H427</f>
        <v>0.81740000000000002</v>
      </c>
      <c r="S427" s="191">
        <v>0</v>
      </c>
      <c r="T427" s="192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3" t="s">
        <v>250</v>
      </c>
      <c r="AT427" s="193" t="s">
        <v>246</v>
      </c>
      <c r="AU427" s="193" t="s">
        <v>79</v>
      </c>
      <c r="AY427" s="19" t="s">
        <v>244</v>
      </c>
      <c r="BE427" s="194">
        <f>IF(N427="základní",J427,0)</f>
        <v>0</v>
      </c>
      <c r="BF427" s="194">
        <f>IF(N427="snížená",J427,0)</f>
        <v>0</v>
      </c>
      <c r="BG427" s="194">
        <f>IF(N427="zákl. přenesená",J427,0)</f>
        <v>0</v>
      </c>
      <c r="BH427" s="194">
        <f>IF(N427="sníž. přenesená",J427,0)</f>
        <v>0</v>
      </c>
      <c r="BI427" s="194">
        <f>IF(N427="nulová",J427,0)</f>
        <v>0</v>
      </c>
      <c r="BJ427" s="19" t="s">
        <v>77</v>
      </c>
      <c r="BK427" s="194">
        <f>ROUND(I427*H427,2)</f>
        <v>0</v>
      </c>
      <c r="BL427" s="19" t="s">
        <v>250</v>
      </c>
      <c r="BM427" s="193" t="s">
        <v>2114</v>
      </c>
    </row>
    <row r="428" spans="1:65" s="2" customFormat="1" ht="37.9" customHeight="1">
      <c r="A428" s="36"/>
      <c r="B428" s="37"/>
      <c r="C428" s="181" t="s">
        <v>551</v>
      </c>
      <c r="D428" s="181" t="s">
        <v>246</v>
      </c>
      <c r="E428" s="182" t="s">
        <v>2115</v>
      </c>
      <c r="F428" s="183" t="s">
        <v>2116</v>
      </c>
      <c r="G428" s="184" t="s">
        <v>289</v>
      </c>
      <c r="H428" s="185">
        <v>610</v>
      </c>
      <c r="I428" s="186"/>
      <c r="J428" s="187">
        <f>ROUND(I428*H428,2)</f>
        <v>0</v>
      </c>
      <c r="K428" s="188"/>
      <c r="L428" s="41"/>
      <c r="M428" s="189" t="s">
        <v>18</v>
      </c>
      <c r="N428" s="190" t="s">
        <v>41</v>
      </c>
      <c r="O428" s="66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3" t="s">
        <v>250</v>
      </c>
      <c r="AT428" s="193" t="s">
        <v>246</v>
      </c>
      <c r="AU428" s="193" t="s">
        <v>79</v>
      </c>
      <c r="AY428" s="19" t="s">
        <v>244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77</v>
      </c>
      <c r="BK428" s="194">
        <f>ROUND(I428*H428,2)</f>
        <v>0</v>
      </c>
      <c r="BL428" s="19" t="s">
        <v>250</v>
      </c>
      <c r="BM428" s="193" t="s">
        <v>2117</v>
      </c>
    </row>
    <row r="429" spans="1:65" s="2" customFormat="1" ht="66.75" customHeight="1">
      <c r="A429" s="36"/>
      <c r="B429" s="37"/>
      <c r="C429" s="181" t="s">
        <v>556</v>
      </c>
      <c r="D429" s="181" t="s">
        <v>246</v>
      </c>
      <c r="E429" s="182" t="s">
        <v>2118</v>
      </c>
      <c r="F429" s="183" t="s">
        <v>2119</v>
      </c>
      <c r="G429" s="184" t="s">
        <v>262</v>
      </c>
      <c r="H429" s="185">
        <v>3.2789999999999999</v>
      </c>
      <c r="I429" s="186"/>
      <c r="J429" s="187">
        <f>ROUND(I429*H429,2)</f>
        <v>0</v>
      </c>
      <c r="K429" s="188"/>
      <c r="L429" s="41"/>
      <c r="M429" s="189" t="s">
        <v>18</v>
      </c>
      <c r="N429" s="190" t="s">
        <v>41</v>
      </c>
      <c r="O429" s="66"/>
      <c r="P429" s="191">
        <f>O429*H429</f>
        <v>0</v>
      </c>
      <c r="Q429" s="191">
        <v>1.0526199999999999</v>
      </c>
      <c r="R429" s="191">
        <f>Q429*H429</f>
        <v>3.4515409799999994</v>
      </c>
      <c r="S429" s="191">
        <v>0</v>
      </c>
      <c r="T429" s="192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3" t="s">
        <v>250</v>
      </c>
      <c r="AT429" s="193" t="s">
        <v>246</v>
      </c>
      <c r="AU429" s="193" t="s">
        <v>79</v>
      </c>
      <c r="AY429" s="19" t="s">
        <v>244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9" t="s">
        <v>77</v>
      </c>
      <c r="BK429" s="194">
        <f>ROUND(I429*H429,2)</f>
        <v>0</v>
      </c>
      <c r="BL429" s="19" t="s">
        <v>250</v>
      </c>
      <c r="BM429" s="193" t="s">
        <v>2120</v>
      </c>
    </row>
    <row r="430" spans="1:65" s="13" customFormat="1">
      <c r="B430" s="195"/>
      <c r="C430" s="196"/>
      <c r="D430" s="197" t="s">
        <v>252</v>
      </c>
      <c r="E430" s="198" t="s">
        <v>18</v>
      </c>
      <c r="F430" s="199" t="s">
        <v>2121</v>
      </c>
      <c r="G430" s="196"/>
      <c r="H430" s="200">
        <v>0.30599999999999999</v>
      </c>
      <c r="I430" s="201"/>
      <c r="J430" s="196"/>
      <c r="K430" s="196"/>
      <c r="L430" s="202"/>
      <c r="M430" s="203"/>
      <c r="N430" s="204"/>
      <c r="O430" s="204"/>
      <c r="P430" s="204"/>
      <c r="Q430" s="204"/>
      <c r="R430" s="204"/>
      <c r="S430" s="204"/>
      <c r="T430" s="205"/>
      <c r="AT430" s="206" t="s">
        <v>252</v>
      </c>
      <c r="AU430" s="206" t="s">
        <v>79</v>
      </c>
      <c r="AV430" s="13" t="s">
        <v>79</v>
      </c>
      <c r="AW430" s="13" t="s">
        <v>32</v>
      </c>
      <c r="AX430" s="13" t="s">
        <v>70</v>
      </c>
      <c r="AY430" s="206" t="s">
        <v>244</v>
      </c>
    </row>
    <row r="431" spans="1:65" s="13" customFormat="1">
      <c r="B431" s="195"/>
      <c r="C431" s="196"/>
      <c r="D431" s="197" t="s">
        <v>252</v>
      </c>
      <c r="E431" s="198" t="s">
        <v>18</v>
      </c>
      <c r="F431" s="199" t="s">
        <v>2122</v>
      </c>
      <c r="G431" s="196"/>
      <c r="H431" s="200">
        <v>0.2</v>
      </c>
      <c r="I431" s="201"/>
      <c r="J431" s="196"/>
      <c r="K431" s="196"/>
      <c r="L431" s="202"/>
      <c r="M431" s="203"/>
      <c r="N431" s="204"/>
      <c r="O431" s="204"/>
      <c r="P431" s="204"/>
      <c r="Q431" s="204"/>
      <c r="R431" s="204"/>
      <c r="S431" s="204"/>
      <c r="T431" s="205"/>
      <c r="AT431" s="206" t="s">
        <v>252</v>
      </c>
      <c r="AU431" s="206" t="s">
        <v>79</v>
      </c>
      <c r="AV431" s="13" t="s">
        <v>79</v>
      </c>
      <c r="AW431" s="13" t="s">
        <v>32</v>
      </c>
      <c r="AX431" s="13" t="s">
        <v>70</v>
      </c>
      <c r="AY431" s="206" t="s">
        <v>244</v>
      </c>
    </row>
    <row r="432" spans="1:65" s="13" customFormat="1" ht="22.5">
      <c r="B432" s="195"/>
      <c r="C432" s="196"/>
      <c r="D432" s="197" t="s">
        <v>252</v>
      </c>
      <c r="E432" s="198" t="s">
        <v>18</v>
      </c>
      <c r="F432" s="199" t="s">
        <v>2123</v>
      </c>
      <c r="G432" s="196"/>
      <c r="H432" s="200">
        <v>0.41099999999999998</v>
      </c>
      <c r="I432" s="201"/>
      <c r="J432" s="196"/>
      <c r="K432" s="196"/>
      <c r="L432" s="202"/>
      <c r="M432" s="203"/>
      <c r="N432" s="204"/>
      <c r="O432" s="204"/>
      <c r="P432" s="204"/>
      <c r="Q432" s="204"/>
      <c r="R432" s="204"/>
      <c r="S432" s="204"/>
      <c r="T432" s="205"/>
      <c r="AT432" s="206" t="s">
        <v>252</v>
      </c>
      <c r="AU432" s="206" t="s">
        <v>79</v>
      </c>
      <c r="AV432" s="13" t="s">
        <v>79</v>
      </c>
      <c r="AW432" s="13" t="s">
        <v>32</v>
      </c>
      <c r="AX432" s="13" t="s">
        <v>70</v>
      </c>
      <c r="AY432" s="206" t="s">
        <v>244</v>
      </c>
    </row>
    <row r="433" spans="1:65" s="13" customFormat="1" ht="22.5">
      <c r="B433" s="195"/>
      <c r="C433" s="196"/>
      <c r="D433" s="197" t="s">
        <v>252</v>
      </c>
      <c r="E433" s="198" t="s">
        <v>18</v>
      </c>
      <c r="F433" s="199" t="s">
        <v>2124</v>
      </c>
      <c r="G433" s="196"/>
      <c r="H433" s="200">
        <v>0.161</v>
      </c>
      <c r="I433" s="201"/>
      <c r="J433" s="196"/>
      <c r="K433" s="196"/>
      <c r="L433" s="202"/>
      <c r="M433" s="203"/>
      <c r="N433" s="204"/>
      <c r="O433" s="204"/>
      <c r="P433" s="204"/>
      <c r="Q433" s="204"/>
      <c r="R433" s="204"/>
      <c r="S433" s="204"/>
      <c r="T433" s="205"/>
      <c r="AT433" s="206" t="s">
        <v>252</v>
      </c>
      <c r="AU433" s="206" t="s">
        <v>79</v>
      </c>
      <c r="AV433" s="13" t="s">
        <v>79</v>
      </c>
      <c r="AW433" s="13" t="s">
        <v>32</v>
      </c>
      <c r="AX433" s="13" t="s">
        <v>70</v>
      </c>
      <c r="AY433" s="206" t="s">
        <v>244</v>
      </c>
    </row>
    <row r="434" spans="1:65" s="13" customFormat="1" ht="22.5">
      <c r="B434" s="195"/>
      <c r="C434" s="196"/>
      <c r="D434" s="197" t="s">
        <v>252</v>
      </c>
      <c r="E434" s="198" t="s">
        <v>18</v>
      </c>
      <c r="F434" s="199" t="s">
        <v>2125</v>
      </c>
      <c r="G434" s="196"/>
      <c r="H434" s="200">
        <v>0.2</v>
      </c>
      <c r="I434" s="201"/>
      <c r="J434" s="196"/>
      <c r="K434" s="196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252</v>
      </c>
      <c r="AU434" s="206" t="s">
        <v>79</v>
      </c>
      <c r="AV434" s="13" t="s">
        <v>79</v>
      </c>
      <c r="AW434" s="13" t="s">
        <v>32</v>
      </c>
      <c r="AX434" s="13" t="s">
        <v>70</v>
      </c>
      <c r="AY434" s="206" t="s">
        <v>244</v>
      </c>
    </row>
    <row r="435" spans="1:65" s="13" customFormat="1" ht="22.5">
      <c r="B435" s="195"/>
      <c r="C435" s="196"/>
      <c r="D435" s="197" t="s">
        <v>252</v>
      </c>
      <c r="E435" s="198" t="s">
        <v>18</v>
      </c>
      <c r="F435" s="199" t="s">
        <v>2126</v>
      </c>
      <c r="G435" s="196"/>
      <c r="H435" s="200">
        <v>0.15</v>
      </c>
      <c r="I435" s="201"/>
      <c r="J435" s="196"/>
      <c r="K435" s="196"/>
      <c r="L435" s="202"/>
      <c r="M435" s="203"/>
      <c r="N435" s="204"/>
      <c r="O435" s="204"/>
      <c r="P435" s="204"/>
      <c r="Q435" s="204"/>
      <c r="R435" s="204"/>
      <c r="S435" s="204"/>
      <c r="T435" s="205"/>
      <c r="AT435" s="206" t="s">
        <v>252</v>
      </c>
      <c r="AU435" s="206" t="s">
        <v>79</v>
      </c>
      <c r="AV435" s="13" t="s">
        <v>79</v>
      </c>
      <c r="AW435" s="13" t="s">
        <v>32</v>
      </c>
      <c r="AX435" s="13" t="s">
        <v>70</v>
      </c>
      <c r="AY435" s="206" t="s">
        <v>244</v>
      </c>
    </row>
    <row r="436" spans="1:65" s="13" customFormat="1">
      <c r="B436" s="195"/>
      <c r="C436" s="196"/>
      <c r="D436" s="197" t="s">
        <v>252</v>
      </c>
      <c r="E436" s="198" t="s">
        <v>18</v>
      </c>
      <c r="F436" s="199" t="s">
        <v>2127</v>
      </c>
      <c r="G436" s="196"/>
      <c r="H436" s="200">
        <v>1.423</v>
      </c>
      <c r="I436" s="201"/>
      <c r="J436" s="196"/>
      <c r="K436" s="196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252</v>
      </c>
      <c r="AU436" s="206" t="s">
        <v>79</v>
      </c>
      <c r="AV436" s="13" t="s">
        <v>79</v>
      </c>
      <c r="AW436" s="13" t="s">
        <v>32</v>
      </c>
      <c r="AX436" s="13" t="s">
        <v>70</v>
      </c>
      <c r="AY436" s="206" t="s">
        <v>244</v>
      </c>
    </row>
    <row r="437" spans="1:65" s="16" customFormat="1">
      <c r="B437" s="255"/>
      <c r="C437" s="256"/>
      <c r="D437" s="197" t="s">
        <v>252</v>
      </c>
      <c r="E437" s="257" t="s">
        <v>18</v>
      </c>
      <c r="F437" s="258" t="s">
        <v>2044</v>
      </c>
      <c r="G437" s="256"/>
      <c r="H437" s="259">
        <v>2.851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AT437" s="265" t="s">
        <v>252</v>
      </c>
      <c r="AU437" s="265" t="s">
        <v>79</v>
      </c>
      <c r="AV437" s="16" t="s">
        <v>131</v>
      </c>
      <c r="AW437" s="16" t="s">
        <v>32</v>
      </c>
      <c r="AX437" s="16" t="s">
        <v>70</v>
      </c>
      <c r="AY437" s="265" t="s">
        <v>244</v>
      </c>
    </row>
    <row r="438" spans="1:65" s="13" customFormat="1">
      <c r="B438" s="195"/>
      <c r="C438" s="196"/>
      <c r="D438" s="197" t="s">
        <v>252</v>
      </c>
      <c r="E438" s="198" t="s">
        <v>18</v>
      </c>
      <c r="F438" s="199" t="s">
        <v>2128</v>
      </c>
      <c r="G438" s="196"/>
      <c r="H438" s="200">
        <v>0.42799999999999999</v>
      </c>
      <c r="I438" s="201"/>
      <c r="J438" s="196"/>
      <c r="K438" s="196"/>
      <c r="L438" s="202"/>
      <c r="M438" s="203"/>
      <c r="N438" s="204"/>
      <c r="O438" s="204"/>
      <c r="P438" s="204"/>
      <c r="Q438" s="204"/>
      <c r="R438" s="204"/>
      <c r="S438" s="204"/>
      <c r="T438" s="205"/>
      <c r="AT438" s="206" t="s">
        <v>252</v>
      </c>
      <c r="AU438" s="206" t="s">
        <v>79</v>
      </c>
      <c r="AV438" s="13" t="s">
        <v>79</v>
      </c>
      <c r="AW438" s="13" t="s">
        <v>32</v>
      </c>
      <c r="AX438" s="13" t="s">
        <v>70</v>
      </c>
      <c r="AY438" s="206" t="s">
        <v>244</v>
      </c>
    </row>
    <row r="439" spans="1:65" s="14" customFormat="1">
      <c r="B439" s="207"/>
      <c r="C439" s="208"/>
      <c r="D439" s="197" t="s">
        <v>252</v>
      </c>
      <c r="E439" s="209" t="s">
        <v>18</v>
      </c>
      <c r="F439" s="210" t="s">
        <v>254</v>
      </c>
      <c r="G439" s="208"/>
      <c r="H439" s="211">
        <v>3.2789999999999999</v>
      </c>
      <c r="I439" s="212"/>
      <c r="J439" s="208"/>
      <c r="K439" s="208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252</v>
      </c>
      <c r="AU439" s="217" t="s">
        <v>79</v>
      </c>
      <c r="AV439" s="14" t="s">
        <v>250</v>
      </c>
      <c r="AW439" s="14" t="s">
        <v>32</v>
      </c>
      <c r="AX439" s="14" t="s">
        <v>77</v>
      </c>
      <c r="AY439" s="217" t="s">
        <v>244</v>
      </c>
    </row>
    <row r="440" spans="1:65" s="2" customFormat="1" ht="49.15" customHeight="1">
      <c r="A440" s="36"/>
      <c r="B440" s="37"/>
      <c r="C440" s="181" t="s">
        <v>561</v>
      </c>
      <c r="D440" s="181" t="s">
        <v>246</v>
      </c>
      <c r="E440" s="182" t="s">
        <v>2129</v>
      </c>
      <c r="F440" s="183" t="s">
        <v>2130</v>
      </c>
      <c r="G440" s="184" t="s">
        <v>262</v>
      </c>
      <c r="H440" s="185">
        <v>51.813000000000002</v>
      </c>
      <c r="I440" s="186"/>
      <c r="J440" s="187">
        <f>ROUND(I440*H440,2)</f>
        <v>0</v>
      </c>
      <c r="K440" s="188"/>
      <c r="L440" s="41"/>
      <c r="M440" s="189" t="s">
        <v>18</v>
      </c>
      <c r="N440" s="190" t="s">
        <v>41</v>
      </c>
      <c r="O440" s="66"/>
      <c r="P440" s="191">
        <f>O440*H440</f>
        <v>0</v>
      </c>
      <c r="Q440" s="191">
        <v>1.7090000000000001E-2</v>
      </c>
      <c r="R440" s="191">
        <f>Q440*H440</f>
        <v>0.88548417000000013</v>
      </c>
      <c r="S440" s="191">
        <v>0</v>
      </c>
      <c r="T440" s="192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3" t="s">
        <v>250</v>
      </c>
      <c r="AT440" s="193" t="s">
        <v>246</v>
      </c>
      <c r="AU440" s="193" t="s">
        <v>79</v>
      </c>
      <c r="AY440" s="19" t="s">
        <v>244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19" t="s">
        <v>77</v>
      </c>
      <c r="BK440" s="194">
        <f>ROUND(I440*H440,2)</f>
        <v>0</v>
      </c>
      <c r="BL440" s="19" t="s">
        <v>250</v>
      </c>
      <c r="BM440" s="193" t="s">
        <v>2131</v>
      </c>
    </row>
    <row r="441" spans="1:65" s="13" customFormat="1">
      <c r="B441" s="195"/>
      <c r="C441" s="196"/>
      <c r="D441" s="197" t="s">
        <v>252</v>
      </c>
      <c r="E441" s="198" t="s">
        <v>18</v>
      </c>
      <c r="F441" s="199" t="s">
        <v>2132</v>
      </c>
      <c r="G441" s="196"/>
      <c r="H441" s="200">
        <v>61.414000000000001</v>
      </c>
      <c r="I441" s="201"/>
      <c r="J441" s="196"/>
      <c r="K441" s="196"/>
      <c r="L441" s="202"/>
      <c r="M441" s="203"/>
      <c r="N441" s="204"/>
      <c r="O441" s="204"/>
      <c r="P441" s="204"/>
      <c r="Q441" s="204"/>
      <c r="R441" s="204"/>
      <c r="S441" s="204"/>
      <c r="T441" s="205"/>
      <c r="AT441" s="206" t="s">
        <v>252</v>
      </c>
      <c r="AU441" s="206" t="s">
        <v>79</v>
      </c>
      <c r="AV441" s="13" t="s">
        <v>79</v>
      </c>
      <c r="AW441" s="13" t="s">
        <v>32</v>
      </c>
      <c r="AX441" s="13" t="s">
        <v>70</v>
      </c>
      <c r="AY441" s="206" t="s">
        <v>244</v>
      </c>
    </row>
    <row r="442" spans="1:65" s="15" customFormat="1">
      <c r="B442" s="229"/>
      <c r="C442" s="230"/>
      <c r="D442" s="197" t="s">
        <v>252</v>
      </c>
      <c r="E442" s="231" t="s">
        <v>18</v>
      </c>
      <c r="F442" s="232" t="s">
        <v>374</v>
      </c>
      <c r="G442" s="230"/>
      <c r="H442" s="231" t="s">
        <v>18</v>
      </c>
      <c r="I442" s="233"/>
      <c r="J442" s="230"/>
      <c r="K442" s="230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252</v>
      </c>
      <c r="AU442" s="238" t="s">
        <v>79</v>
      </c>
      <c r="AV442" s="15" t="s">
        <v>77</v>
      </c>
      <c r="AW442" s="15" t="s">
        <v>32</v>
      </c>
      <c r="AX442" s="15" t="s">
        <v>70</v>
      </c>
      <c r="AY442" s="238" t="s">
        <v>244</v>
      </c>
    </row>
    <row r="443" spans="1:65" s="13" customFormat="1">
      <c r="B443" s="195"/>
      <c r="C443" s="196"/>
      <c r="D443" s="197" t="s">
        <v>252</v>
      </c>
      <c r="E443" s="198" t="s">
        <v>18</v>
      </c>
      <c r="F443" s="199" t="s">
        <v>2133</v>
      </c>
      <c r="G443" s="196"/>
      <c r="H443" s="200">
        <v>-9.6010000000000009</v>
      </c>
      <c r="I443" s="201"/>
      <c r="J443" s="196"/>
      <c r="K443" s="196"/>
      <c r="L443" s="202"/>
      <c r="M443" s="203"/>
      <c r="N443" s="204"/>
      <c r="O443" s="204"/>
      <c r="P443" s="204"/>
      <c r="Q443" s="204"/>
      <c r="R443" s="204"/>
      <c r="S443" s="204"/>
      <c r="T443" s="205"/>
      <c r="AT443" s="206" t="s">
        <v>252</v>
      </c>
      <c r="AU443" s="206" t="s">
        <v>79</v>
      </c>
      <c r="AV443" s="13" t="s">
        <v>79</v>
      </c>
      <c r="AW443" s="13" t="s">
        <v>32</v>
      </c>
      <c r="AX443" s="13" t="s">
        <v>70</v>
      </c>
      <c r="AY443" s="206" t="s">
        <v>244</v>
      </c>
    </row>
    <row r="444" spans="1:65" s="14" customFormat="1">
      <c r="B444" s="207"/>
      <c r="C444" s="208"/>
      <c r="D444" s="197" t="s">
        <v>252</v>
      </c>
      <c r="E444" s="209" t="s">
        <v>18</v>
      </c>
      <c r="F444" s="210" t="s">
        <v>254</v>
      </c>
      <c r="G444" s="208"/>
      <c r="H444" s="211">
        <v>51.813000000000002</v>
      </c>
      <c r="I444" s="212"/>
      <c r="J444" s="208"/>
      <c r="K444" s="208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252</v>
      </c>
      <c r="AU444" s="217" t="s">
        <v>79</v>
      </c>
      <c r="AV444" s="14" t="s">
        <v>250</v>
      </c>
      <c r="AW444" s="14" t="s">
        <v>32</v>
      </c>
      <c r="AX444" s="14" t="s">
        <v>77</v>
      </c>
      <c r="AY444" s="217" t="s">
        <v>244</v>
      </c>
    </row>
    <row r="445" spans="1:65" s="2" customFormat="1" ht="16.5" customHeight="1">
      <c r="A445" s="36"/>
      <c r="B445" s="37"/>
      <c r="C445" s="218" t="s">
        <v>567</v>
      </c>
      <c r="D445" s="218" t="s">
        <v>264</v>
      </c>
      <c r="E445" s="219" t="s">
        <v>2134</v>
      </c>
      <c r="F445" s="220" t="s">
        <v>2135</v>
      </c>
      <c r="G445" s="221" t="s">
        <v>262</v>
      </c>
      <c r="H445" s="222">
        <v>2.3719999999999999</v>
      </c>
      <c r="I445" s="223"/>
      <c r="J445" s="224">
        <f>ROUND(I445*H445,2)</f>
        <v>0</v>
      </c>
      <c r="K445" s="225"/>
      <c r="L445" s="226"/>
      <c r="M445" s="227" t="s">
        <v>18</v>
      </c>
      <c r="N445" s="228" t="s">
        <v>41</v>
      </c>
      <c r="O445" s="66"/>
      <c r="P445" s="191">
        <f>O445*H445</f>
        <v>0</v>
      </c>
      <c r="Q445" s="191">
        <v>1</v>
      </c>
      <c r="R445" s="191">
        <f>Q445*H445</f>
        <v>2.3719999999999999</v>
      </c>
      <c r="S445" s="191">
        <v>0</v>
      </c>
      <c r="T445" s="192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3" t="s">
        <v>267</v>
      </c>
      <c r="AT445" s="193" t="s">
        <v>264</v>
      </c>
      <c r="AU445" s="193" t="s">
        <v>79</v>
      </c>
      <c r="AY445" s="19" t="s">
        <v>244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77</v>
      </c>
      <c r="BK445" s="194">
        <f>ROUND(I445*H445,2)</f>
        <v>0</v>
      </c>
      <c r="BL445" s="19" t="s">
        <v>250</v>
      </c>
      <c r="BM445" s="193" t="s">
        <v>2136</v>
      </c>
    </row>
    <row r="446" spans="1:65" s="13" customFormat="1">
      <c r="B446" s="195"/>
      <c r="C446" s="196"/>
      <c r="D446" s="197" t="s">
        <v>252</v>
      </c>
      <c r="E446" s="198" t="s">
        <v>18</v>
      </c>
      <c r="F446" s="199" t="s">
        <v>2137</v>
      </c>
      <c r="G446" s="196"/>
      <c r="H446" s="200">
        <v>1.8069999999999999</v>
      </c>
      <c r="I446" s="201"/>
      <c r="J446" s="196"/>
      <c r="K446" s="196"/>
      <c r="L446" s="202"/>
      <c r="M446" s="203"/>
      <c r="N446" s="204"/>
      <c r="O446" s="204"/>
      <c r="P446" s="204"/>
      <c r="Q446" s="204"/>
      <c r="R446" s="204"/>
      <c r="S446" s="204"/>
      <c r="T446" s="205"/>
      <c r="AT446" s="206" t="s">
        <v>252</v>
      </c>
      <c r="AU446" s="206" t="s">
        <v>79</v>
      </c>
      <c r="AV446" s="13" t="s">
        <v>79</v>
      </c>
      <c r="AW446" s="13" t="s">
        <v>32</v>
      </c>
      <c r="AX446" s="13" t="s">
        <v>70</v>
      </c>
      <c r="AY446" s="206" t="s">
        <v>244</v>
      </c>
    </row>
    <row r="447" spans="1:65" s="13" customFormat="1">
      <c r="B447" s="195"/>
      <c r="C447" s="196"/>
      <c r="D447" s="197" t="s">
        <v>252</v>
      </c>
      <c r="E447" s="198" t="s">
        <v>18</v>
      </c>
      <c r="F447" s="199" t="s">
        <v>2138</v>
      </c>
      <c r="G447" s="196"/>
      <c r="H447" s="200">
        <v>0.55700000000000005</v>
      </c>
      <c r="I447" s="201"/>
      <c r="J447" s="196"/>
      <c r="K447" s="196"/>
      <c r="L447" s="202"/>
      <c r="M447" s="203"/>
      <c r="N447" s="204"/>
      <c r="O447" s="204"/>
      <c r="P447" s="204"/>
      <c r="Q447" s="204"/>
      <c r="R447" s="204"/>
      <c r="S447" s="204"/>
      <c r="T447" s="205"/>
      <c r="AT447" s="206" t="s">
        <v>252</v>
      </c>
      <c r="AU447" s="206" t="s">
        <v>79</v>
      </c>
      <c r="AV447" s="13" t="s">
        <v>79</v>
      </c>
      <c r="AW447" s="13" t="s">
        <v>32</v>
      </c>
      <c r="AX447" s="13" t="s">
        <v>70</v>
      </c>
      <c r="AY447" s="206" t="s">
        <v>244</v>
      </c>
    </row>
    <row r="448" spans="1:65" s="16" customFormat="1">
      <c r="B448" s="255"/>
      <c r="C448" s="256"/>
      <c r="D448" s="197" t="s">
        <v>252</v>
      </c>
      <c r="E448" s="257" t="s">
        <v>18</v>
      </c>
      <c r="F448" s="258" t="s">
        <v>2044</v>
      </c>
      <c r="G448" s="256"/>
      <c r="H448" s="259">
        <v>2.3639999999999999</v>
      </c>
      <c r="I448" s="260"/>
      <c r="J448" s="256"/>
      <c r="K448" s="256"/>
      <c r="L448" s="261"/>
      <c r="M448" s="262"/>
      <c r="N448" s="263"/>
      <c r="O448" s="263"/>
      <c r="P448" s="263"/>
      <c r="Q448" s="263"/>
      <c r="R448" s="263"/>
      <c r="S448" s="263"/>
      <c r="T448" s="264"/>
      <c r="AT448" s="265" t="s">
        <v>252</v>
      </c>
      <c r="AU448" s="265" t="s">
        <v>79</v>
      </c>
      <c r="AV448" s="16" t="s">
        <v>131</v>
      </c>
      <c r="AW448" s="16" t="s">
        <v>32</v>
      </c>
      <c r="AX448" s="16" t="s">
        <v>70</v>
      </c>
      <c r="AY448" s="265" t="s">
        <v>244</v>
      </c>
    </row>
    <row r="449" spans="1:65" s="13" customFormat="1">
      <c r="B449" s="195"/>
      <c r="C449" s="196"/>
      <c r="D449" s="197" t="s">
        <v>252</v>
      </c>
      <c r="E449" s="198" t="s">
        <v>18</v>
      </c>
      <c r="F449" s="199" t="s">
        <v>2139</v>
      </c>
      <c r="G449" s="196"/>
      <c r="H449" s="200">
        <v>0.32800000000000001</v>
      </c>
      <c r="I449" s="201"/>
      <c r="J449" s="196"/>
      <c r="K449" s="196"/>
      <c r="L449" s="202"/>
      <c r="M449" s="203"/>
      <c r="N449" s="204"/>
      <c r="O449" s="204"/>
      <c r="P449" s="204"/>
      <c r="Q449" s="204"/>
      <c r="R449" s="204"/>
      <c r="S449" s="204"/>
      <c r="T449" s="205"/>
      <c r="AT449" s="206" t="s">
        <v>252</v>
      </c>
      <c r="AU449" s="206" t="s">
        <v>79</v>
      </c>
      <c r="AV449" s="13" t="s">
        <v>79</v>
      </c>
      <c r="AW449" s="13" t="s">
        <v>32</v>
      </c>
      <c r="AX449" s="13" t="s">
        <v>70</v>
      </c>
      <c r="AY449" s="206" t="s">
        <v>244</v>
      </c>
    </row>
    <row r="450" spans="1:65" s="15" customFormat="1">
      <c r="B450" s="229"/>
      <c r="C450" s="230"/>
      <c r="D450" s="197" t="s">
        <v>252</v>
      </c>
      <c r="E450" s="231" t="s">
        <v>18</v>
      </c>
      <c r="F450" s="232" t="s">
        <v>374</v>
      </c>
      <c r="G450" s="230"/>
      <c r="H450" s="231" t="s">
        <v>18</v>
      </c>
      <c r="I450" s="233"/>
      <c r="J450" s="230"/>
      <c r="K450" s="230"/>
      <c r="L450" s="234"/>
      <c r="M450" s="235"/>
      <c r="N450" s="236"/>
      <c r="O450" s="236"/>
      <c r="P450" s="236"/>
      <c r="Q450" s="236"/>
      <c r="R450" s="236"/>
      <c r="S450" s="236"/>
      <c r="T450" s="237"/>
      <c r="AT450" s="238" t="s">
        <v>252</v>
      </c>
      <c r="AU450" s="238" t="s">
        <v>79</v>
      </c>
      <c r="AV450" s="15" t="s">
        <v>77</v>
      </c>
      <c r="AW450" s="15" t="s">
        <v>32</v>
      </c>
      <c r="AX450" s="15" t="s">
        <v>70</v>
      </c>
      <c r="AY450" s="238" t="s">
        <v>244</v>
      </c>
    </row>
    <row r="451" spans="1:65" s="13" customFormat="1">
      <c r="B451" s="195"/>
      <c r="C451" s="196"/>
      <c r="D451" s="197" t="s">
        <v>252</v>
      </c>
      <c r="E451" s="198" t="s">
        <v>18</v>
      </c>
      <c r="F451" s="199" t="s">
        <v>2140</v>
      </c>
      <c r="G451" s="196"/>
      <c r="H451" s="200">
        <v>-0.32</v>
      </c>
      <c r="I451" s="201"/>
      <c r="J451" s="196"/>
      <c r="K451" s="196"/>
      <c r="L451" s="202"/>
      <c r="M451" s="203"/>
      <c r="N451" s="204"/>
      <c r="O451" s="204"/>
      <c r="P451" s="204"/>
      <c r="Q451" s="204"/>
      <c r="R451" s="204"/>
      <c r="S451" s="204"/>
      <c r="T451" s="205"/>
      <c r="AT451" s="206" t="s">
        <v>252</v>
      </c>
      <c r="AU451" s="206" t="s">
        <v>79</v>
      </c>
      <c r="AV451" s="13" t="s">
        <v>79</v>
      </c>
      <c r="AW451" s="13" t="s">
        <v>32</v>
      </c>
      <c r="AX451" s="13" t="s">
        <v>70</v>
      </c>
      <c r="AY451" s="206" t="s">
        <v>244</v>
      </c>
    </row>
    <row r="452" spans="1:65" s="14" customFormat="1">
      <c r="B452" s="207"/>
      <c r="C452" s="208"/>
      <c r="D452" s="197" t="s">
        <v>252</v>
      </c>
      <c r="E452" s="209" t="s">
        <v>18</v>
      </c>
      <c r="F452" s="210" t="s">
        <v>254</v>
      </c>
      <c r="G452" s="208"/>
      <c r="H452" s="211">
        <v>2.3719999999999999</v>
      </c>
      <c r="I452" s="212"/>
      <c r="J452" s="208"/>
      <c r="K452" s="208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252</v>
      </c>
      <c r="AU452" s="217" t="s">
        <v>79</v>
      </c>
      <c r="AV452" s="14" t="s">
        <v>250</v>
      </c>
      <c r="AW452" s="14" t="s">
        <v>32</v>
      </c>
      <c r="AX452" s="14" t="s">
        <v>77</v>
      </c>
      <c r="AY452" s="217" t="s">
        <v>244</v>
      </c>
    </row>
    <row r="453" spans="1:65" s="2" customFormat="1" ht="16.5" customHeight="1">
      <c r="A453" s="36"/>
      <c r="B453" s="37"/>
      <c r="C453" s="218" t="s">
        <v>575</v>
      </c>
      <c r="D453" s="218" t="s">
        <v>264</v>
      </c>
      <c r="E453" s="219" t="s">
        <v>2141</v>
      </c>
      <c r="F453" s="220" t="s">
        <v>2142</v>
      </c>
      <c r="G453" s="221" t="s">
        <v>262</v>
      </c>
      <c r="H453" s="222">
        <v>0.36899999999999999</v>
      </c>
      <c r="I453" s="223"/>
      <c r="J453" s="224">
        <f>ROUND(I453*H453,2)</f>
        <v>0</v>
      </c>
      <c r="K453" s="225"/>
      <c r="L453" s="226"/>
      <c r="M453" s="227" t="s">
        <v>18</v>
      </c>
      <c r="N453" s="228" t="s">
        <v>41</v>
      </c>
      <c r="O453" s="66"/>
      <c r="P453" s="191">
        <f>O453*H453</f>
        <v>0</v>
      </c>
      <c r="Q453" s="191">
        <v>1</v>
      </c>
      <c r="R453" s="191">
        <f>Q453*H453</f>
        <v>0.36899999999999999</v>
      </c>
      <c r="S453" s="191">
        <v>0</v>
      </c>
      <c r="T453" s="192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3" t="s">
        <v>267</v>
      </c>
      <c r="AT453" s="193" t="s">
        <v>264</v>
      </c>
      <c r="AU453" s="193" t="s">
        <v>79</v>
      </c>
      <c r="AY453" s="19" t="s">
        <v>244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9" t="s">
        <v>77</v>
      </c>
      <c r="BK453" s="194">
        <f>ROUND(I453*H453,2)</f>
        <v>0</v>
      </c>
      <c r="BL453" s="19" t="s">
        <v>250</v>
      </c>
      <c r="BM453" s="193" t="s">
        <v>2143</v>
      </c>
    </row>
    <row r="454" spans="1:65" s="13" customFormat="1">
      <c r="B454" s="195"/>
      <c r="C454" s="196"/>
      <c r="D454" s="197" t="s">
        <v>252</v>
      </c>
      <c r="E454" s="198" t="s">
        <v>18</v>
      </c>
      <c r="F454" s="199" t="s">
        <v>2144</v>
      </c>
      <c r="G454" s="196"/>
      <c r="H454" s="200">
        <v>0.09</v>
      </c>
      <c r="I454" s="201"/>
      <c r="J454" s="196"/>
      <c r="K454" s="196"/>
      <c r="L454" s="202"/>
      <c r="M454" s="203"/>
      <c r="N454" s="204"/>
      <c r="O454" s="204"/>
      <c r="P454" s="204"/>
      <c r="Q454" s="204"/>
      <c r="R454" s="204"/>
      <c r="S454" s="204"/>
      <c r="T454" s="205"/>
      <c r="AT454" s="206" t="s">
        <v>252</v>
      </c>
      <c r="AU454" s="206" t="s">
        <v>79</v>
      </c>
      <c r="AV454" s="13" t="s">
        <v>79</v>
      </c>
      <c r="AW454" s="13" t="s">
        <v>32</v>
      </c>
      <c r="AX454" s="13" t="s">
        <v>70</v>
      </c>
      <c r="AY454" s="206" t="s">
        <v>244</v>
      </c>
    </row>
    <row r="455" spans="1:65" s="13" customFormat="1" ht="22.5">
      <c r="B455" s="195"/>
      <c r="C455" s="196"/>
      <c r="D455" s="197" t="s">
        <v>252</v>
      </c>
      <c r="E455" s="198" t="s">
        <v>18</v>
      </c>
      <c r="F455" s="199" t="s">
        <v>2145</v>
      </c>
      <c r="G455" s="196"/>
      <c r="H455" s="200">
        <v>0.14499999999999999</v>
      </c>
      <c r="I455" s="201"/>
      <c r="J455" s="196"/>
      <c r="K455" s="196"/>
      <c r="L455" s="202"/>
      <c r="M455" s="203"/>
      <c r="N455" s="204"/>
      <c r="O455" s="204"/>
      <c r="P455" s="204"/>
      <c r="Q455" s="204"/>
      <c r="R455" s="204"/>
      <c r="S455" s="204"/>
      <c r="T455" s="205"/>
      <c r="AT455" s="206" t="s">
        <v>252</v>
      </c>
      <c r="AU455" s="206" t="s">
        <v>79</v>
      </c>
      <c r="AV455" s="13" t="s">
        <v>79</v>
      </c>
      <c r="AW455" s="13" t="s">
        <v>32</v>
      </c>
      <c r="AX455" s="13" t="s">
        <v>70</v>
      </c>
      <c r="AY455" s="206" t="s">
        <v>244</v>
      </c>
    </row>
    <row r="456" spans="1:65" s="13" customFormat="1">
      <c r="B456" s="195"/>
      <c r="C456" s="196"/>
      <c r="D456" s="197" t="s">
        <v>252</v>
      </c>
      <c r="E456" s="198" t="s">
        <v>18</v>
      </c>
      <c r="F456" s="199" t="s">
        <v>2146</v>
      </c>
      <c r="G456" s="196"/>
      <c r="H456" s="200">
        <v>0.09</v>
      </c>
      <c r="I456" s="201"/>
      <c r="J456" s="196"/>
      <c r="K456" s="196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252</v>
      </c>
      <c r="AU456" s="206" t="s">
        <v>79</v>
      </c>
      <c r="AV456" s="13" t="s">
        <v>79</v>
      </c>
      <c r="AW456" s="13" t="s">
        <v>32</v>
      </c>
      <c r="AX456" s="13" t="s">
        <v>70</v>
      </c>
      <c r="AY456" s="206" t="s">
        <v>244</v>
      </c>
    </row>
    <row r="457" spans="1:65" s="16" customFormat="1">
      <c r="B457" s="255"/>
      <c r="C457" s="256"/>
      <c r="D457" s="197" t="s">
        <v>252</v>
      </c>
      <c r="E457" s="257" t="s">
        <v>18</v>
      </c>
      <c r="F457" s="258" t="s">
        <v>2044</v>
      </c>
      <c r="G457" s="256"/>
      <c r="H457" s="259">
        <v>0.32499999999999996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AT457" s="265" t="s">
        <v>252</v>
      </c>
      <c r="AU457" s="265" t="s">
        <v>79</v>
      </c>
      <c r="AV457" s="16" t="s">
        <v>131</v>
      </c>
      <c r="AW457" s="16" t="s">
        <v>32</v>
      </c>
      <c r="AX457" s="16" t="s">
        <v>70</v>
      </c>
      <c r="AY457" s="265" t="s">
        <v>244</v>
      </c>
    </row>
    <row r="458" spans="1:65" s="13" customFormat="1">
      <c r="B458" s="195"/>
      <c r="C458" s="196"/>
      <c r="D458" s="197" t="s">
        <v>252</v>
      </c>
      <c r="E458" s="198" t="s">
        <v>18</v>
      </c>
      <c r="F458" s="199" t="s">
        <v>2147</v>
      </c>
      <c r="G458" s="196"/>
      <c r="H458" s="200">
        <v>4.3999999999999997E-2</v>
      </c>
      <c r="I458" s="201"/>
      <c r="J458" s="196"/>
      <c r="K458" s="196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252</v>
      </c>
      <c r="AU458" s="206" t="s">
        <v>79</v>
      </c>
      <c r="AV458" s="13" t="s">
        <v>79</v>
      </c>
      <c r="AW458" s="13" t="s">
        <v>32</v>
      </c>
      <c r="AX458" s="13" t="s">
        <v>70</v>
      </c>
      <c r="AY458" s="206" t="s">
        <v>244</v>
      </c>
    </row>
    <row r="459" spans="1:65" s="14" customFormat="1">
      <c r="B459" s="207"/>
      <c r="C459" s="208"/>
      <c r="D459" s="197" t="s">
        <v>252</v>
      </c>
      <c r="E459" s="209" t="s">
        <v>18</v>
      </c>
      <c r="F459" s="210" t="s">
        <v>254</v>
      </c>
      <c r="G459" s="208"/>
      <c r="H459" s="211">
        <v>0.36899999999999994</v>
      </c>
      <c r="I459" s="212"/>
      <c r="J459" s="208"/>
      <c r="K459" s="208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252</v>
      </c>
      <c r="AU459" s="217" t="s">
        <v>79</v>
      </c>
      <c r="AV459" s="14" t="s">
        <v>250</v>
      </c>
      <c r="AW459" s="14" t="s">
        <v>32</v>
      </c>
      <c r="AX459" s="14" t="s">
        <v>77</v>
      </c>
      <c r="AY459" s="217" t="s">
        <v>244</v>
      </c>
    </row>
    <row r="460" spans="1:65" s="2" customFormat="1" ht="16.5" customHeight="1">
      <c r="A460" s="36"/>
      <c r="B460" s="37"/>
      <c r="C460" s="218" t="s">
        <v>579</v>
      </c>
      <c r="D460" s="218" t="s">
        <v>264</v>
      </c>
      <c r="E460" s="219" t="s">
        <v>2148</v>
      </c>
      <c r="F460" s="220" t="s">
        <v>2149</v>
      </c>
      <c r="G460" s="221" t="s">
        <v>262</v>
      </c>
      <c r="H460" s="222">
        <v>3.806</v>
      </c>
      <c r="I460" s="223"/>
      <c r="J460" s="224">
        <f>ROUND(I460*H460,2)</f>
        <v>0</v>
      </c>
      <c r="K460" s="225"/>
      <c r="L460" s="226"/>
      <c r="M460" s="227" t="s">
        <v>18</v>
      </c>
      <c r="N460" s="228" t="s">
        <v>41</v>
      </c>
      <c r="O460" s="66"/>
      <c r="P460" s="191">
        <f>O460*H460</f>
        <v>0</v>
      </c>
      <c r="Q460" s="191">
        <v>1</v>
      </c>
      <c r="R460" s="191">
        <f>Q460*H460</f>
        <v>3.806</v>
      </c>
      <c r="S460" s="191">
        <v>0</v>
      </c>
      <c r="T460" s="192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3" t="s">
        <v>267</v>
      </c>
      <c r="AT460" s="193" t="s">
        <v>264</v>
      </c>
      <c r="AU460" s="193" t="s">
        <v>79</v>
      </c>
      <c r="AY460" s="19" t="s">
        <v>244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9" t="s">
        <v>77</v>
      </c>
      <c r="BK460" s="194">
        <f>ROUND(I460*H460,2)</f>
        <v>0</v>
      </c>
      <c r="BL460" s="19" t="s">
        <v>250</v>
      </c>
      <c r="BM460" s="193" t="s">
        <v>2150</v>
      </c>
    </row>
    <row r="461" spans="1:65" s="13" customFormat="1">
      <c r="B461" s="195"/>
      <c r="C461" s="196"/>
      <c r="D461" s="197" t="s">
        <v>252</v>
      </c>
      <c r="E461" s="198" t="s">
        <v>18</v>
      </c>
      <c r="F461" s="199" t="s">
        <v>2151</v>
      </c>
      <c r="G461" s="196"/>
      <c r="H461" s="200">
        <v>2.7450000000000001</v>
      </c>
      <c r="I461" s="201"/>
      <c r="J461" s="196"/>
      <c r="K461" s="196"/>
      <c r="L461" s="202"/>
      <c r="M461" s="203"/>
      <c r="N461" s="204"/>
      <c r="O461" s="204"/>
      <c r="P461" s="204"/>
      <c r="Q461" s="204"/>
      <c r="R461" s="204"/>
      <c r="S461" s="204"/>
      <c r="T461" s="205"/>
      <c r="AT461" s="206" t="s">
        <v>252</v>
      </c>
      <c r="AU461" s="206" t="s">
        <v>79</v>
      </c>
      <c r="AV461" s="13" t="s">
        <v>79</v>
      </c>
      <c r="AW461" s="13" t="s">
        <v>32</v>
      </c>
      <c r="AX461" s="13" t="s">
        <v>70</v>
      </c>
      <c r="AY461" s="206" t="s">
        <v>244</v>
      </c>
    </row>
    <row r="462" spans="1:65" s="13" customFormat="1">
      <c r="B462" s="195"/>
      <c r="C462" s="196"/>
      <c r="D462" s="197" t="s">
        <v>252</v>
      </c>
      <c r="E462" s="198" t="s">
        <v>18</v>
      </c>
      <c r="F462" s="199" t="s">
        <v>2152</v>
      </c>
      <c r="G462" s="196"/>
      <c r="H462" s="200">
        <v>0.64900000000000002</v>
      </c>
      <c r="I462" s="201"/>
      <c r="J462" s="196"/>
      <c r="K462" s="196"/>
      <c r="L462" s="202"/>
      <c r="M462" s="203"/>
      <c r="N462" s="204"/>
      <c r="O462" s="204"/>
      <c r="P462" s="204"/>
      <c r="Q462" s="204"/>
      <c r="R462" s="204"/>
      <c r="S462" s="204"/>
      <c r="T462" s="205"/>
      <c r="AT462" s="206" t="s">
        <v>252</v>
      </c>
      <c r="AU462" s="206" t="s">
        <v>79</v>
      </c>
      <c r="AV462" s="13" t="s">
        <v>79</v>
      </c>
      <c r="AW462" s="13" t="s">
        <v>32</v>
      </c>
      <c r="AX462" s="13" t="s">
        <v>70</v>
      </c>
      <c r="AY462" s="206" t="s">
        <v>244</v>
      </c>
    </row>
    <row r="463" spans="1:65" s="16" customFormat="1">
      <c r="B463" s="255"/>
      <c r="C463" s="256"/>
      <c r="D463" s="197" t="s">
        <v>252</v>
      </c>
      <c r="E463" s="257" t="s">
        <v>18</v>
      </c>
      <c r="F463" s="258" t="s">
        <v>2044</v>
      </c>
      <c r="G463" s="256"/>
      <c r="H463" s="259">
        <v>3.3940000000000001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AT463" s="265" t="s">
        <v>252</v>
      </c>
      <c r="AU463" s="265" t="s">
        <v>79</v>
      </c>
      <c r="AV463" s="16" t="s">
        <v>131</v>
      </c>
      <c r="AW463" s="16" t="s">
        <v>32</v>
      </c>
      <c r="AX463" s="16" t="s">
        <v>70</v>
      </c>
      <c r="AY463" s="265" t="s">
        <v>244</v>
      </c>
    </row>
    <row r="464" spans="1:65" s="13" customFormat="1">
      <c r="B464" s="195"/>
      <c r="C464" s="196"/>
      <c r="D464" s="197" t="s">
        <v>252</v>
      </c>
      <c r="E464" s="198" t="s">
        <v>18</v>
      </c>
      <c r="F464" s="199" t="s">
        <v>2153</v>
      </c>
      <c r="G464" s="196"/>
      <c r="H464" s="200">
        <v>0.41199999999999998</v>
      </c>
      <c r="I464" s="201"/>
      <c r="J464" s="196"/>
      <c r="K464" s="196"/>
      <c r="L464" s="202"/>
      <c r="M464" s="203"/>
      <c r="N464" s="204"/>
      <c r="O464" s="204"/>
      <c r="P464" s="204"/>
      <c r="Q464" s="204"/>
      <c r="R464" s="204"/>
      <c r="S464" s="204"/>
      <c r="T464" s="205"/>
      <c r="AT464" s="206" t="s">
        <v>252</v>
      </c>
      <c r="AU464" s="206" t="s">
        <v>79</v>
      </c>
      <c r="AV464" s="13" t="s">
        <v>79</v>
      </c>
      <c r="AW464" s="13" t="s">
        <v>32</v>
      </c>
      <c r="AX464" s="13" t="s">
        <v>70</v>
      </c>
      <c r="AY464" s="206" t="s">
        <v>244</v>
      </c>
    </row>
    <row r="465" spans="1:65" s="14" customFormat="1">
      <c r="B465" s="207"/>
      <c r="C465" s="208"/>
      <c r="D465" s="197" t="s">
        <v>252</v>
      </c>
      <c r="E465" s="209" t="s">
        <v>18</v>
      </c>
      <c r="F465" s="210" t="s">
        <v>254</v>
      </c>
      <c r="G465" s="208"/>
      <c r="H465" s="211">
        <v>3.806</v>
      </c>
      <c r="I465" s="212"/>
      <c r="J465" s="208"/>
      <c r="K465" s="208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252</v>
      </c>
      <c r="AU465" s="217" t="s">
        <v>79</v>
      </c>
      <c r="AV465" s="14" t="s">
        <v>250</v>
      </c>
      <c r="AW465" s="14" t="s">
        <v>32</v>
      </c>
      <c r="AX465" s="14" t="s">
        <v>77</v>
      </c>
      <c r="AY465" s="217" t="s">
        <v>244</v>
      </c>
    </row>
    <row r="466" spans="1:65" s="2" customFormat="1" ht="16.5" customHeight="1">
      <c r="A466" s="36"/>
      <c r="B466" s="37"/>
      <c r="C466" s="218" t="s">
        <v>585</v>
      </c>
      <c r="D466" s="218" t="s">
        <v>264</v>
      </c>
      <c r="E466" s="219" t="s">
        <v>2154</v>
      </c>
      <c r="F466" s="220" t="s">
        <v>2155</v>
      </c>
      <c r="G466" s="221" t="s">
        <v>262</v>
      </c>
      <c r="H466" s="222">
        <v>0.81699999999999995</v>
      </c>
      <c r="I466" s="223"/>
      <c r="J466" s="224">
        <f>ROUND(I466*H466,2)</f>
        <v>0</v>
      </c>
      <c r="K466" s="225"/>
      <c r="L466" s="226"/>
      <c r="M466" s="227" t="s">
        <v>18</v>
      </c>
      <c r="N466" s="228" t="s">
        <v>41</v>
      </c>
      <c r="O466" s="66"/>
      <c r="P466" s="191">
        <f>O466*H466</f>
        <v>0</v>
      </c>
      <c r="Q466" s="191">
        <v>1</v>
      </c>
      <c r="R466" s="191">
        <f>Q466*H466</f>
        <v>0.81699999999999995</v>
      </c>
      <c r="S466" s="191">
        <v>0</v>
      </c>
      <c r="T466" s="192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3" t="s">
        <v>267</v>
      </c>
      <c r="AT466" s="193" t="s">
        <v>264</v>
      </c>
      <c r="AU466" s="193" t="s">
        <v>79</v>
      </c>
      <c r="AY466" s="19" t="s">
        <v>244</v>
      </c>
      <c r="BE466" s="194">
        <f>IF(N466="základní",J466,0)</f>
        <v>0</v>
      </c>
      <c r="BF466" s="194">
        <f>IF(N466="snížená",J466,0)</f>
        <v>0</v>
      </c>
      <c r="BG466" s="194">
        <f>IF(N466="zákl. přenesená",J466,0)</f>
        <v>0</v>
      </c>
      <c r="BH466" s="194">
        <f>IF(N466="sníž. přenesená",J466,0)</f>
        <v>0</v>
      </c>
      <c r="BI466" s="194">
        <f>IF(N466="nulová",J466,0)</f>
        <v>0</v>
      </c>
      <c r="BJ466" s="19" t="s">
        <v>77</v>
      </c>
      <c r="BK466" s="194">
        <f>ROUND(I466*H466,2)</f>
        <v>0</v>
      </c>
      <c r="BL466" s="19" t="s">
        <v>250</v>
      </c>
      <c r="BM466" s="193" t="s">
        <v>2156</v>
      </c>
    </row>
    <row r="467" spans="1:65" s="13" customFormat="1">
      <c r="B467" s="195"/>
      <c r="C467" s="196"/>
      <c r="D467" s="197" t="s">
        <v>252</v>
      </c>
      <c r="E467" s="198" t="s">
        <v>18</v>
      </c>
      <c r="F467" s="199" t="s">
        <v>2157</v>
      </c>
      <c r="G467" s="196"/>
      <c r="H467" s="200">
        <v>0.51800000000000002</v>
      </c>
      <c r="I467" s="201"/>
      <c r="J467" s="196"/>
      <c r="K467" s="196"/>
      <c r="L467" s="202"/>
      <c r="M467" s="203"/>
      <c r="N467" s="204"/>
      <c r="O467" s="204"/>
      <c r="P467" s="204"/>
      <c r="Q467" s="204"/>
      <c r="R467" s="204"/>
      <c r="S467" s="204"/>
      <c r="T467" s="205"/>
      <c r="AT467" s="206" t="s">
        <v>252</v>
      </c>
      <c r="AU467" s="206" t="s">
        <v>79</v>
      </c>
      <c r="AV467" s="13" t="s">
        <v>79</v>
      </c>
      <c r="AW467" s="13" t="s">
        <v>32</v>
      </c>
      <c r="AX467" s="13" t="s">
        <v>70</v>
      </c>
      <c r="AY467" s="206" t="s">
        <v>244</v>
      </c>
    </row>
    <row r="468" spans="1:65" s="13" customFormat="1">
      <c r="B468" s="195"/>
      <c r="C468" s="196"/>
      <c r="D468" s="197" t="s">
        <v>252</v>
      </c>
      <c r="E468" s="198" t="s">
        <v>18</v>
      </c>
      <c r="F468" s="199" t="s">
        <v>2158</v>
      </c>
      <c r="G468" s="196"/>
      <c r="H468" s="200">
        <v>1.6180000000000001</v>
      </c>
      <c r="I468" s="201"/>
      <c r="J468" s="196"/>
      <c r="K468" s="196"/>
      <c r="L468" s="202"/>
      <c r="M468" s="203"/>
      <c r="N468" s="204"/>
      <c r="O468" s="204"/>
      <c r="P468" s="204"/>
      <c r="Q468" s="204"/>
      <c r="R468" s="204"/>
      <c r="S468" s="204"/>
      <c r="T468" s="205"/>
      <c r="AT468" s="206" t="s">
        <v>252</v>
      </c>
      <c r="AU468" s="206" t="s">
        <v>79</v>
      </c>
      <c r="AV468" s="13" t="s">
        <v>79</v>
      </c>
      <c r="AW468" s="13" t="s">
        <v>32</v>
      </c>
      <c r="AX468" s="13" t="s">
        <v>70</v>
      </c>
      <c r="AY468" s="206" t="s">
        <v>244</v>
      </c>
    </row>
    <row r="469" spans="1:65" s="13" customFormat="1">
      <c r="B469" s="195"/>
      <c r="C469" s="196"/>
      <c r="D469" s="197" t="s">
        <v>252</v>
      </c>
      <c r="E469" s="198" t="s">
        <v>18</v>
      </c>
      <c r="F469" s="199" t="s">
        <v>2159</v>
      </c>
      <c r="G469" s="196"/>
      <c r="H469" s="200">
        <v>9.7000000000000003E-2</v>
      </c>
      <c r="I469" s="201"/>
      <c r="J469" s="196"/>
      <c r="K469" s="196"/>
      <c r="L469" s="202"/>
      <c r="M469" s="203"/>
      <c r="N469" s="204"/>
      <c r="O469" s="204"/>
      <c r="P469" s="204"/>
      <c r="Q469" s="204"/>
      <c r="R469" s="204"/>
      <c r="S469" s="204"/>
      <c r="T469" s="205"/>
      <c r="AT469" s="206" t="s">
        <v>252</v>
      </c>
      <c r="AU469" s="206" t="s">
        <v>79</v>
      </c>
      <c r="AV469" s="13" t="s">
        <v>79</v>
      </c>
      <c r="AW469" s="13" t="s">
        <v>32</v>
      </c>
      <c r="AX469" s="13" t="s">
        <v>70</v>
      </c>
      <c r="AY469" s="206" t="s">
        <v>244</v>
      </c>
    </row>
    <row r="470" spans="1:65" s="16" customFormat="1">
      <c r="B470" s="255"/>
      <c r="C470" s="256"/>
      <c r="D470" s="197" t="s">
        <v>252</v>
      </c>
      <c r="E470" s="257" t="s">
        <v>18</v>
      </c>
      <c r="F470" s="258" t="s">
        <v>2044</v>
      </c>
      <c r="G470" s="256"/>
      <c r="H470" s="259">
        <v>2.2330000000000001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AT470" s="265" t="s">
        <v>252</v>
      </c>
      <c r="AU470" s="265" t="s">
        <v>79</v>
      </c>
      <c r="AV470" s="16" t="s">
        <v>131</v>
      </c>
      <c r="AW470" s="16" t="s">
        <v>32</v>
      </c>
      <c r="AX470" s="16" t="s">
        <v>70</v>
      </c>
      <c r="AY470" s="265" t="s">
        <v>244</v>
      </c>
    </row>
    <row r="471" spans="1:65" s="13" customFormat="1">
      <c r="B471" s="195"/>
      <c r="C471" s="196"/>
      <c r="D471" s="197" t="s">
        <v>252</v>
      </c>
      <c r="E471" s="198" t="s">
        <v>18</v>
      </c>
      <c r="F471" s="199" t="s">
        <v>2160</v>
      </c>
      <c r="G471" s="196"/>
      <c r="H471" s="200">
        <v>0.185</v>
      </c>
      <c r="I471" s="201"/>
      <c r="J471" s="196"/>
      <c r="K471" s="196"/>
      <c r="L471" s="202"/>
      <c r="M471" s="203"/>
      <c r="N471" s="204"/>
      <c r="O471" s="204"/>
      <c r="P471" s="204"/>
      <c r="Q471" s="204"/>
      <c r="R471" s="204"/>
      <c r="S471" s="204"/>
      <c r="T471" s="205"/>
      <c r="AT471" s="206" t="s">
        <v>252</v>
      </c>
      <c r="AU471" s="206" t="s">
        <v>79</v>
      </c>
      <c r="AV471" s="13" t="s">
        <v>79</v>
      </c>
      <c r="AW471" s="13" t="s">
        <v>32</v>
      </c>
      <c r="AX471" s="13" t="s">
        <v>70</v>
      </c>
      <c r="AY471" s="206" t="s">
        <v>244</v>
      </c>
    </row>
    <row r="472" spans="1:65" s="15" customFormat="1">
      <c r="B472" s="229"/>
      <c r="C472" s="230"/>
      <c r="D472" s="197" t="s">
        <v>252</v>
      </c>
      <c r="E472" s="231" t="s">
        <v>18</v>
      </c>
      <c r="F472" s="232" t="s">
        <v>374</v>
      </c>
      <c r="G472" s="230"/>
      <c r="H472" s="231" t="s">
        <v>18</v>
      </c>
      <c r="I472" s="233"/>
      <c r="J472" s="230"/>
      <c r="K472" s="230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252</v>
      </c>
      <c r="AU472" s="238" t="s">
        <v>79</v>
      </c>
      <c r="AV472" s="15" t="s">
        <v>77</v>
      </c>
      <c r="AW472" s="15" t="s">
        <v>32</v>
      </c>
      <c r="AX472" s="15" t="s">
        <v>70</v>
      </c>
      <c r="AY472" s="238" t="s">
        <v>244</v>
      </c>
    </row>
    <row r="473" spans="1:65" s="13" customFormat="1">
      <c r="B473" s="195"/>
      <c r="C473" s="196"/>
      <c r="D473" s="197" t="s">
        <v>252</v>
      </c>
      <c r="E473" s="198" t="s">
        <v>18</v>
      </c>
      <c r="F473" s="199" t="s">
        <v>2161</v>
      </c>
      <c r="G473" s="196"/>
      <c r="H473" s="200">
        <v>-1.601</v>
      </c>
      <c r="I473" s="201"/>
      <c r="J473" s="196"/>
      <c r="K473" s="196"/>
      <c r="L473" s="202"/>
      <c r="M473" s="203"/>
      <c r="N473" s="204"/>
      <c r="O473" s="204"/>
      <c r="P473" s="204"/>
      <c r="Q473" s="204"/>
      <c r="R473" s="204"/>
      <c r="S473" s="204"/>
      <c r="T473" s="205"/>
      <c r="AT473" s="206" t="s">
        <v>252</v>
      </c>
      <c r="AU473" s="206" t="s">
        <v>79</v>
      </c>
      <c r="AV473" s="13" t="s">
        <v>79</v>
      </c>
      <c r="AW473" s="13" t="s">
        <v>32</v>
      </c>
      <c r="AX473" s="13" t="s">
        <v>70</v>
      </c>
      <c r="AY473" s="206" t="s">
        <v>244</v>
      </c>
    </row>
    <row r="474" spans="1:65" s="14" customFormat="1">
      <c r="B474" s="207"/>
      <c r="C474" s="208"/>
      <c r="D474" s="197" t="s">
        <v>252</v>
      </c>
      <c r="E474" s="209" t="s">
        <v>18</v>
      </c>
      <c r="F474" s="210" t="s">
        <v>254</v>
      </c>
      <c r="G474" s="208"/>
      <c r="H474" s="211">
        <v>0.81700000000000017</v>
      </c>
      <c r="I474" s="212"/>
      <c r="J474" s="208"/>
      <c r="K474" s="208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252</v>
      </c>
      <c r="AU474" s="217" t="s">
        <v>79</v>
      </c>
      <c r="AV474" s="14" t="s">
        <v>250</v>
      </c>
      <c r="AW474" s="14" t="s">
        <v>32</v>
      </c>
      <c r="AX474" s="14" t="s">
        <v>77</v>
      </c>
      <c r="AY474" s="217" t="s">
        <v>244</v>
      </c>
    </row>
    <row r="475" spans="1:65" s="2" customFormat="1" ht="16.5" customHeight="1">
      <c r="A475" s="36"/>
      <c r="B475" s="37"/>
      <c r="C475" s="218" t="s">
        <v>589</v>
      </c>
      <c r="D475" s="218" t="s">
        <v>264</v>
      </c>
      <c r="E475" s="219" t="s">
        <v>2162</v>
      </c>
      <c r="F475" s="220" t="s">
        <v>2163</v>
      </c>
      <c r="G475" s="221" t="s">
        <v>262</v>
      </c>
      <c r="H475" s="222">
        <v>2.3809999999999998</v>
      </c>
      <c r="I475" s="223"/>
      <c r="J475" s="224">
        <f>ROUND(I475*H475,2)</f>
        <v>0</v>
      </c>
      <c r="K475" s="225"/>
      <c r="L475" s="226"/>
      <c r="M475" s="227" t="s">
        <v>18</v>
      </c>
      <c r="N475" s="228" t="s">
        <v>41</v>
      </c>
      <c r="O475" s="66"/>
      <c r="P475" s="191">
        <f>O475*H475</f>
        <v>0</v>
      </c>
      <c r="Q475" s="191">
        <v>1</v>
      </c>
      <c r="R475" s="191">
        <f>Q475*H475</f>
        <v>2.3809999999999998</v>
      </c>
      <c r="S475" s="191">
        <v>0</v>
      </c>
      <c r="T475" s="192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3" t="s">
        <v>267</v>
      </c>
      <c r="AT475" s="193" t="s">
        <v>264</v>
      </c>
      <c r="AU475" s="193" t="s">
        <v>79</v>
      </c>
      <c r="AY475" s="19" t="s">
        <v>244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19" t="s">
        <v>77</v>
      </c>
      <c r="BK475" s="194">
        <f>ROUND(I475*H475,2)</f>
        <v>0</v>
      </c>
      <c r="BL475" s="19" t="s">
        <v>250</v>
      </c>
      <c r="BM475" s="193" t="s">
        <v>2164</v>
      </c>
    </row>
    <row r="476" spans="1:65" s="13" customFormat="1" ht="22.5">
      <c r="B476" s="195"/>
      <c r="C476" s="196"/>
      <c r="D476" s="197" t="s">
        <v>252</v>
      </c>
      <c r="E476" s="198" t="s">
        <v>18</v>
      </c>
      <c r="F476" s="199" t="s">
        <v>2165</v>
      </c>
      <c r="G476" s="196"/>
      <c r="H476" s="200">
        <v>3.1440000000000001</v>
      </c>
      <c r="I476" s="201"/>
      <c r="J476" s="196"/>
      <c r="K476" s="196"/>
      <c r="L476" s="202"/>
      <c r="M476" s="203"/>
      <c r="N476" s="204"/>
      <c r="O476" s="204"/>
      <c r="P476" s="204"/>
      <c r="Q476" s="204"/>
      <c r="R476" s="204"/>
      <c r="S476" s="204"/>
      <c r="T476" s="205"/>
      <c r="AT476" s="206" t="s">
        <v>252</v>
      </c>
      <c r="AU476" s="206" t="s">
        <v>79</v>
      </c>
      <c r="AV476" s="13" t="s">
        <v>79</v>
      </c>
      <c r="AW476" s="13" t="s">
        <v>32</v>
      </c>
      <c r="AX476" s="13" t="s">
        <v>70</v>
      </c>
      <c r="AY476" s="206" t="s">
        <v>244</v>
      </c>
    </row>
    <row r="477" spans="1:65" s="13" customFormat="1">
      <c r="B477" s="195"/>
      <c r="C477" s="196"/>
      <c r="D477" s="197" t="s">
        <v>252</v>
      </c>
      <c r="E477" s="198" t="s">
        <v>18</v>
      </c>
      <c r="F477" s="199" t="s">
        <v>2166</v>
      </c>
      <c r="G477" s="196"/>
      <c r="H477" s="200">
        <v>1.99</v>
      </c>
      <c r="I477" s="201"/>
      <c r="J477" s="196"/>
      <c r="K477" s="196"/>
      <c r="L477" s="202"/>
      <c r="M477" s="203"/>
      <c r="N477" s="204"/>
      <c r="O477" s="204"/>
      <c r="P477" s="204"/>
      <c r="Q477" s="204"/>
      <c r="R477" s="204"/>
      <c r="S477" s="204"/>
      <c r="T477" s="205"/>
      <c r="AT477" s="206" t="s">
        <v>252</v>
      </c>
      <c r="AU477" s="206" t="s">
        <v>79</v>
      </c>
      <c r="AV477" s="13" t="s">
        <v>79</v>
      </c>
      <c r="AW477" s="13" t="s">
        <v>32</v>
      </c>
      <c r="AX477" s="13" t="s">
        <v>70</v>
      </c>
      <c r="AY477" s="206" t="s">
        <v>244</v>
      </c>
    </row>
    <row r="478" spans="1:65" s="16" customFormat="1">
      <c r="B478" s="255"/>
      <c r="C478" s="256"/>
      <c r="D478" s="197" t="s">
        <v>252</v>
      </c>
      <c r="E478" s="257" t="s">
        <v>18</v>
      </c>
      <c r="F478" s="258" t="s">
        <v>2044</v>
      </c>
      <c r="G478" s="256"/>
      <c r="H478" s="259">
        <v>5.1340000000000003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AT478" s="265" t="s">
        <v>252</v>
      </c>
      <c r="AU478" s="265" t="s">
        <v>79</v>
      </c>
      <c r="AV478" s="16" t="s">
        <v>131</v>
      </c>
      <c r="AW478" s="16" t="s">
        <v>32</v>
      </c>
      <c r="AX478" s="16" t="s">
        <v>70</v>
      </c>
      <c r="AY478" s="265" t="s">
        <v>244</v>
      </c>
    </row>
    <row r="479" spans="1:65" s="13" customFormat="1">
      <c r="B479" s="195"/>
      <c r="C479" s="196"/>
      <c r="D479" s="197" t="s">
        <v>252</v>
      </c>
      <c r="E479" s="198" t="s">
        <v>18</v>
      </c>
      <c r="F479" s="199" t="s">
        <v>2167</v>
      </c>
      <c r="G479" s="196"/>
      <c r="H479" s="200">
        <v>0.73299999999999998</v>
      </c>
      <c r="I479" s="201"/>
      <c r="J479" s="196"/>
      <c r="K479" s="196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252</v>
      </c>
      <c r="AU479" s="206" t="s">
        <v>79</v>
      </c>
      <c r="AV479" s="13" t="s">
        <v>79</v>
      </c>
      <c r="AW479" s="13" t="s">
        <v>32</v>
      </c>
      <c r="AX479" s="13" t="s">
        <v>70</v>
      </c>
      <c r="AY479" s="206" t="s">
        <v>244</v>
      </c>
    </row>
    <row r="480" spans="1:65" s="15" customFormat="1">
      <c r="B480" s="229"/>
      <c r="C480" s="230"/>
      <c r="D480" s="197" t="s">
        <v>252</v>
      </c>
      <c r="E480" s="231" t="s">
        <v>18</v>
      </c>
      <c r="F480" s="232" t="s">
        <v>374</v>
      </c>
      <c r="G480" s="230"/>
      <c r="H480" s="231" t="s">
        <v>18</v>
      </c>
      <c r="I480" s="233"/>
      <c r="J480" s="230"/>
      <c r="K480" s="230"/>
      <c r="L480" s="234"/>
      <c r="M480" s="235"/>
      <c r="N480" s="236"/>
      <c r="O480" s="236"/>
      <c r="P480" s="236"/>
      <c r="Q480" s="236"/>
      <c r="R480" s="236"/>
      <c r="S480" s="236"/>
      <c r="T480" s="237"/>
      <c r="AT480" s="238" t="s">
        <v>252</v>
      </c>
      <c r="AU480" s="238" t="s">
        <v>79</v>
      </c>
      <c r="AV480" s="15" t="s">
        <v>77</v>
      </c>
      <c r="AW480" s="15" t="s">
        <v>32</v>
      </c>
      <c r="AX480" s="15" t="s">
        <v>70</v>
      </c>
      <c r="AY480" s="238" t="s">
        <v>244</v>
      </c>
    </row>
    <row r="481" spans="1:65" s="13" customFormat="1">
      <c r="B481" s="195"/>
      <c r="C481" s="196"/>
      <c r="D481" s="197" t="s">
        <v>252</v>
      </c>
      <c r="E481" s="198" t="s">
        <v>18</v>
      </c>
      <c r="F481" s="199" t="s">
        <v>2168</v>
      </c>
      <c r="G481" s="196"/>
      <c r="H481" s="200">
        <v>-3.4860000000000002</v>
      </c>
      <c r="I481" s="201"/>
      <c r="J481" s="196"/>
      <c r="K481" s="196"/>
      <c r="L481" s="202"/>
      <c r="M481" s="203"/>
      <c r="N481" s="204"/>
      <c r="O481" s="204"/>
      <c r="P481" s="204"/>
      <c r="Q481" s="204"/>
      <c r="R481" s="204"/>
      <c r="S481" s="204"/>
      <c r="T481" s="205"/>
      <c r="AT481" s="206" t="s">
        <v>252</v>
      </c>
      <c r="AU481" s="206" t="s">
        <v>79</v>
      </c>
      <c r="AV481" s="13" t="s">
        <v>79</v>
      </c>
      <c r="AW481" s="13" t="s">
        <v>32</v>
      </c>
      <c r="AX481" s="13" t="s">
        <v>70</v>
      </c>
      <c r="AY481" s="206" t="s">
        <v>244</v>
      </c>
    </row>
    <row r="482" spans="1:65" s="14" customFormat="1">
      <c r="B482" s="207"/>
      <c r="C482" s="208"/>
      <c r="D482" s="197" t="s">
        <v>252</v>
      </c>
      <c r="E482" s="209" t="s">
        <v>18</v>
      </c>
      <c r="F482" s="210" t="s">
        <v>254</v>
      </c>
      <c r="G482" s="208"/>
      <c r="H482" s="211">
        <v>2.3809999999999998</v>
      </c>
      <c r="I482" s="212"/>
      <c r="J482" s="208"/>
      <c r="K482" s="208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252</v>
      </c>
      <c r="AU482" s="217" t="s">
        <v>79</v>
      </c>
      <c r="AV482" s="14" t="s">
        <v>250</v>
      </c>
      <c r="AW482" s="14" t="s">
        <v>32</v>
      </c>
      <c r="AX482" s="14" t="s">
        <v>77</v>
      </c>
      <c r="AY482" s="217" t="s">
        <v>244</v>
      </c>
    </row>
    <row r="483" spans="1:65" s="2" customFormat="1" ht="16.5" customHeight="1">
      <c r="A483" s="36"/>
      <c r="B483" s="37"/>
      <c r="C483" s="218" t="s">
        <v>593</v>
      </c>
      <c r="D483" s="218" t="s">
        <v>264</v>
      </c>
      <c r="E483" s="219" t="s">
        <v>2169</v>
      </c>
      <c r="F483" s="220" t="s">
        <v>2170</v>
      </c>
      <c r="G483" s="221" t="s">
        <v>262</v>
      </c>
      <c r="H483" s="222">
        <v>1.05</v>
      </c>
      <c r="I483" s="223"/>
      <c r="J483" s="224">
        <f>ROUND(I483*H483,2)</f>
        <v>0</v>
      </c>
      <c r="K483" s="225"/>
      <c r="L483" s="226"/>
      <c r="M483" s="227" t="s">
        <v>18</v>
      </c>
      <c r="N483" s="228" t="s">
        <v>41</v>
      </c>
      <c r="O483" s="66"/>
      <c r="P483" s="191">
        <f>O483*H483</f>
        <v>0</v>
      </c>
      <c r="Q483" s="191">
        <v>1</v>
      </c>
      <c r="R483" s="191">
        <f>Q483*H483</f>
        <v>1.05</v>
      </c>
      <c r="S483" s="191">
        <v>0</v>
      </c>
      <c r="T483" s="192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3" t="s">
        <v>267</v>
      </c>
      <c r="AT483" s="193" t="s">
        <v>264</v>
      </c>
      <c r="AU483" s="193" t="s">
        <v>79</v>
      </c>
      <c r="AY483" s="19" t="s">
        <v>244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19" t="s">
        <v>77</v>
      </c>
      <c r="BK483" s="194">
        <f>ROUND(I483*H483,2)</f>
        <v>0</v>
      </c>
      <c r="BL483" s="19" t="s">
        <v>250</v>
      </c>
      <c r="BM483" s="193" t="s">
        <v>2171</v>
      </c>
    </row>
    <row r="484" spans="1:65" s="13" customFormat="1">
      <c r="B484" s="195"/>
      <c r="C484" s="196"/>
      <c r="D484" s="197" t="s">
        <v>252</v>
      </c>
      <c r="E484" s="198" t="s">
        <v>18</v>
      </c>
      <c r="F484" s="199" t="s">
        <v>2172</v>
      </c>
      <c r="G484" s="196"/>
      <c r="H484" s="200">
        <v>1.944</v>
      </c>
      <c r="I484" s="201"/>
      <c r="J484" s="196"/>
      <c r="K484" s="196"/>
      <c r="L484" s="202"/>
      <c r="M484" s="203"/>
      <c r="N484" s="204"/>
      <c r="O484" s="204"/>
      <c r="P484" s="204"/>
      <c r="Q484" s="204"/>
      <c r="R484" s="204"/>
      <c r="S484" s="204"/>
      <c r="T484" s="205"/>
      <c r="AT484" s="206" t="s">
        <v>252</v>
      </c>
      <c r="AU484" s="206" t="s">
        <v>79</v>
      </c>
      <c r="AV484" s="13" t="s">
        <v>79</v>
      </c>
      <c r="AW484" s="13" t="s">
        <v>32</v>
      </c>
      <c r="AX484" s="13" t="s">
        <v>70</v>
      </c>
      <c r="AY484" s="206" t="s">
        <v>244</v>
      </c>
    </row>
    <row r="485" spans="1:65" s="16" customFormat="1">
      <c r="B485" s="255"/>
      <c r="C485" s="256"/>
      <c r="D485" s="197" t="s">
        <v>252</v>
      </c>
      <c r="E485" s="257" t="s">
        <v>18</v>
      </c>
      <c r="F485" s="258" t="s">
        <v>2044</v>
      </c>
      <c r="G485" s="256"/>
      <c r="H485" s="259">
        <v>1.944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AT485" s="265" t="s">
        <v>252</v>
      </c>
      <c r="AU485" s="265" t="s">
        <v>79</v>
      </c>
      <c r="AV485" s="16" t="s">
        <v>131</v>
      </c>
      <c r="AW485" s="16" t="s">
        <v>32</v>
      </c>
      <c r="AX485" s="16" t="s">
        <v>70</v>
      </c>
      <c r="AY485" s="265" t="s">
        <v>244</v>
      </c>
    </row>
    <row r="486" spans="1:65" s="13" customFormat="1">
      <c r="B486" s="195"/>
      <c r="C486" s="196"/>
      <c r="D486" s="197" t="s">
        <v>252</v>
      </c>
      <c r="E486" s="198" t="s">
        <v>18</v>
      </c>
      <c r="F486" s="199" t="s">
        <v>2173</v>
      </c>
      <c r="G486" s="196"/>
      <c r="H486" s="200">
        <v>0.29199999999999998</v>
      </c>
      <c r="I486" s="201"/>
      <c r="J486" s="196"/>
      <c r="K486" s="196"/>
      <c r="L486" s="202"/>
      <c r="M486" s="203"/>
      <c r="N486" s="204"/>
      <c r="O486" s="204"/>
      <c r="P486" s="204"/>
      <c r="Q486" s="204"/>
      <c r="R486" s="204"/>
      <c r="S486" s="204"/>
      <c r="T486" s="205"/>
      <c r="AT486" s="206" t="s">
        <v>252</v>
      </c>
      <c r="AU486" s="206" t="s">
        <v>79</v>
      </c>
      <c r="AV486" s="13" t="s">
        <v>79</v>
      </c>
      <c r="AW486" s="13" t="s">
        <v>32</v>
      </c>
      <c r="AX486" s="13" t="s">
        <v>70</v>
      </c>
      <c r="AY486" s="206" t="s">
        <v>244</v>
      </c>
    </row>
    <row r="487" spans="1:65" s="15" customFormat="1">
      <c r="B487" s="229"/>
      <c r="C487" s="230"/>
      <c r="D487" s="197" t="s">
        <v>252</v>
      </c>
      <c r="E487" s="231" t="s">
        <v>18</v>
      </c>
      <c r="F487" s="232" t="s">
        <v>374</v>
      </c>
      <c r="G487" s="230"/>
      <c r="H487" s="231" t="s">
        <v>18</v>
      </c>
      <c r="I487" s="233"/>
      <c r="J487" s="230"/>
      <c r="K487" s="230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252</v>
      </c>
      <c r="AU487" s="238" t="s">
        <v>79</v>
      </c>
      <c r="AV487" s="15" t="s">
        <v>77</v>
      </c>
      <c r="AW487" s="15" t="s">
        <v>32</v>
      </c>
      <c r="AX487" s="15" t="s">
        <v>70</v>
      </c>
      <c r="AY487" s="238" t="s">
        <v>244</v>
      </c>
    </row>
    <row r="488" spans="1:65" s="13" customFormat="1">
      <c r="B488" s="195"/>
      <c r="C488" s="196"/>
      <c r="D488" s="197" t="s">
        <v>252</v>
      </c>
      <c r="E488" s="198" t="s">
        <v>18</v>
      </c>
      <c r="F488" s="199" t="s">
        <v>2174</v>
      </c>
      <c r="G488" s="196"/>
      <c r="H488" s="200">
        <v>-1.1859999999999999</v>
      </c>
      <c r="I488" s="201"/>
      <c r="J488" s="196"/>
      <c r="K488" s="196"/>
      <c r="L488" s="202"/>
      <c r="M488" s="203"/>
      <c r="N488" s="204"/>
      <c r="O488" s="204"/>
      <c r="P488" s="204"/>
      <c r="Q488" s="204"/>
      <c r="R488" s="204"/>
      <c r="S488" s="204"/>
      <c r="T488" s="205"/>
      <c r="AT488" s="206" t="s">
        <v>252</v>
      </c>
      <c r="AU488" s="206" t="s">
        <v>79</v>
      </c>
      <c r="AV488" s="13" t="s">
        <v>79</v>
      </c>
      <c r="AW488" s="13" t="s">
        <v>32</v>
      </c>
      <c r="AX488" s="13" t="s">
        <v>70</v>
      </c>
      <c r="AY488" s="206" t="s">
        <v>244</v>
      </c>
    </row>
    <row r="489" spans="1:65" s="14" customFormat="1">
      <c r="B489" s="207"/>
      <c r="C489" s="208"/>
      <c r="D489" s="197" t="s">
        <v>252</v>
      </c>
      <c r="E489" s="209" t="s">
        <v>18</v>
      </c>
      <c r="F489" s="210" t="s">
        <v>254</v>
      </c>
      <c r="G489" s="208"/>
      <c r="H489" s="211">
        <v>1.0499999999999998</v>
      </c>
      <c r="I489" s="212"/>
      <c r="J489" s="208"/>
      <c r="K489" s="208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252</v>
      </c>
      <c r="AU489" s="217" t="s">
        <v>79</v>
      </c>
      <c r="AV489" s="14" t="s">
        <v>250</v>
      </c>
      <c r="AW489" s="14" t="s">
        <v>32</v>
      </c>
      <c r="AX489" s="14" t="s">
        <v>77</v>
      </c>
      <c r="AY489" s="217" t="s">
        <v>244</v>
      </c>
    </row>
    <row r="490" spans="1:65" s="2" customFormat="1" ht="16.5" customHeight="1">
      <c r="A490" s="36"/>
      <c r="B490" s="37"/>
      <c r="C490" s="218" t="s">
        <v>598</v>
      </c>
      <c r="D490" s="218" t="s">
        <v>264</v>
      </c>
      <c r="E490" s="219" t="s">
        <v>2175</v>
      </c>
      <c r="F490" s="220" t="s">
        <v>2176</v>
      </c>
      <c r="G490" s="221" t="s">
        <v>262</v>
      </c>
      <c r="H490" s="222">
        <v>0</v>
      </c>
      <c r="I490" s="223"/>
      <c r="J490" s="224">
        <f>ROUND(I490*H490,2)</f>
        <v>0</v>
      </c>
      <c r="K490" s="225"/>
      <c r="L490" s="226"/>
      <c r="M490" s="227" t="s">
        <v>18</v>
      </c>
      <c r="N490" s="228" t="s">
        <v>41</v>
      </c>
      <c r="O490" s="66"/>
      <c r="P490" s="191">
        <f>O490*H490</f>
        <v>0</v>
      </c>
      <c r="Q490" s="191">
        <v>1</v>
      </c>
      <c r="R490" s="191">
        <f>Q490*H490</f>
        <v>0</v>
      </c>
      <c r="S490" s="191">
        <v>0</v>
      </c>
      <c r="T490" s="192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3" t="s">
        <v>267</v>
      </c>
      <c r="AT490" s="193" t="s">
        <v>264</v>
      </c>
      <c r="AU490" s="193" t="s">
        <v>79</v>
      </c>
      <c r="AY490" s="19" t="s">
        <v>244</v>
      </c>
      <c r="BE490" s="194">
        <f>IF(N490="základní",J490,0)</f>
        <v>0</v>
      </c>
      <c r="BF490" s="194">
        <f>IF(N490="snížená",J490,0)</f>
        <v>0</v>
      </c>
      <c r="BG490" s="194">
        <f>IF(N490="zákl. přenesená",J490,0)</f>
        <v>0</v>
      </c>
      <c r="BH490" s="194">
        <f>IF(N490="sníž. přenesená",J490,0)</f>
        <v>0</v>
      </c>
      <c r="BI490" s="194">
        <f>IF(N490="nulová",J490,0)</f>
        <v>0</v>
      </c>
      <c r="BJ490" s="19" t="s">
        <v>77</v>
      </c>
      <c r="BK490" s="194">
        <f>ROUND(I490*H490,2)</f>
        <v>0</v>
      </c>
      <c r="BL490" s="19" t="s">
        <v>250</v>
      </c>
      <c r="BM490" s="193" t="s">
        <v>2177</v>
      </c>
    </row>
    <row r="491" spans="1:65" s="13" customFormat="1">
      <c r="B491" s="195"/>
      <c r="C491" s="196"/>
      <c r="D491" s="197" t="s">
        <v>252</v>
      </c>
      <c r="E491" s="198" t="s">
        <v>18</v>
      </c>
      <c r="F491" s="199" t="s">
        <v>2178</v>
      </c>
      <c r="G491" s="196"/>
      <c r="H491" s="200">
        <v>2.2669999999999999</v>
      </c>
      <c r="I491" s="201"/>
      <c r="J491" s="196"/>
      <c r="K491" s="196"/>
      <c r="L491" s="202"/>
      <c r="M491" s="203"/>
      <c r="N491" s="204"/>
      <c r="O491" s="204"/>
      <c r="P491" s="204"/>
      <c r="Q491" s="204"/>
      <c r="R491" s="204"/>
      <c r="S491" s="204"/>
      <c r="T491" s="205"/>
      <c r="AT491" s="206" t="s">
        <v>252</v>
      </c>
      <c r="AU491" s="206" t="s">
        <v>79</v>
      </c>
      <c r="AV491" s="13" t="s">
        <v>79</v>
      </c>
      <c r="AW491" s="13" t="s">
        <v>32</v>
      </c>
      <c r="AX491" s="13" t="s">
        <v>70</v>
      </c>
      <c r="AY491" s="206" t="s">
        <v>244</v>
      </c>
    </row>
    <row r="492" spans="1:65" s="16" customFormat="1">
      <c r="B492" s="255"/>
      <c r="C492" s="256"/>
      <c r="D492" s="197" t="s">
        <v>252</v>
      </c>
      <c r="E492" s="257" t="s">
        <v>18</v>
      </c>
      <c r="F492" s="258" t="s">
        <v>2044</v>
      </c>
      <c r="G492" s="256"/>
      <c r="H492" s="259">
        <v>2.2669999999999999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AT492" s="265" t="s">
        <v>252</v>
      </c>
      <c r="AU492" s="265" t="s">
        <v>79</v>
      </c>
      <c r="AV492" s="16" t="s">
        <v>131</v>
      </c>
      <c r="AW492" s="16" t="s">
        <v>32</v>
      </c>
      <c r="AX492" s="16" t="s">
        <v>70</v>
      </c>
      <c r="AY492" s="265" t="s">
        <v>244</v>
      </c>
    </row>
    <row r="493" spans="1:65" s="13" customFormat="1">
      <c r="B493" s="195"/>
      <c r="C493" s="196"/>
      <c r="D493" s="197" t="s">
        <v>252</v>
      </c>
      <c r="E493" s="198" t="s">
        <v>18</v>
      </c>
      <c r="F493" s="199" t="s">
        <v>2179</v>
      </c>
      <c r="G493" s="196"/>
      <c r="H493" s="200">
        <v>0.34</v>
      </c>
      <c r="I493" s="201"/>
      <c r="J493" s="196"/>
      <c r="K493" s="196"/>
      <c r="L493" s="202"/>
      <c r="M493" s="203"/>
      <c r="N493" s="204"/>
      <c r="O493" s="204"/>
      <c r="P493" s="204"/>
      <c r="Q493" s="204"/>
      <c r="R493" s="204"/>
      <c r="S493" s="204"/>
      <c r="T493" s="205"/>
      <c r="AT493" s="206" t="s">
        <v>252</v>
      </c>
      <c r="AU493" s="206" t="s">
        <v>79</v>
      </c>
      <c r="AV493" s="13" t="s">
        <v>79</v>
      </c>
      <c r="AW493" s="13" t="s">
        <v>32</v>
      </c>
      <c r="AX493" s="13" t="s">
        <v>70</v>
      </c>
      <c r="AY493" s="206" t="s">
        <v>244</v>
      </c>
    </row>
    <row r="494" spans="1:65" s="15" customFormat="1">
      <c r="B494" s="229"/>
      <c r="C494" s="230"/>
      <c r="D494" s="197" t="s">
        <v>252</v>
      </c>
      <c r="E494" s="231" t="s">
        <v>18</v>
      </c>
      <c r="F494" s="232" t="s">
        <v>374</v>
      </c>
      <c r="G494" s="230"/>
      <c r="H494" s="231" t="s">
        <v>18</v>
      </c>
      <c r="I494" s="233"/>
      <c r="J494" s="230"/>
      <c r="K494" s="230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252</v>
      </c>
      <c r="AU494" s="238" t="s">
        <v>79</v>
      </c>
      <c r="AV494" s="15" t="s">
        <v>77</v>
      </c>
      <c r="AW494" s="15" t="s">
        <v>32</v>
      </c>
      <c r="AX494" s="15" t="s">
        <v>70</v>
      </c>
      <c r="AY494" s="238" t="s">
        <v>244</v>
      </c>
    </row>
    <row r="495" spans="1:65" s="13" customFormat="1">
      <c r="B495" s="195"/>
      <c r="C495" s="196"/>
      <c r="D495" s="197" t="s">
        <v>252</v>
      </c>
      <c r="E495" s="198" t="s">
        <v>18</v>
      </c>
      <c r="F495" s="199" t="s">
        <v>2180</v>
      </c>
      <c r="G495" s="196"/>
      <c r="H495" s="200">
        <v>-2.6070000000000002</v>
      </c>
      <c r="I495" s="201"/>
      <c r="J495" s="196"/>
      <c r="K495" s="196"/>
      <c r="L495" s="202"/>
      <c r="M495" s="203"/>
      <c r="N495" s="204"/>
      <c r="O495" s="204"/>
      <c r="P495" s="204"/>
      <c r="Q495" s="204"/>
      <c r="R495" s="204"/>
      <c r="S495" s="204"/>
      <c r="T495" s="205"/>
      <c r="AT495" s="206" t="s">
        <v>252</v>
      </c>
      <c r="AU495" s="206" t="s">
        <v>79</v>
      </c>
      <c r="AV495" s="13" t="s">
        <v>79</v>
      </c>
      <c r="AW495" s="13" t="s">
        <v>32</v>
      </c>
      <c r="AX495" s="13" t="s">
        <v>70</v>
      </c>
      <c r="AY495" s="206" t="s">
        <v>244</v>
      </c>
    </row>
    <row r="496" spans="1:65" s="14" customFormat="1">
      <c r="B496" s="207"/>
      <c r="C496" s="208"/>
      <c r="D496" s="197" t="s">
        <v>252</v>
      </c>
      <c r="E496" s="209" t="s">
        <v>18</v>
      </c>
      <c r="F496" s="210" t="s">
        <v>254</v>
      </c>
      <c r="G496" s="208"/>
      <c r="H496" s="211">
        <v>-4.4408920985006262E-16</v>
      </c>
      <c r="I496" s="212"/>
      <c r="J496" s="208"/>
      <c r="K496" s="208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252</v>
      </c>
      <c r="AU496" s="217" t="s">
        <v>79</v>
      </c>
      <c r="AV496" s="14" t="s">
        <v>250</v>
      </c>
      <c r="AW496" s="14" t="s">
        <v>32</v>
      </c>
      <c r="AX496" s="14" t="s">
        <v>77</v>
      </c>
      <c r="AY496" s="217" t="s">
        <v>244</v>
      </c>
    </row>
    <row r="497" spans="1:65" s="2" customFormat="1" ht="16.5" customHeight="1">
      <c r="A497" s="36"/>
      <c r="B497" s="37"/>
      <c r="C497" s="218" t="s">
        <v>604</v>
      </c>
      <c r="D497" s="218" t="s">
        <v>264</v>
      </c>
      <c r="E497" s="219" t="s">
        <v>2181</v>
      </c>
      <c r="F497" s="220" t="s">
        <v>2182</v>
      </c>
      <c r="G497" s="221" t="s">
        <v>262</v>
      </c>
      <c r="H497" s="222">
        <v>0.129</v>
      </c>
      <c r="I497" s="223"/>
      <c r="J497" s="224">
        <f>ROUND(I497*H497,2)</f>
        <v>0</v>
      </c>
      <c r="K497" s="225"/>
      <c r="L497" s="226"/>
      <c r="M497" s="227" t="s">
        <v>18</v>
      </c>
      <c r="N497" s="228" t="s">
        <v>41</v>
      </c>
      <c r="O497" s="66"/>
      <c r="P497" s="191">
        <f>O497*H497</f>
        <v>0</v>
      </c>
      <c r="Q497" s="191">
        <v>1</v>
      </c>
      <c r="R497" s="191">
        <f>Q497*H497</f>
        <v>0.129</v>
      </c>
      <c r="S497" s="191">
        <v>0</v>
      </c>
      <c r="T497" s="192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3" t="s">
        <v>267</v>
      </c>
      <c r="AT497" s="193" t="s">
        <v>264</v>
      </c>
      <c r="AU497" s="193" t="s">
        <v>79</v>
      </c>
      <c r="AY497" s="19" t="s">
        <v>244</v>
      </c>
      <c r="BE497" s="194">
        <f>IF(N497="základní",J497,0)</f>
        <v>0</v>
      </c>
      <c r="BF497" s="194">
        <f>IF(N497="snížená",J497,0)</f>
        <v>0</v>
      </c>
      <c r="BG497" s="194">
        <f>IF(N497="zákl. přenesená",J497,0)</f>
        <v>0</v>
      </c>
      <c r="BH497" s="194">
        <f>IF(N497="sníž. přenesená",J497,0)</f>
        <v>0</v>
      </c>
      <c r="BI497" s="194">
        <f>IF(N497="nulová",J497,0)</f>
        <v>0</v>
      </c>
      <c r="BJ497" s="19" t="s">
        <v>77</v>
      </c>
      <c r="BK497" s="194">
        <f>ROUND(I497*H497,2)</f>
        <v>0</v>
      </c>
      <c r="BL497" s="19" t="s">
        <v>250</v>
      </c>
      <c r="BM497" s="193" t="s">
        <v>2183</v>
      </c>
    </row>
    <row r="498" spans="1:65" s="13" customFormat="1">
      <c r="B498" s="195"/>
      <c r="C498" s="196"/>
      <c r="D498" s="197" t="s">
        <v>252</v>
      </c>
      <c r="E498" s="198" t="s">
        <v>18</v>
      </c>
      <c r="F498" s="199" t="s">
        <v>2184</v>
      </c>
      <c r="G498" s="196"/>
      <c r="H498" s="200">
        <v>0.28199999999999997</v>
      </c>
      <c r="I498" s="201"/>
      <c r="J498" s="196"/>
      <c r="K498" s="196"/>
      <c r="L498" s="202"/>
      <c r="M498" s="203"/>
      <c r="N498" s="204"/>
      <c r="O498" s="204"/>
      <c r="P498" s="204"/>
      <c r="Q498" s="204"/>
      <c r="R498" s="204"/>
      <c r="S498" s="204"/>
      <c r="T498" s="205"/>
      <c r="AT498" s="206" t="s">
        <v>252</v>
      </c>
      <c r="AU498" s="206" t="s">
        <v>79</v>
      </c>
      <c r="AV498" s="13" t="s">
        <v>79</v>
      </c>
      <c r="AW498" s="13" t="s">
        <v>32</v>
      </c>
      <c r="AX498" s="13" t="s">
        <v>70</v>
      </c>
      <c r="AY498" s="206" t="s">
        <v>244</v>
      </c>
    </row>
    <row r="499" spans="1:65" s="13" customFormat="1">
      <c r="B499" s="195"/>
      <c r="C499" s="196"/>
      <c r="D499" s="197" t="s">
        <v>252</v>
      </c>
      <c r="E499" s="198" t="s">
        <v>18</v>
      </c>
      <c r="F499" s="199" t="s">
        <v>2185</v>
      </c>
      <c r="G499" s="196"/>
      <c r="H499" s="200">
        <v>0.112</v>
      </c>
      <c r="I499" s="201"/>
      <c r="J499" s="196"/>
      <c r="K499" s="196"/>
      <c r="L499" s="202"/>
      <c r="M499" s="203"/>
      <c r="N499" s="204"/>
      <c r="O499" s="204"/>
      <c r="P499" s="204"/>
      <c r="Q499" s="204"/>
      <c r="R499" s="204"/>
      <c r="S499" s="204"/>
      <c r="T499" s="205"/>
      <c r="AT499" s="206" t="s">
        <v>252</v>
      </c>
      <c r="AU499" s="206" t="s">
        <v>79</v>
      </c>
      <c r="AV499" s="13" t="s">
        <v>79</v>
      </c>
      <c r="AW499" s="13" t="s">
        <v>32</v>
      </c>
      <c r="AX499" s="13" t="s">
        <v>70</v>
      </c>
      <c r="AY499" s="206" t="s">
        <v>244</v>
      </c>
    </row>
    <row r="500" spans="1:65" s="16" customFormat="1">
      <c r="B500" s="255"/>
      <c r="C500" s="256"/>
      <c r="D500" s="197" t="s">
        <v>252</v>
      </c>
      <c r="E500" s="257" t="s">
        <v>18</v>
      </c>
      <c r="F500" s="258" t="s">
        <v>2044</v>
      </c>
      <c r="G500" s="256"/>
      <c r="H500" s="259">
        <v>0.39399999999999996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AT500" s="265" t="s">
        <v>252</v>
      </c>
      <c r="AU500" s="265" t="s">
        <v>79</v>
      </c>
      <c r="AV500" s="16" t="s">
        <v>131</v>
      </c>
      <c r="AW500" s="16" t="s">
        <v>32</v>
      </c>
      <c r="AX500" s="16" t="s">
        <v>70</v>
      </c>
      <c r="AY500" s="265" t="s">
        <v>244</v>
      </c>
    </row>
    <row r="501" spans="1:65" s="13" customFormat="1">
      <c r="B501" s="195"/>
      <c r="C501" s="196"/>
      <c r="D501" s="197" t="s">
        <v>252</v>
      </c>
      <c r="E501" s="198" t="s">
        <v>18</v>
      </c>
      <c r="F501" s="199" t="s">
        <v>2186</v>
      </c>
      <c r="G501" s="196"/>
      <c r="H501" s="200">
        <v>5.8999999999999997E-2</v>
      </c>
      <c r="I501" s="201"/>
      <c r="J501" s="196"/>
      <c r="K501" s="196"/>
      <c r="L501" s="202"/>
      <c r="M501" s="203"/>
      <c r="N501" s="204"/>
      <c r="O501" s="204"/>
      <c r="P501" s="204"/>
      <c r="Q501" s="204"/>
      <c r="R501" s="204"/>
      <c r="S501" s="204"/>
      <c r="T501" s="205"/>
      <c r="AT501" s="206" t="s">
        <v>252</v>
      </c>
      <c r="AU501" s="206" t="s">
        <v>79</v>
      </c>
      <c r="AV501" s="13" t="s">
        <v>79</v>
      </c>
      <c r="AW501" s="13" t="s">
        <v>32</v>
      </c>
      <c r="AX501" s="13" t="s">
        <v>70</v>
      </c>
      <c r="AY501" s="206" t="s">
        <v>244</v>
      </c>
    </row>
    <row r="502" spans="1:65" s="15" customFormat="1">
      <c r="B502" s="229"/>
      <c r="C502" s="230"/>
      <c r="D502" s="197" t="s">
        <v>252</v>
      </c>
      <c r="E502" s="231" t="s">
        <v>18</v>
      </c>
      <c r="F502" s="232" t="s">
        <v>374</v>
      </c>
      <c r="G502" s="230"/>
      <c r="H502" s="231" t="s">
        <v>18</v>
      </c>
      <c r="I502" s="233"/>
      <c r="J502" s="230"/>
      <c r="K502" s="230"/>
      <c r="L502" s="234"/>
      <c r="M502" s="235"/>
      <c r="N502" s="236"/>
      <c r="O502" s="236"/>
      <c r="P502" s="236"/>
      <c r="Q502" s="236"/>
      <c r="R502" s="236"/>
      <c r="S502" s="236"/>
      <c r="T502" s="237"/>
      <c r="AT502" s="238" t="s">
        <v>252</v>
      </c>
      <c r="AU502" s="238" t="s">
        <v>79</v>
      </c>
      <c r="AV502" s="15" t="s">
        <v>77</v>
      </c>
      <c r="AW502" s="15" t="s">
        <v>32</v>
      </c>
      <c r="AX502" s="15" t="s">
        <v>70</v>
      </c>
      <c r="AY502" s="238" t="s">
        <v>244</v>
      </c>
    </row>
    <row r="503" spans="1:65" s="13" customFormat="1">
      <c r="B503" s="195"/>
      <c r="C503" s="196"/>
      <c r="D503" s="197" t="s">
        <v>252</v>
      </c>
      <c r="E503" s="198" t="s">
        <v>18</v>
      </c>
      <c r="F503" s="199" t="s">
        <v>2187</v>
      </c>
      <c r="G503" s="196"/>
      <c r="H503" s="200">
        <v>-0.32400000000000001</v>
      </c>
      <c r="I503" s="201"/>
      <c r="J503" s="196"/>
      <c r="K503" s="196"/>
      <c r="L503" s="202"/>
      <c r="M503" s="203"/>
      <c r="N503" s="204"/>
      <c r="O503" s="204"/>
      <c r="P503" s="204"/>
      <c r="Q503" s="204"/>
      <c r="R503" s="204"/>
      <c r="S503" s="204"/>
      <c r="T503" s="205"/>
      <c r="AT503" s="206" t="s">
        <v>252</v>
      </c>
      <c r="AU503" s="206" t="s">
        <v>79</v>
      </c>
      <c r="AV503" s="13" t="s">
        <v>79</v>
      </c>
      <c r="AW503" s="13" t="s">
        <v>32</v>
      </c>
      <c r="AX503" s="13" t="s">
        <v>70</v>
      </c>
      <c r="AY503" s="206" t="s">
        <v>244</v>
      </c>
    </row>
    <row r="504" spans="1:65" s="14" customFormat="1">
      <c r="B504" s="207"/>
      <c r="C504" s="208"/>
      <c r="D504" s="197" t="s">
        <v>252</v>
      </c>
      <c r="E504" s="209" t="s">
        <v>18</v>
      </c>
      <c r="F504" s="210" t="s">
        <v>254</v>
      </c>
      <c r="G504" s="208"/>
      <c r="H504" s="211">
        <v>0.12899999999999995</v>
      </c>
      <c r="I504" s="212"/>
      <c r="J504" s="208"/>
      <c r="K504" s="208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252</v>
      </c>
      <c r="AU504" s="217" t="s">
        <v>79</v>
      </c>
      <c r="AV504" s="14" t="s">
        <v>250</v>
      </c>
      <c r="AW504" s="14" t="s">
        <v>32</v>
      </c>
      <c r="AX504" s="14" t="s">
        <v>77</v>
      </c>
      <c r="AY504" s="217" t="s">
        <v>244</v>
      </c>
    </row>
    <row r="505" spans="1:65" s="2" customFormat="1" ht="16.5" customHeight="1">
      <c r="A505" s="36"/>
      <c r="B505" s="37"/>
      <c r="C505" s="218" t="s">
        <v>612</v>
      </c>
      <c r="D505" s="218" t="s">
        <v>264</v>
      </c>
      <c r="E505" s="219" t="s">
        <v>2188</v>
      </c>
      <c r="F505" s="220" t="s">
        <v>2189</v>
      </c>
      <c r="G505" s="221" t="s">
        <v>262</v>
      </c>
      <c r="H505" s="222">
        <v>3.4870000000000001</v>
      </c>
      <c r="I505" s="223"/>
      <c r="J505" s="224">
        <f>ROUND(I505*H505,2)</f>
        <v>0</v>
      </c>
      <c r="K505" s="225"/>
      <c r="L505" s="226"/>
      <c r="M505" s="227" t="s">
        <v>18</v>
      </c>
      <c r="N505" s="228" t="s">
        <v>41</v>
      </c>
      <c r="O505" s="66"/>
      <c r="P505" s="191">
        <f>O505*H505</f>
        <v>0</v>
      </c>
      <c r="Q505" s="191">
        <v>1</v>
      </c>
      <c r="R505" s="191">
        <f>Q505*H505</f>
        <v>3.4870000000000001</v>
      </c>
      <c r="S505" s="191">
        <v>0</v>
      </c>
      <c r="T505" s="192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3" t="s">
        <v>267</v>
      </c>
      <c r="AT505" s="193" t="s">
        <v>264</v>
      </c>
      <c r="AU505" s="193" t="s">
        <v>79</v>
      </c>
      <c r="AY505" s="19" t="s">
        <v>244</v>
      </c>
      <c r="BE505" s="194">
        <f>IF(N505="základní",J505,0)</f>
        <v>0</v>
      </c>
      <c r="BF505" s="194">
        <f>IF(N505="snížená",J505,0)</f>
        <v>0</v>
      </c>
      <c r="BG505" s="194">
        <f>IF(N505="zákl. přenesená",J505,0)</f>
        <v>0</v>
      </c>
      <c r="BH505" s="194">
        <f>IF(N505="sníž. přenesená",J505,0)</f>
        <v>0</v>
      </c>
      <c r="BI505" s="194">
        <f>IF(N505="nulová",J505,0)</f>
        <v>0</v>
      </c>
      <c r="BJ505" s="19" t="s">
        <v>77</v>
      </c>
      <c r="BK505" s="194">
        <f>ROUND(I505*H505,2)</f>
        <v>0</v>
      </c>
      <c r="BL505" s="19" t="s">
        <v>250</v>
      </c>
      <c r="BM505" s="193" t="s">
        <v>2190</v>
      </c>
    </row>
    <row r="506" spans="1:65" s="13" customFormat="1">
      <c r="B506" s="195"/>
      <c r="C506" s="196"/>
      <c r="D506" s="197" t="s">
        <v>252</v>
      </c>
      <c r="E506" s="198" t="s">
        <v>18</v>
      </c>
      <c r="F506" s="199" t="s">
        <v>2191</v>
      </c>
      <c r="G506" s="196"/>
      <c r="H506" s="200">
        <v>3.032</v>
      </c>
      <c r="I506" s="201"/>
      <c r="J506" s="196"/>
      <c r="K506" s="196"/>
      <c r="L506" s="202"/>
      <c r="M506" s="203"/>
      <c r="N506" s="204"/>
      <c r="O506" s="204"/>
      <c r="P506" s="204"/>
      <c r="Q506" s="204"/>
      <c r="R506" s="204"/>
      <c r="S506" s="204"/>
      <c r="T506" s="205"/>
      <c r="AT506" s="206" t="s">
        <v>252</v>
      </c>
      <c r="AU506" s="206" t="s">
        <v>79</v>
      </c>
      <c r="AV506" s="13" t="s">
        <v>79</v>
      </c>
      <c r="AW506" s="13" t="s">
        <v>32</v>
      </c>
      <c r="AX506" s="13" t="s">
        <v>70</v>
      </c>
      <c r="AY506" s="206" t="s">
        <v>244</v>
      </c>
    </row>
    <row r="507" spans="1:65" s="16" customFormat="1">
      <c r="B507" s="255"/>
      <c r="C507" s="256"/>
      <c r="D507" s="197" t="s">
        <v>252</v>
      </c>
      <c r="E507" s="257" t="s">
        <v>18</v>
      </c>
      <c r="F507" s="258" t="s">
        <v>2044</v>
      </c>
      <c r="G507" s="256"/>
      <c r="H507" s="259">
        <v>3.032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AT507" s="265" t="s">
        <v>252</v>
      </c>
      <c r="AU507" s="265" t="s">
        <v>79</v>
      </c>
      <c r="AV507" s="16" t="s">
        <v>131</v>
      </c>
      <c r="AW507" s="16" t="s">
        <v>32</v>
      </c>
      <c r="AX507" s="16" t="s">
        <v>70</v>
      </c>
      <c r="AY507" s="265" t="s">
        <v>244</v>
      </c>
    </row>
    <row r="508" spans="1:65" s="13" customFormat="1">
      <c r="B508" s="195"/>
      <c r="C508" s="196"/>
      <c r="D508" s="197" t="s">
        <v>252</v>
      </c>
      <c r="E508" s="198" t="s">
        <v>18</v>
      </c>
      <c r="F508" s="199" t="s">
        <v>2192</v>
      </c>
      <c r="G508" s="196"/>
      <c r="H508" s="200">
        <v>0.45500000000000002</v>
      </c>
      <c r="I508" s="201"/>
      <c r="J508" s="196"/>
      <c r="K508" s="196"/>
      <c r="L508" s="202"/>
      <c r="M508" s="203"/>
      <c r="N508" s="204"/>
      <c r="O508" s="204"/>
      <c r="P508" s="204"/>
      <c r="Q508" s="204"/>
      <c r="R508" s="204"/>
      <c r="S508" s="204"/>
      <c r="T508" s="205"/>
      <c r="AT508" s="206" t="s">
        <v>252</v>
      </c>
      <c r="AU508" s="206" t="s">
        <v>79</v>
      </c>
      <c r="AV508" s="13" t="s">
        <v>79</v>
      </c>
      <c r="AW508" s="13" t="s">
        <v>32</v>
      </c>
      <c r="AX508" s="13" t="s">
        <v>70</v>
      </c>
      <c r="AY508" s="206" t="s">
        <v>244</v>
      </c>
    </row>
    <row r="509" spans="1:65" s="14" customFormat="1">
      <c r="B509" s="207"/>
      <c r="C509" s="208"/>
      <c r="D509" s="197" t="s">
        <v>252</v>
      </c>
      <c r="E509" s="209" t="s">
        <v>18</v>
      </c>
      <c r="F509" s="210" t="s">
        <v>254</v>
      </c>
      <c r="G509" s="208"/>
      <c r="H509" s="211">
        <v>3.4870000000000001</v>
      </c>
      <c r="I509" s="212"/>
      <c r="J509" s="208"/>
      <c r="K509" s="208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252</v>
      </c>
      <c r="AU509" s="217" t="s">
        <v>79</v>
      </c>
      <c r="AV509" s="14" t="s">
        <v>250</v>
      </c>
      <c r="AW509" s="14" t="s">
        <v>32</v>
      </c>
      <c r="AX509" s="14" t="s">
        <v>77</v>
      </c>
      <c r="AY509" s="217" t="s">
        <v>244</v>
      </c>
    </row>
    <row r="510" spans="1:65" s="2" customFormat="1" ht="16.5" customHeight="1">
      <c r="A510" s="36"/>
      <c r="B510" s="37"/>
      <c r="C510" s="218" t="s">
        <v>617</v>
      </c>
      <c r="D510" s="218" t="s">
        <v>264</v>
      </c>
      <c r="E510" s="219" t="s">
        <v>2193</v>
      </c>
      <c r="F510" s="220" t="s">
        <v>2194</v>
      </c>
      <c r="G510" s="221" t="s">
        <v>262</v>
      </c>
      <c r="H510" s="222">
        <v>1.579</v>
      </c>
      <c r="I510" s="223"/>
      <c r="J510" s="224">
        <f>ROUND(I510*H510,2)</f>
        <v>0</v>
      </c>
      <c r="K510" s="225"/>
      <c r="L510" s="226"/>
      <c r="M510" s="227" t="s">
        <v>18</v>
      </c>
      <c r="N510" s="228" t="s">
        <v>41</v>
      </c>
      <c r="O510" s="66"/>
      <c r="P510" s="191">
        <f>O510*H510</f>
        <v>0</v>
      </c>
      <c r="Q510" s="191">
        <v>1</v>
      </c>
      <c r="R510" s="191">
        <f>Q510*H510</f>
        <v>1.579</v>
      </c>
      <c r="S510" s="191">
        <v>0</v>
      </c>
      <c r="T510" s="192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3" t="s">
        <v>267</v>
      </c>
      <c r="AT510" s="193" t="s">
        <v>264</v>
      </c>
      <c r="AU510" s="193" t="s">
        <v>79</v>
      </c>
      <c r="AY510" s="19" t="s">
        <v>244</v>
      </c>
      <c r="BE510" s="194">
        <f>IF(N510="základní",J510,0)</f>
        <v>0</v>
      </c>
      <c r="BF510" s="194">
        <f>IF(N510="snížená",J510,0)</f>
        <v>0</v>
      </c>
      <c r="BG510" s="194">
        <f>IF(N510="zákl. přenesená",J510,0)</f>
        <v>0</v>
      </c>
      <c r="BH510" s="194">
        <f>IF(N510="sníž. přenesená",J510,0)</f>
        <v>0</v>
      </c>
      <c r="BI510" s="194">
        <f>IF(N510="nulová",J510,0)</f>
        <v>0</v>
      </c>
      <c r="BJ510" s="19" t="s">
        <v>77</v>
      </c>
      <c r="BK510" s="194">
        <f>ROUND(I510*H510,2)</f>
        <v>0</v>
      </c>
      <c r="BL510" s="19" t="s">
        <v>250</v>
      </c>
      <c r="BM510" s="193" t="s">
        <v>2195</v>
      </c>
    </row>
    <row r="511" spans="1:65" s="13" customFormat="1">
      <c r="B511" s="195"/>
      <c r="C511" s="196"/>
      <c r="D511" s="197" t="s">
        <v>252</v>
      </c>
      <c r="E511" s="198" t="s">
        <v>18</v>
      </c>
      <c r="F511" s="199" t="s">
        <v>2196</v>
      </c>
      <c r="G511" s="196"/>
      <c r="H511" s="200">
        <v>1.373</v>
      </c>
      <c r="I511" s="201"/>
      <c r="J511" s="196"/>
      <c r="K511" s="196"/>
      <c r="L511" s="202"/>
      <c r="M511" s="203"/>
      <c r="N511" s="204"/>
      <c r="O511" s="204"/>
      <c r="P511" s="204"/>
      <c r="Q511" s="204"/>
      <c r="R511" s="204"/>
      <c r="S511" s="204"/>
      <c r="T511" s="205"/>
      <c r="AT511" s="206" t="s">
        <v>252</v>
      </c>
      <c r="AU511" s="206" t="s">
        <v>79</v>
      </c>
      <c r="AV511" s="13" t="s">
        <v>79</v>
      </c>
      <c r="AW511" s="13" t="s">
        <v>32</v>
      </c>
      <c r="AX511" s="13" t="s">
        <v>70</v>
      </c>
      <c r="AY511" s="206" t="s">
        <v>244</v>
      </c>
    </row>
    <row r="512" spans="1:65" s="16" customFormat="1">
      <c r="B512" s="255"/>
      <c r="C512" s="256"/>
      <c r="D512" s="197" t="s">
        <v>252</v>
      </c>
      <c r="E512" s="257" t="s">
        <v>18</v>
      </c>
      <c r="F512" s="258" t="s">
        <v>2044</v>
      </c>
      <c r="G512" s="256"/>
      <c r="H512" s="259">
        <v>1.373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AT512" s="265" t="s">
        <v>252</v>
      </c>
      <c r="AU512" s="265" t="s">
        <v>79</v>
      </c>
      <c r="AV512" s="16" t="s">
        <v>131</v>
      </c>
      <c r="AW512" s="16" t="s">
        <v>32</v>
      </c>
      <c r="AX512" s="16" t="s">
        <v>70</v>
      </c>
      <c r="AY512" s="265" t="s">
        <v>244</v>
      </c>
    </row>
    <row r="513" spans="1:65" s="13" customFormat="1">
      <c r="B513" s="195"/>
      <c r="C513" s="196"/>
      <c r="D513" s="197" t="s">
        <v>252</v>
      </c>
      <c r="E513" s="198" t="s">
        <v>18</v>
      </c>
      <c r="F513" s="199" t="s">
        <v>2197</v>
      </c>
      <c r="G513" s="196"/>
      <c r="H513" s="200">
        <v>0.20599999999999999</v>
      </c>
      <c r="I513" s="201"/>
      <c r="J513" s="196"/>
      <c r="K513" s="196"/>
      <c r="L513" s="202"/>
      <c r="M513" s="203"/>
      <c r="N513" s="204"/>
      <c r="O513" s="204"/>
      <c r="P513" s="204"/>
      <c r="Q513" s="204"/>
      <c r="R513" s="204"/>
      <c r="S513" s="204"/>
      <c r="T513" s="205"/>
      <c r="AT513" s="206" t="s">
        <v>252</v>
      </c>
      <c r="AU513" s="206" t="s">
        <v>79</v>
      </c>
      <c r="AV513" s="13" t="s">
        <v>79</v>
      </c>
      <c r="AW513" s="13" t="s">
        <v>32</v>
      </c>
      <c r="AX513" s="13" t="s">
        <v>70</v>
      </c>
      <c r="AY513" s="206" t="s">
        <v>244</v>
      </c>
    </row>
    <row r="514" spans="1:65" s="14" customFormat="1">
      <c r="B514" s="207"/>
      <c r="C514" s="208"/>
      <c r="D514" s="197" t="s">
        <v>252</v>
      </c>
      <c r="E514" s="209" t="s">
        <v>18</v>
      </c>
      <c r="F514" s="210" t="s">
        <v>254</v>
      </c>
      <c r="G514" s="208"/>
      <c r="H514" s="211">
        <v>1.579</v>
      </c>
      <c r="I514" s="212"/>
      <c r="J514" s="208"/>
      <c r="K514" s="208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252</v>
      </c>
      <c r="AU514" s="217" t="s">
        <v>79</v>
      </c>
      <c r="AV514" s="14" t="s">
        <v>250</v>
      </c>
      <c r="AW514" s="14" t="s">
        <v>32</v>
      </c>
      <c r="AX514" s="14" t="s">
        <v>77</v>
      </c>
      <c r="AY514" s="217" t="s">
        <v>244</v>
      </c>
    </row>
    <row r="515" spans="1:65" s="2" customFormat="1" ht="16.5" customHeight="1">
      <c r="A515" s="36"/>
      <c r="B515" s="37"/>
      <c r="C515" s="218" t="s">
        <v>621</v>
      </c>
      <c r="D515" s="218" t="s">
        <v>264</v>
      </c>
      <c r="E515" s="219" t="s">
        <v>2198</v>
      </c>
      <c r="F515" s="220" t="s">
        <v>2199</v>
      </c>
      <c r="G515" s="221" t="s">
        <v>262</v>
      </c>
      <c r="H515" s="222">
        <v>0.27700000000000002</v>
      </c>
      <c r="I515" s="223"/>
      <c r="J515" s="224">
        <f>ROUND(I515*H515,2)</f>
        <v>0</v>
      </c>
      <c r="K515" s="225"/>
      <c r="L515" s="226"/>
      <c r="M515" s="227" t="s">
        <v>18</v>
      </c>
      <c r="N515" s="228" t="s">
        <v>41</v>
      </c>
      <c r="O515" s="66"/>
      <c r="P515" s="191">
        <f>O515*H515</f>
        <v>0</v>
      </c>
      <c r="Q515" s="191">
        <v>1</v>
      </c>
      <c r="R515" s="191">
        <f>Q515*H515</f>
        <v>0.27700000000000002</v>
      </c>
      <c r="S515" s="191">
        <v>0</v>
      </c>
      <c r="T515" s="192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3" t="s">
        <v>267</v>
      </c>
      <c r="AT515" s="193" t="s">
        <v>264</v>
      </c>
      <c r="AU515" s="193" t="s">
        <v>79</v>
      </c>
      <c r="AY515" s="19" t="s">
        <v>244</v>
      </c>
      <c r="BE515" s="194">
        <f>IF(N515="základní",J515,0)</f>
        <v>0</v>
      </c>
      <c r="BF515" s="194">
        <f>IF(N515="snížená",J515,0)</f>
        <v>0</v>
      </c>
      <c r="BG515" s="194">
        <f>IF(N515="zákl. přenesená",J515,0)</f>
        <v>0</v>
      </c>
      <c r="BH515" s="194">
        <f>IF(N515="sníž. přenesená",J515,0)</f>
        <v>0</v>
      </c>
      <c r="BI515" s="194">
        <f>IF(N515="nulová",J515,0)</f>
        <v>0</v>
      </c>
      <c r="BJ515" s="19" t="s">
        <v>77</v>
      </c>
      <c r="BK515" s="194">
        <f>ROUND(I515*H515,2)</f>
        <v>0</v>
      </c>
      <c r="BL515" s="19" t="s">
        <v>250</v>
      </c>
      <c r="BM515" s="193" t="s">
        <v>2200</v>
      </c>
    </row>
    <row r="516" spans="1:65" s="13" customFormat="1">
      <c r="B516" s="195"/>
      <c r="C516" s="196"/>
      <c r="D516" s="197" t="s">
        <v>252</v>
      </c>
      <c r="E516" s="198" t="s">
        <v>18</v>
      </c>
      <c r="F516" s="199" t="s">
        <v>2201</v>
      </c>
      <c r="G516" s="196"/>
      <c r="H516" s="200">
        <v>0.24099999999999999</v>
      </c>
      <c r="I516" s="201"/>
      <c r="J516" s="196"/>
      <c r="K516" s="196"/>
      <c r="L516" s="202"/>
      <c r="M516" s="203"/>
      <c r="N516" s="204"/>
      <c r="O516" s="204"/>
      <c r="P516" s="204"/>
      <c r="Q516" s="204"/>
      <c r="R516" s="204"/>
      <c r="S516" s="204"/>
      <c r="T516" s="205"/>
      <c r="AT516" s="206" t="s">
        <v>252</v>
      </c>
      <c r="AU516" s="206" t="s">
        <v>79</v>
      </c>
      <c r="AV516" s="13" t="s">
        <v>79</v>
      </c>
      <c r="AW516" s="13" t="s">
        <v>32</v>
      </c>
      <c r="AX516" s="13" t="s">
        <v>70</v>
      </c>
      <c r="AY516" s="206" t="s">
        <v>244</v>
      </c>
    </row>
    <row r="517" spans="1:65" s="16" customFormat="1">
      <c r="B517" s="255"/>
      <c r="C517" s="256"/>
      <c r="D517" s="197" t="s">
        <v>252</v>
      </c>
      <c r="E517" s="257" t="s">
        <v>18</v>
      </c>
      <c r="F517" s="258" t="s">
        <v>2044</v>
      </c>
      <c r="G517" s="256"/>
      <c r="H517" s="259">
        <v>0.24099999999999999</v>
      </c>
      <c r="I517" s="260"/>
      <c r="J517" s="256"/>
      <c r="K517" s="256"/>
      <c r="L517" s="261"/>
      <c r="M517" s="262"/>
      <c r="N517" s="263"/>
      <c r="O517" s="263"/>
      <c r="P517" s="263"/>
      <c r="Q517" s="263"/>
      <c r="R517" s="263"/>
      <c r="S517" s="263"/>
      <c r="T517" s="264"/>
      <c r="AT517" s="265" t="s">
        <v>252</v>
      </c>
      <c r="AU517" s="265" t="s">
        <v>79</v>
      </c>
      <c r="AV517" s="16" t="s">
        <v>131</v>
      </c>
      <c r="AW517" s="16" t="s">
        <v>32</v>
      </c>
      <c r="AX517" s="16" t="s">
        <v>70</v>
      </c>
      <c r="AY517" s="265" t="s">
        <v>244</v>
      </c>
    </row>
    <row r="518" spans="1:65" s="13" customFormat="1">
      <c r="B518" s="195"/>
      <c r="C518" s="196"/>
      <c r="D518" s="197" t="s">
        <v>252</v>
      </c>
      <c r="E518" s="198" t="s">
        <v>18</v>
      </c>
      <c r="F518" s="199" t="s">
        <v>2202</v>
      </c>
      <c r="G518" s="196"/>
      <c r="H518" s="200">
        <v>3.5999999999999997E-2</v>
      </c>
      <c r="I518" s="201"/>
      <c r="J518" s="196"/>
      <c r="K518" s="196"/>
      <c r="L518" s="202"/>
      <c r="M518" s="203"/>
      <c r="N518" s="204"/>
      <c r="O518" s="204"/>
      <c r="P518" s="204"/>
      <c r="Q518" s="204"/>
      <c r="R518" s="204"/>
      <c r="S518" s="204"/>
      <c r="T518" s="205"/>
      <c r="AT518" s="206" t="s">
        <v>252</v>
      </c>
      <c r="AU518" s="206" t="s">
        <v>79</v>
      </c>
      <c r="AV518" s="13" t="s">
        <v>79</v>
      </c>
      <c r="AW518" s="13" t="s">
        <v>32</v>
      </c>
      <c r="AX518" s="13" t="s">
        <v>70</v>
      </c>
      <c r="AY518" s="206" t="s">
        <v>244</v>
      </c>
    </row>
    <row r="519" spans="1:65" s="14" customFormat="1">
      <c r="B519" s="207"/>
      <c r="C519" s="208"/>
      <c r="D519" s="197" t="s">
        <v>252</v>
      </c>
      <c r="E519" s="209" t="s">
        <v>18</v>
      </c>
      <c r="F519" s="210" t="s">
        <v>254</v>
      </c>
      <c r="G519" s="208"/>
      <c r="H519" s="211">
        <v>0.27699999999999997</v>
      </c>
      <c r="I519" s="212"/>
      <c r="J519" s="208"/>
      <c r="K519" s="208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252</v>
      </c>
      <c r="AU519" s="217" t="s">
        <v>79</v>
      </c>
      <c r="AV519" s="14" t="s">
        <v>250</v>
      </c>
      <c r="AW519" s="14" t="s">
        <v>32</v>
      </c>
      <c r="AX519" s="14" t="s">
        <v>77</v>
      </c>
      <c r="AY519" s="217" t="s">
        <v>244</v>
      </c>
    </row>
    <row r="520" spans="1:65" s="2" customFormat="1" ht="16.5" customHeight="1">
      <c r="A520" s="36"/>
      <c r="B520" s="37"/>
      <c r="C520" s="218" t="s">
        <v>625</v>
      </c>
      <c r="D520" s="218" t="s">
        <v>264</v>
      </c>
      <c r="E520" s="219" t="s">
        <v>2203</v>
      </c>
      <c r="F520" s="220" t="s">
        <v>2204</v>
      </c>
      <c r="G520" s="221" t="s">
        <v>262</v>
      </c>
      <c r="H520" s="222">
        <v>10.795</v>
      </c>
      <c r="I520" s="223"/>
      <c r="J520" s="224">
        <f>ROUND(I520*H520,2)</f>
        <v>0</v>
      </c>
      <c r="K520" s="225"/>
      <c r="L520" s="226"/>
      <c r="M520" s="227" t="s">
        <v>18</v>
      </c>
      <c r="N520" s="228" t="s">
        <v>41</v>
      </c>
      <c r="O520" s="66"/>
      <c r="P520" s="191">
        <f>O520*H520</f>
        <v>0</v>
      </c>
      <c r="Q520" s="191">
        <v>1</v>
      </c>
      <c r="R520" s="191">
        <f>Q520*H520</f>
        <v>10.795</v>
      </c>
      <c r="S520" s="191">
        <v>0</v>
      </c>
      <c r="T520" s="192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3" t="s">
        <v>267</v>
      </c>
      <c r="AT520" s="193" t="s">
        <v>264</v>
      </c>
      <c r="AU520" s="193" t="s">
        <v>79</v>
      </c>
      <c r="AY520" s="19" t="s">
        <v>244</v>
      </c>
      <c r="BE520" s="194">
        <f>IF(N520="základní",J520,0)</f>
        <v>0</v>
      </c>
      <c r="BF520" s="194">
        <f>IF(N520="snížená",J520,0)</f>
        <v>0</v>
      </c>
      <c r="BG520" s="194">
        <f>IF(N520="zákl. přenesená",J520,0)</f>
        <v>0</v>
      </c>
      <c r="BH520" s="194">
        <f>IF(N520="sníž. přenesená",J520,0)</f>
        <v>0</v>
      </c>
      <c r="BI520" s="194">
        <f>IF(N520="nulová",J520,0)</f>
        <v>0</v>
      </c>
      <c r="BJ520" s="19" t="s">
        <v>77</v>
      </c>
      <c r="BK520" s="194">
        <f>ROUND(I520*H520,2)</f>
        <v>0</v>
      </c>
      <c r="BL520" s="19" t="s">
        <v>250</v>
      </c>
      <c r="BM520" s="193" t="s">
        <v>2205</v>
      </c>
    </row>
    <row r="521" spans="1:65" s="13" customFormat="1">
      <c r="B521" s="195"/>
      <c r="C521" s="196"/>
      <c r="D521" s="197" t="s">
        <v>252</v>
      </c>
      <c r="E521" s="198" t="s">
        <v>18</v>
      </c>
      <c r="F521" s="199" t="s">
        <v>2206</v>
      </c>
      <c r="G521" s="196"/>
      <c r="H521" s="200">
        <v>9.3870000000000005</v>
      </c>
      <c r="I521" s="201"/>
      <c r="J521" s="196"/>
      <c r="K521" s="196"/>
      <c r="L521" s="202"/>
      <c r="M521" s="203"/>
      <c r="N521" s="204"/>
      <c r="O521" s="204"/>
      <c r="P521" s="204"/>
      <c r="Q521" s="204"/>
      <c r="R521" s="204"/>
      <c r="S521" s="204"/>
      <c r="T521" s="205"/>
      <c r="AT521" s="206" t="s">
        <v>252</v>
      </c>
      <c r="AU521" s="206" t="s">
        <v>79</v>
      </c>
      <c r="AV521" s="13" t="s">
        <v>79</v>
      </c>
      <c r="AW521" s="13" t="s">
        <v>32</v>
      </c>
      <c r="AX521" s="13" t="s">
        <v>70</v>
      </c>
      <c r="AY521" s="206" t="s">
        <v>244</v>
      </c>
    </row>
    <row r="522" spans="1:65" s="16" customFormat="1">
      <c r="B522" s="255"/>
      <c r="C522" s="256"/>
      <c r="D522" s="197" t="s">
        <v>252</v>
      </c>
      <c r="E522" s="257" t="s">
        <v>18</v>
      </c>
      <c r="F522" s="258" t="s">
        <v>2044</v>
      </c>
      <c r="G522" s="256"/>
      <c r="H522" s="259">
        <v>9.3870000000000005</v>
      </c>
      <c r="I522" s="260"/>
      <c r="J522" s="256"/>
      <c r="K522" s="256"/>
      <c r="L522" s="261"/>
      <c r="M522" s="262"/>
      <c r="N522" s="263"/>
      <c r="O522" s="263"/>
      <c r="P522" s="263"/>
      <c r="Q522" s="263"/>
      <c r="R522" s="263"/>
      <c r="S522" s="263"/>
      <c r="T522" s="264"/>
      <c r="AT522" s="265" t="s">
        <v>252</v>
      </c>
      <c r="AU522" s="265" t="s">
        <v>79</v>
      </c>
      <c r="AV522" s="16" t="s">
        <v>131</v>
      </c>
      <c r="AW522" s="16" t="s">
        <v>32</v>
      </c>
      <c r="AX522" s="16" t="s">
        <v>70</v>
      </c>
      <c r="AY522" s="265" t="s">
        <v>244</v>
      </c>
    </row>
    <row r="523" spans="1:65" s="13" customFormat="1">
      <c r="B523" s="195"/>
      <c r="C523" s="196"/>
      <c r="D523" s="197" t="s">
        <v>252</v>
      </c>
      <c r="E523" s="198" t="s">
        <v>18</v>
      </c>
      <c r="F523" s="199" t="s">
        <v>2207</v>
      </c>
      <c r="G523" s="196"/>
      <c r="H523" s="200">
        <v>1.4079999999999999</v>
      </c>
      <c r="I523" s="201"/>
      <c r="J523" s="196"/>
      <c r="K523" s="196"/>
      <c r="L523" s="202"/>
      <c r="M523" s="203"/>
      <c r="N523" s="204"/>
      <c r="O523" s="204"/>
      <c r="P523" s="204"/>
      <c r="Q523" s="204"/>
      <c r="R523" s="204"/>
      <c r="S523" s="204"/>
      <c r="T523" s="205"/>
      <c r="AT523" s="206" t="s">
        <v>252</v>
      </c>
      <c r="AU523" s="206" t="s">
        <v>79</v>
      </c>
      <c r="AV523" s="13" t="s">
        <v>79</v>
      </c>
      <c r="AW523" s="13" t="s">
        <v>32</v>
      </c>
      <c r="AX523" s="13" t="s">
        <v>70</v>
      </c>
      <c r="AY523" s="206" t="s">
        <v>244</v>
      </c>
    </row>
    <row r="524" spans="1:65" s="14" customFormat="1">
      <c r="B524" s="207"/>
      <c r="C524" s="208"/>
      <c r="D524" s="197" t="s">
        <v>252</v>
      </c>
      <c r="E524" s="209" t="s">
        <v>18</v>
      </c>
      <c r="F524" s="210" t="s">
        <v>254</v>
      </c>
      <c r="G524" s="208"/>
      <c r="H524" s="211">
        <v>10.795</v>
      </c>
      <c r="I524" s="212"/>
      <c r="J524" s="208"/>
      <c r="K524" s="208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252</v>
      </c>
      <c r="AU524" s="217" t="s">
        <v>79</v>
      </c>
      <c r="AV524" s="14" t="s">
        <v>250</v>
      </c>
      <c r="AW524" s="14" t="s">
        <v>32</v>
      </c>
      <c r="AX524" s="14" t="s">
        <v>77</v>
      </c>
      <c r="AY524" s="217" t="s">
        <v>244</v>
      </c>
    </row>
    <row r="525" spans="1:65" s="2" customFormat="1" ht="16.5" customHeight="1">
      <c r="A525" s="36"/>
      <c r="B525" s="37"/>
      <c r="C525" s="218" t="s">
        <v>635</v>
      </c>
      <c r="D525" s="218" t="s">
        <v>264</v>
      </c>
      <c r="E525" s="219" t="s">
        <v>2208</v>
      </c>
      <c r="F525" s="220" t="s">
        <v>2209</v>
      </c>
      <c r="G525" s="221" t="s">
        <v>262</v>
      </c>
      <c r="H525" s="222">
        <v>12.379</v>
      </c>
      <c r="I525" s="223"/>
      <c r="J525" s="224">
        <f>ROUND(I525*H525,2)</f>
        <v>0</v>
      </c>
      <c r="K525" s="225"/>
      <c r="L525" s="226"/>
      <c r="M525" s="227" t="s">
        <v>18</v>
      </c>
      <c r="N525" s="228" t="s">
        <v>41</v>
      </c>
      <c r="O525" s="66"/>
      <c r="P525" s="191">
        <f>O525*H525</f>
        <v>0</v>
      </c>
      <c r="Q525" s="191">
        <v>1</v>
      </c>
      <c r="R525" s="191">
        <f>Q525*H525</f>
        <v>12.379</v>
      </c>
      <c r="S525" s="191">
        <v>0</v>
      </c>
      <c r="T525" s="192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3" t="s">
        <v>267</v>
      </c>
      <c r="AT525" s="193" t="s">
        <v>264</v>
      </c>
      <c r="AU525" s="193" t="s">
        <v>79</v>
      </c>
      <c r="AY525" s="19" t="s">
        <v>244</v>
      </c>
      <c r="BE525" s="194">
        <f>IF(N525="základní",J525,0)</f>
        <v>0</v>
      </c>
      <c r="BF525" s="194">
        <f>IF(N525="snížená",J525,0)</f>
        <v>0</v>
      </c>
      <c r="BG525" s="194">
        <f>IF(N525="zákl. přenesená",J525,0)</f>
        <v>0</v>
      </c>
      <c r="BH525" s="194">
        <f>IF(N525="sníž. přenesená",J525,0)</f>
        <v>0</v>
      </c>
      <c r="BI525" s="194">
        <f>IF(N525="nulová",J525,0)</f>
        <v>0</v>
      </c>
      <c r="BJ525" s="19" t="s">
        <v>77</v>
      </c>
      <c r="BK525" s="194">
        <f>ROUND(I525*H525,2)</f>
        <v>0</v>
      </c>
      <c r="BL525" s="19" t="s">
        <v>250</v>
      </c>
      <c r="BM525" s="193" t="s">
        <v>2210</v>
      </c>
    </row>
    <row r="526" spans="1:65" s="13" customFormat="1">
      <c r="B526" s="195"/>
      <c r="C526" s="196"/>
      <c r="D526" s="197" t="s">
        <v>252</v>
      </c>
      <c r="E526" s="198" t="s">
        <v>18</v>
      </c>
      <c r="F526" s="199" t="s">
        <v>2211</v>
      </c>
      <c r="G526" s="196"/>
      <c r="H526" s="200">
        <v>10.763999999999999</v>
      </c>
      <c r="I526" s="201"/>
      <c r="J526" s="196"/>
      <c r="K526" s="196"/>
      <c r="L526" s="202"/>
      <c r="M526" s="203"/>
      <c r="N526" s="204"/>
      <c r="O526" s="204"/>
      <c r="P526" s="204"/>
      <c r="Q526" s="204"/>
      <c r="R526" s="204"/>
      <c r="S526" s="204"/>
      <c r="T526" s="205"/>
      <c r="AT526" s="206" t="s">
        <v>252</v>
      </c>
      <c r="AU526" s="206" t="s">
        <v>79</v>
      </c>
      <c r="AV526" s="13" t="s">
        <v>79</v>
      </c>
      <c r="AW526" s="13" t="s">
        <v>32</v>
      </c>
      <c r="AX526" s="13" t="s">
        <v>70</v>
      </c>
      <c r="AY526" s="206" t="s">
        <v>244</v>
      </c>
    </row>
    <row r="527" spans="1:65" s="16" customFormat="1">
      <c r="B527" s="255"/>
      <c r="C527" s="256"/>
      <c r="D527" s="197" t="s">
        <v>252</v>
      </c>
      <c r="E527" s="257" t="s">
        <v>18</v>
      </c>
      <c r="F527" s="258" t="s">
        <v>2044</v>
      </c>
      <c r="G527" s="256"/>
      <c r="H527" s="259">
        <v>10.763999999999999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AT527" s="265" t="s">
        <v>252</v>
      </c>
      <c r="AU527" s="265" t="s">
        <v>79</v>
      </c>
      <c r="AV527" s="16" t="s">
        <v>131</v>
      </c>
      <c r="AW527" s="16" t="s">
        <v>32</v>
      </c>
      <c r="AX527" s="16" t="s">
        <v>70</v>
      </c>
      <c r="AY527" s="265" t="s">
        <v>244</v>
      </c>
    </row>
    <row r="528" spans="1:65" s="13" customFormat="1">
      <c r="B528" s="195"/>
      <c r="C528" s="196"/>
      <c r="D528" s="197" t="s">
        <v>252</v>
      </c>
      <c r="E528" s="198" t="s">
        <v>18</v>
      </c>
      <c r="F528" s="199" t="s">
        <v>2212</v>
      </c>
      <c r="G528" s="196"/>
      <c r="H528" s="200">
        <v>1.615</v>
      </c>
      <c r="I528" s="201"/>
      <c r="J528" s="196"/>
      <c r="K528" s="196"/>
      <c r="L528" s="202"/>
      <c r="M528" s="203"/>
      <c r="N528" s="204"/>
      <c r="O528" s="204"/>
      <c r="P528" s="204"/>
      <c r="Q528" s="204"/>
      <c r="R528" s="204"/>
      <c r="S528" s="204"/>
      <c r="T528" s="205"/>
      <c r="AT528" s="206" t="s">
        <v>252</v>
      </c>
      <c r="AU528" s="206" t="s">
        <v>79</v>
      </c>
      <c r="AV528" s="13" t="s">
        <v>79</v>
      </c>
      <c r="AW528" s="13" t="s">
        <v>32</v>
      </c>
      <c r="AX528" s="13" t="s">
        <v>70</v>
      </c>
      <c r="AY528" s="206" t="s">
        <v>244</v>
      </c>
    </row>
    <row r="529" spans="1:65" s="14" customFormat="1">
      <c r="B529" s="207"/>
      <c r="C529" s="208"/>
      <c r="D529" s="197" t="s">
        <v>252</v>
      </c>
      <c r="E529" s="209" t="s">
        <v>18</v>
      </c>
      <c r="F529" s="210" t="s">
        <v>254</v>
      </c>
      <c r="G529" s="208"/>
      <c r="H529" s="211">
        <v>12.379</v>
      </c>
      <c r="I529" s="212"/>
      <c r="J529" s="208"/>
      <c r="K529" s="208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252</v>
      </c>
      <c r="AU529" s="217" t="s">
        <v>79</v>
      </c>
      <c r="AV529" s="14" t="s">
        <v>250</v>
      </c>
      <c r="AW529" s="14" t="s">
        <v>32</v>
      </c>
      <c r="AX529" s="14" t="s">
        <v>77</v>
      </c>
      <c r="AY529" s="217" t="s">
        <v>244</v>
      </c>
    </row>
    <row r="530" spans="1:65" s="2" customFormat="1" ht="16.5" customHeight="1">
      <c r="A530" s="36"/>
      <c r="B530" s="37"/>
      <c r="C530" s="218" t="s">
        <v>640</v>
      </c>
      <c r="D530" s="218" t="s">
        <v>264</v>
      </c>
      <c r="E530" s="219" t="s">
        <v>2213</v>
      </c>
      <c r="F530" s="220" t="s">
        <v>2214</v>
      </c>
      <c r="G530" s="221" t="s">
        <v>262</v>
      </c>
      <c r="H530" s="222">
        <v>4.9359999999999999</v>
      </c>
      <c r="I530" s="223"/>
      <c r="J530" s="224">
        <f>ROUND(I530*H530,2)</f>
        <v>0</v>
      </c>
      <c r="K530" s="225"/>
      <c r="L530" s="226"/>
      <c r="M530" s="227" t="s">
        <v>18</v>
      </c>
      <c r="N530" s="228" t="s">
        <v>41</v>
      </c>
      <c r="O530" s="66"/>
      <c r="P530" s="191">
        <f>O530*H530</f>
        <v>0</v>
      </c>
      <c r="Q530" s="191">
        <v>1</v>
      </c>
      <c r="R530" s="191">
        <f>Q530*H530</f>
        <v>4.9359999999999999</v>
      </c>
      <c r="S530" s="191">
        <v>0</v>
      </c>
      <c r="T530" s="192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3" t="s">
        <v>267</v>
      </c>
      <c r="AT530" s="193" t="s">
        <v>264</v>
      </c>
      <c r="AU530" s="193" t="s">
        <v>79</v>
      </c>
      <c r="AY530" s="19" t="s">
        <v>244</v>
      </c>
      <c r="BE530" s="194">
        <f>IF(N530="základní",J530,0)</f>
        <v>0</v>
      </c>
      <c r="BF530" s="194">
        <f>IF(N530="snížená",J530,0)</f>
        <v>0</v>
      </c>
      <c r="BG530" s="194">
        <f>IF(N530="zákl. přenesená",J530,0)</f>
        <v>0</v>
      </c>
      <c r="BH530" s="194">
        <f>IF(N530="sníž. přenesená",J530,0)</f>
        <v>0</v>
      </c>
      <c r="BI530" s="194">
        <f>IF(N530="nulová",J530,0)</f>
        <v>0</v>
      </c>
      <c r="BJ530" s="19" t="s">
        <v>77</v>
      </c>
      <c r="BK530" s="194">
        <f>ROUND(I530*H530,2)</f>
        <v>0</v>
      </c>
      <c r="BL530" s="19" t="s">
        <v>250</v>
      </c>
      <c r="BM530" s="193" t="s">
        <v>2215</v>
      </c>
    </row>
    <row r="531" spans="1:65" s="13" customFormat="1">
      <c r="B531" s="195"/>
      <c r="C531" s="196"/>
      <c r="D531" s="197" t="s">
        <v>252</v>
      </c>
      <c r="E531" s="198" t="s">
        <v>18</v>
      </c>
      <c r="F531" s="199" t="s">
        <v>2216</v>
      </c>
      <c r="G531" s="196"/>
      <c r="H531" s="200">
        <v>4.2919999999999998</v>
      </c>
      <c r="I531" s="201"/>
      <c r="J531" s="196"/>
      <c r="K531" s="196"/>
      <c r="L531" s="202"/>
      <c r="M531" s="203"/>
      <c r="N531" s="204"/>
      <c r="O531" s="204"/>
      <c r="P531" s="204"/>
      <c r="Q531" s="204"/>
      <c r="R531" s="204"/>
      <c r="S531" s="204"/>
      <c r="T531" s="205"/>
      <c r="AT531" s="206" t="s">
        <v>252</v>
      </c>
      <c r="AU531" s="206" t="s">
        <v>79</v>
      </c>
      <c r="AV531" s="13" t="s">
        <v>79</v>
      </c>
      <c r="AW531" s="13" t="s">
        <v>32</v>
      </c>
      <c r="AX531" s="13" t="s">
        <v>70</v>
      </c>
      <c r="AY531" s="206" t="s">
        <v>244</v>
      </c>
    </row>
    <row r="532" spans="1:65" s="16" customFormat="1">
      <c r="B532" s="255"/>
      <c r="C532" s="256"/>
      <c r="D532" s="197" t="s">
        <v>252</v>
      </c>
      <c r="E532" s="257" t="s">
        <v>18</v>
      </c>
      <c r="F532" s="258" t="s">
        <v>2044</v>
      </c>
      <c r="G532" s="256"/>
      <c r="H532" s="259">
        <v>4.2919999999999998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AT532" s="265" t="s">
        <v>252</v>
      </c>
      <c r="AU532" s="265" t="s">
        <v>79</v>
      </c>
      <c r="AV532" s="16" t="s">
        <v>131</v>
      </c>
      <c r="AW532" s="16" t="s">
        <v>32</v>
      </c>
      <c r="AX532" s="16" t="s">
        <v>70</v>
      </c>
      <c r="AY532" s="265" t="s">
        <v>244</v>
      </c>
    </row>
    <row r="533" spans="1:65" s="13" customFormat="1">
      <c r="B533" s="195"/>
      <c r="C533" s="196"/>
      <c r="D533" s="197" t="s">
        <v>252</v>
      </c>
      <c r="E533" s="198" t="s">
        <v>18</v>
      </c>
      <c r="F533" s="199" t="s">
        <v>2217</v>
      </c>
      <c r="G533" s="196"/>
      <c r="H533" s="200">
        <v>0.64400000000000002</v>
      </c>
      <c r="I533" s="201"/>
      <c r="J533" s="196"/>
      <c r="K533" s="196"/>
      <c r="L533" s="202"/>
      <c r="M533" s="203"/>
      <c r="N533" s="204"/>
      <c r="O533" s="204"/>
      <c r="P533" s="204"/>
      <c r="Q533" s="204"/>
      <c r="R533" s="204"/>
      <c r="S533" s="204"/>
      <c r="T533" s="205"/>
      <c r="AT533" s="206" t="s">
        <v>252</v>
      </c>
      <c r="AU533" s="206" t="s">
        <v>79</v>
      </c>
      <c r="AV533" s="13" t="s">
        <v>79</v>
      </c>
      <c r="AW533" s="13" t="s">
        <v>32</v>
      </c>
      <c r="AX533" s="13" t="s">
        <v>70</v>
      </c>
      <c r="AY533" s="206" t="s">
        <v>244</v>
      </c>
    </row>
    <row r="534" spans="1:65" s="14" customFormat="1">
      <c r="B534" s="207"/>
      <c r="C534" s="208"/>
      <c r="D534" s="197" t="s">
        <v>252</v>
      </c>
      <c r="E534" s="209" t="s">
        <v>18</v>
      </c>
      <c r="F534" s="210" t="s">
        <v>254</v>
      </c>
      <c r="G534" s="208"/>
      <c r="H534" s="211">
        <v>4.9359999999999999</v>
      </c>
      <c r="I534" s="212"/>
      <c r="J534" s="208"/>
      <c r="K534" s="208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252</v>
      </c>
      <c r="AU534" s="217" t="s">
        <v>79</v>
      </c>
      <c r="AV534" s="14" t="s">
        <v>250</v>
      </c>
      <c r="AW534" s="14" t="s">
        <v>32</v>
      </c>
      <c r="AX534" s="14" t="s">
        <v>77</v>
      </c>
      <c r="AY534" s="217" t="s">
        <v>244</v>
      </c>
    </row>
    <row r="535" spans="1:65" s="2" customFormat="1" ht="16.5" customHeight="1">
      <c r="A535" s="36"/>
      <c r="B535" s="37"/>
      <c r="C535" s="218" t="s">
        <v>646</v>
      </c>
      <c r="D535" s="218" t="s">
        <v>264</v>
      </c>
      <c r="E535" s="219" t="s">
        <v>2218</v>
      </c>
      <c r="F535" s="220" t="s">
        <v>2219</v>
      </c>
      <c r="G535" s="221" t="s">
        <v>262</v>
      </c>
      <c r="H535" s="222">
        <v>6.2729999999999997</v>
      </c>
      <c r="I535" s="223"/>
      <c r="J535" s="224">
        <f>ROUND(I535*H535,2)</f>
        <v>0</v>
      </c>
      <c r="K535" s="225"/>
      <c r="L535" s="226"/>
      <c r="M535" s="227" t="s">
        <v>18</v>
      </c>
      <c r="N535" s="228" t="s">
        <v>41</v>
      </c>
      <c r="O535" s="66"/>
      <c r="P535" s="191">
        <f>O535*H535</f>
        <v>0</v>
      </c>
      <c r="Q535" s="191">
        <v>1</v>
      </c>
      <c r="R535" s="191">
        <f>Q535*H535</f>
        <v>6.2729999999999997</v>
      </c>
      <c r="S535" s="191">
        <v>0</v>
      </c>
      <c r="T535" s="192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3" t="s">
        <v>267</v>
      </c>
      <c r="AT535" s="193" t="s">
        <v>264</v>
      </c>
      <c r="AU535" s="193" t="s">
        <v>79</v>
      </c>
      <c r="AY535" s="19" t="s">
        <v>244</v>
      </c>
      <c r="BE535" s="194">
        <f>IF(N535="základní",J535,0)</f>
        <v>0</v>
      </c>
      <c r="BF535" s="194">
        <f>IF(N535="snížená",J535,0)</f>
        <v>0</v>
      </c>
      <c r="BG535" s="194">
        <f>IF(N535="zákl. přenesená",J535,0)</f>
        <v>0</v>
      </c>
      <c r="BH535" s="194">
        <f>IF(N535="sníž. přenesená",J535,0)</f>
        <v>0</v>
      </c>
      <c r="BI535" s="194">
        <f>IF(N535="nulová",J535,0)</f>
        <v>0</v>
      </c>
      <c r="BJ535" s="19" t="s">
        <v>77</v>
      </c>
      <c r="BK535" s="194">
        <f>ROUND(I535*H535,2)</f>
        <v>0</v>
      </c>
      <c r="BL535" s="19" t="s">
        <v>250</v>
      </c>
      <c r="BM535" s="193" t="s">
        <v>2220</v>
      </c>
    </row>
    <row r="536" spans="1:65" s="13" customFormat="1">
      <c r="B536" s="195"/>
      <c r="C536" s="196"/>
      <c r="D536" s="197" t="s">
        <v>252</v>
      </c>
      <c r="E536" s="198" t="s">
        <v>18</v>
      </c>
      <c r="F536" s="199" t="s">
        <v>2221</v>
      </c>
      <c r="G536" s="196"/>
      <c r="H536" s="200">
        <v>5.4550000000000001</v>
      </c>
      <c r="I536" s="201"/>
      <c r="J536" s="196"/>
      <c r="K536" s="196"/>
      <c r="L536" s="202"/>
      <c r="M536" s="203"/>
      <c r="N536" s="204"/>
      <c r="O536" s="204"/>
      <c r="P536" s="204"/>
      <c r="Q536" s="204"/>
      <c r="R536" s="204"/>
      <c r="S536" s="204"/>
      <c r="T536" s="205"/>
      <c r="AT536" s="206" t="s">
        <v>252</v>
      </c>
      <c r="AU536" s="206" t="s">
        <v>79</v>
      </c>
      <c r="AV536" s="13" t="s">
        <v>79</v>
      </c>
      <c r="AW536" s="13" t="s">
        <v>32</v>
      </c>
      <c r="AX536" s="13" t="s">
        <v>70</v>
      </c>
      <c r="AY536" s="206" t="s">
        <v>244</v>
      </c>
    </row>
    <row r="537" spans="1:65" s="16" customFormat="1">
      <c r="B537" s="255"/>
      <c r="C537" s="256"/>
      <c r="D537" s="197" t="s">
        <v>252</v>
      </c>
      <c r="E537" s="257" t="s">
        <v>18</v>
      </c>
      <c r="F537" s="258" t="s">
        <v>2044</v>
      </c>
      <c r="G537" s="256"/>
      <c r="H537" s="259">
        <v>5.4550000000000001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AT537" s="265" t="s">
        <v>252</v>
      </c>
      <c r="AU537" s="265" t="s">
        <v>79</v>
      </c>
      <c r="AV537" s="16" t="s">
        <v>131</v>
      </c>
      <c r="AW537" s="16" t="s">
        <v>32</v>
      </c>
      <c r="AX537" s="16" t="s">
        <v>70</v>
      </c>
      <c r="AY537" s="265" t="s">
        <v>244</v>
      </c>
    </row>
    <row r="538" spans="1:65" s="13" customFormat="1">
      <c r="B538" s="195"/>
      <c r="C538" s="196"/>
      <c r="D538" s="197" t="s">
        <v>252</v>
      </c>
      <c r="E538" s="198" t="s">
        <v>18</v>
      </c>
      <c r="F538" s="199" t="s">
        <v>2222</v>
      </c>
      <c r="G538" s="196"/>
      <c r="H538" s="200">
        <v>0.81799999999999995</v>
      </c>
      <c r="I538" s="201"/>
      <c r="J538" s="196"/>
      <c r="K538" s="196"/>
      <c r="L538" s="202"/>
      <c r="M538" s="203"/>
      <c r="N538" s="204"/>
      <c r="O538" s="204"/>
      <c r="P538" s="204"/>
      <c r="Q538" s="204"/>
      <c r="R538" s="204"/>
      <c r="S538" s="204"/>
      <c r="T538" s="205"/>
      <c r="AT538" s="206" t="s">
        <v>252</v>
      </c>
      <c r="AU538" s="206" t="s">
        <v>79</v>
      </c>
      <c r="AV538" s="13" t="s">
        <v>79</v>
      </c>
      <c r="AW538" s="13" t="s">
        <v>32</v>
      </c>
      <c r="AX538" s="13" t="s">
        <v>70</v>
      </c>
      <c r="AY538" s="206" t="s">
        <v>244</v>
      </c>
    </row>
    <row r="539" spans="1:65" s="14" customFormat="1">
      <c r="B539" s="207"/>
      <c r="C539" s="208"/>
      <c r="D539" s="197" t="s">
        <v>252</v>
      </c>
      <c r="E539" s="209" t="s">
        <v>18</v>
      </c>
      <c r="F539" s="210" t="s">
        <v>254</v>
      </c>
      <c r="G539" s="208"/>
      <c r="H539" s="211">
        <v>6.2729999999999997</v>
      </c>
      <c r="I539" s="212"/>
      <c r="J539" s="208"/>
      <c r="K539" s="208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252</v>
      </c>
      <c r="AU539" s="217" t="s">
        <v>79</v>
      </c>
      <c r="AV539" s="14" t="s">
        <v>250</v>
      </c>
      <c r="AW539" s="14" t="s">
        <v>32</v>
      </c>
      <c r="AX539" s="14" t="s">
        <v>77</v>
      </c>
      <c r="AY539" s="217" t="s">
        <v>244</v>
      </c>
    </row>
    <row r="540" spans="1:65" s="2" customFormat="1" ht="16.5" customHeight="1">
      <c r="A540" s="36"/>
      <c r="B540" s="37"/>
      <c r="C540" s="218" t="s">
        <v>654</v>
      </c>
      <c r="D540" s="218" t="s">
        <v>264</v>
      </c>
      <c r="E540" s="219" t="s">
        <v>2223</v>
      </c>
      <c r="F540" s="220" t="s">
        <v>2224</v>
      </c>
      <c r="G540" s="221" t="s">
        <v>262</v>
      </c>
      <c r="H540" s="222">
        <v>1.24</v>
      </c>
      <c r="I540" s="223"/>
      <c r="J540" s="224">
        <f>ROUND(I540*H540,2)</f>
        <v>0</v>
      </c>
      <c r="K540" s="225"/>
      <c r="L540" s="226"/>
      <c r="M540" s="227" t="s">
        <v>18</v>
      </c>
      <c r="N540" s="228" t="s">
        <v>41</v>
      </c>
      <c r="O540" s="66"/>
      <c r="P540" s="191">
        <f>O540*H540</f>
        <v>0</v>
      </c>
      <c r="Q540" s="191">
        <v>1</v>
      </c>
      <c r="R540" s="191">
        <f>Q540*H540</f>
        <v>1.24</v>
      </c>
      <c r="S540" s="191">
        <v>0</v>
      </c>
      <c r="T540" s="192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3" t="s">
        <v>267</v>
      </c>
      <c r="AT540" s="193" t="s">
        <v>264</v>
      </c>
      <c r="AU540" s="193" t="s">
        <v>79</v>
      </c>
      <c r="AY540" s="19" t="s">
        <v>244</v>
      </c>
      <c r="BE540" s="194">
        <f>IF(N540="základní",J540,0)</f>
        <v>0</v>
      </c>
      <c r="BF540" s="194">
        <f>IF(N540="snížená",J540,0)</f>
        <v>0</v>
      </c>
      <c r="BG540" s="194">
        <f>IF(N540="zákl. přenesená",J540,0)</f>
        <v>0</v>
      </c>
      <c r="BH540" s="194">
        <f>IF(N540="sníž. přenesená",J540,0)</f>
        <v>0</v>
      </c>
      <c r="BI540" s="194">
        <f>IF(N540="nulová",J540,0)</f>
        <v>0</v>
      </c>
      <c r="BJ540" s="19" t="s">
        <v>77</v>
      </c>
      <c r="BK540" s="194">
        <f>ROUND(I540*H540,2)</f>
        <v>0</v>
      </c>
      <c r="BL540" s="19" t="s">
        <v>250</v>
      </c>
      <c r="BM540" s="193" t="s">
        <v>2225</v>
      </c>
    </row>
    <row r="541" spans="1:65" s="13" customFormat="1">
      <c r="B541" s="195"/>
      <c r="C541" s="196"/>
      <c r="D541" s="197" t="s">
        <v>252</v>
      </c>
      <c r="E541" s="198" t="s">
        <v>18</v>
      </c>
      <c r="F541" s="199" t="s">
        <v>2226</v>
      </c>
      <c r="G541" s="196"/>
      <c r="H541" s="200">
        <v>1.0780000000000001</v>
      </c>
      <c r="I541" s="201"/>
      <c r="J541" s="196"/>
      <c r="K541" s="196"/>
      <c r="L541" s="202"/>
      <c r="M541" s="203"/>
      <c r="N541" s="204"/>
      <c r="O541" s="204"/>
      <c r="P541" s="204"/>
      <c r="Q541" s="204"/>
      <c r="R541" s="204"/>
      <c r="S541" s="204"/>
      <c r="T541" s="205"/>
      <c r="AT541" s="206" t="s">
        <v>252</v>
      </c>
      <c r="AU541" s="206" t="s">
        <v>79</v>
      </c>
      <c r="AV541" s="13" t="s">
        <v>79</v>
      </c>
      <c r="AW541" s="13" t="s">
        <v>32</v>
      </c>
      <c r="AX541" s="13" t="s">
        <v>70</v>
      </c>
      <c r="AY541" s="206" t="s">
        <v>244</v>
      </c>
    </row>
    <row r="542" spans="1:65" s="16" customFormat="1">
      <c r="B542" s="255"/>
      <c r="C542" s="256"/>
      <c r="D542" s="197" t="s">
        <v>252</v>
      </c>
      <c r="E542" s="257" t="s">
        <v>18</v>
      </c>
      <c r="F542" s="258" t="s">
        <v>2044</v>
      </c>
      <c r="G542" s="256"/>
      <c r="H542" s="259">
        <v>1.0780000000000001</v>
      </c>
      <c r="I542" s="260"/>
      <c r="J542" s="256"/>
      <c r="K542" s="256"/>
      <c r="L542" s="261"/>
      <c r="M542" s="262"/>
      <c r="N542" s="263"/>
      <c r="O542" s="263"/>
      <c r="P542" s="263"/>
      <c r="Q542" s="263"/>
      <c r="R542" s="263"/>
      <c r="S542" s="263"/>
      <c r="T542" s="264"/>
      <c r="AT542" s="265" t="s">
        <v>252</v>
      </c>
      <c r="AU542" s="265" t="s">
        <v>79</v>
      </c>
      <c r="AV542" s="16" t="s">
        <v>131</v>
      </c>
      <c r="AW542" s="16" t="s">
        <v>32</v>
      </c>
      <c r="AX542" s="16" t="s">
        <v>70</v>
      </c>
      <c r="AY542" s="265" t="s">
        <v>244</v>
      </c>
    </row>
    <row r="543" spans="1:65" s="13" customFormat="1">
      <c r="B543" s="195"/>
      <c r="C543" s="196"/>
      <c r="D543" s="197" t="s">
        <v>252</v>
      </c>
      <c r="E543" s="198" t="s">
        <v>18</v>
      </c>
      <c r="F543" s="199" t="s">
        <v>2227</v>
      </c>
      <c r="G543" s="196"/>
      <c r="H543" s="200">
        <v>0.16200000000000001</v>
      </c>
      <c r="I543" s="201"/>
      <c r="J543" s="196"/>
      <c r="K543" s="196"/>
      <c r="L543" s="202"/>
      <c r="M543" s="203"/>
      <c r="N543" s="204"/>
      <c r="O543" s="204"/>
      <c r="P543" s="204"/>
      <c r="Q543" s="204"/>
      <c r="R543" s="204"/>
      <c r="S543" s="204"/>
      <c r="T543" s="205"/>
      <c r="AT543" s="206" t="s">
        <v>252</v>
      </c>
      <c r="AU543" s="206" t="s">
        <v>79</v>
      </c>
      <c r="AV543" s="13" t="s">
        <v>79</v>
      </c>
      <c r="AW543" s="13" t="s">
        <v>32</v>
      </c>
      <c r="AX543" s="13" t="s">
        <v>70</v>
      </c>
      <c r="AY543" s="206" t="s">
        <v>244</v>
      </c>
    </row>
    <row r="544" spans="1:65" s="14" customFormat="1">
      <c r="B544" s="207"/>
      <c r="C544" s="208"/>
      <c r="D544" s="197" t="s">
        <v>252</v>
      </c>
      <c r="E544" s="209" t="s">
        <v>18</v>
      </c>
      <c r="F544" s="210" t="s">
        <v>254</v>
      </c>
      <c r="G544" s="208"/>
      <c r="H544" s="211">
        <v>1.24</v>
      </c>
      <c r="I544" s="212"/>
      <c r="J544" s="208"/>
      <c r="K544" s="208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252</v>
      </c>
      <c r="AU544" s="217" t="s">
        <v>79</v>
      </c>
      <c r="AV544" s="14" t="s">
        <v>250</v>
      </c>
      <c r="AW544" s="14" t="s">
        <v>32</v>
      </c>
      <c r="AX544" s="14" t="s">
        <v>77</v>
      </c>
      <c r="AY544" s="217" t="s">
        <v>244</v>
      </c>
    </row>
    <row r="545" spans="1:65" s="2" customFormat="1" ht="37.9" customHeight="1">
      <c r="A545" s="36"/>
      <c r="B545" s="37"/>
      <c r="C545" s="181" t="s">
        <v>659</v>
      </c>
      <c r="D545" s="181" t="s">
        <v>246</v>
      </c>
      <c r="E545" s="182" t="s">
        <v>2228</v>
      </c>
      <c r="F545" s="183" t="s">
        <v>2229</v>
      </c>
      <c r="G545" s="184" t="s">
        <v>379</v>
      </c>
      <c r="H545" s="185">
        <v>105.45</v>
      </c>
      <c r="I545" s="186"/>
      <c r="J545" s="187">
        <f>ROUND(I545*H545,2)</f>
        <v>0</v>
      </c>
      <c r="K545" s="188"/>
      <c r="L545" s="41"/>
      <c r="M545" s="189" t="s">
        <v>18</v>
      </c>
      <c r="N545" s="190" t="s">
        <v>41</v>
      </c>
      <c r="O545" s="66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3" t="s">
        <v>250</v>
      </c>
      <c r="AT545" s="193" t="s">
        <v>246</v>
      </c>
      <c r="AU545" s="193" t="s">
        <v>79</v>
      </c>
      <c r="AY545" s="19" t="s">
        <v>244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77</v>
      </c>
      <c r="BK545" s="194">
        <f>ROUND(I545*H545,2)</f>
        <v>0</v>
      </c>
      <c r="BL545" s="19" t="s">
        <v>250</v>
      </c>
      <c r="BM545" s="193" t="s">
        <v>2230</v>
      </c>
    </row>
    <row r="546" spans="1:65" s="13" customFormat="1" ht="33.75">
      <c r="B546" s="195"/>
      <c r="C546" s="196"/>
      <c r="D546" s="197" t="s">
        <v>252</v>
      </c>
      <c r="E546" s="198" t="s">
        <v>18</v>
      </c>
      <c r="F546" s="199" t="s">
        <v>2231</v>
      </c>
      <c r="G546" s="196"/>
      <c r="H546" s="200">
        <v>139.80000000000001</v>
      </c>
      <c r="I546" s="201"/>
      <c r="J546" s="196"/>
      <c r="K546" s="196"/>
      <c r="L546" s="202"/>
      <c r="M546" s="203"/>
      <c r="N546" s="204"/>
      <c r="O546" s="204"/>
      <c r="P546" s="204"/>
      <c r="Q546" s="204"/>
      <c r="R546" s="204"/>
      <c r="S546" s="204"/>
      <c r="T546" s="205"/>
      <c r="AT546" s="206" t="s">
        <v>252</v>
      </c>
      <c r="AU546" s="206" t="s">
        <v>79</v>
      </c>
      <c r="AV546" s="13" t="s">
        <v>79</v>
      </c>
      <c r="AW546" s="13" t="s">
        <v>32</v>
      </c>
      <c r="AX546" s="13" t="s">
        <v>70</v>
      </c>
      <c r="AY546" s="206" t="s">
        <v>244</v>
      </c>
    </row>
    <row r="547" spans="1:65" s="15" customFormat="1">
      <c r="B547" s="229"/>
      <c r="C547" s="230"/>
      <c r="D547" s="197" t="s">
        <v>252</v>
      </c>
      <c r="E547" s="231" t="s">
        <v>18</v>
      </c>
      <c r="F547" s="232" t="s">
        <v>374</v>
      </c>
      <c r="G547" s="230"/>
      <c r="H547" s="231" t="s">
        <v>18</v>
      </c>
      <c r="I547" s="233"/>
      <c r="J547" s="230"/>
      <c r="K547" s="230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252</v>
      </c>
      <c r="AU547" s="238" t="s">
        <v>79</v>
      </c>
      <c r="AV547" s="15" t="s">
        <v>77</v>
      </c>
      <c r="AW547" s="15" t="s">
        <v>32</v>
      </c>
      <c r="AX547" s="15" t="s">
        <v>70</v>
      </c>
      <c r="AY547" s="238" t="s">
        <v>244</v>
      </c>
    </row>
    <row r="548" spans="1:65" s="13" customFormat="1">
      <c r="B548" s="195"/>
      <c r="C548" s="196"/>
      <c r="D548" s="197" t="s">
        <v>252</v>
      </c>
      <c r="E548" s="198" t="s">
        <v>18</v>
      </c>
      <c r="F548" s="199" t="s">
        <v>2232</v>
      </c>
      <c r="G548" s="196"/>
      <c r="H548" s="200">
        <v>-34.35</v>
      </c>
      <c r="I548" s="201"/>
      <c r="J548" s="196"/>
      <c r="K548" s="196"/>
      <c r="L548" s="202"/>
      <c r="M548" s="203"/>
      <c r="N548" s="204"/>
      <c r="O548" s="204"/>
      <c r="P548" s="204"/>
      <c r="Q548" s="204"/>
      <c r="R548" s="204"/>
      <c r="S548" s="204"/>
      <c r="T548" s="205"/>
      <c r="AT548" s="206" t="s">
        <v>252</v>
      </c>
      <c r="AU548" s="206" t="s">
        <v>79</v>
      </c>
      <c r="AV548" s="13" t="s">
        <v>79</v>
      </c>
      <c r="AW548" s="13" t="s">
        <v>32</v>
      </c>
      <c r="AX548" s="13" t="s">
        <v>70</v>
      </c>
      <c r="AY548" s="206" t="s">
        <v>244</v>
      </c>
    </row>
    <row r="549" spans="1:65" s="14" customFormat="1">
      <c r="B549" s="207"/>
      <c r="C549" s="208"/>
      <c r="D549" s="197" t="s">
        <v>252</v>
      </c>
      <c r="E549" s="209" t="s">
        <v>18</v>
      </c>
      <c r="F549" s="210" t="s">
        <v>254</v>
      </c>
      <c r="G549" s="208"/>
      <c r="H549" s="211">
        <v>105.45000000000002</v>
      </c>
      <c r="I549" s="212"/>
      <c r="J549" s="208"/>
      <c r="K549" s="208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252</v>
      </c>
      <c r="AU549" s="217" t="s">
        <v>79</v>
      </c>
      <c r="AV549" s="14" t="s">
        <v>250</v>
      </c>
      <c r="AW549" s="14" t="s">
        <v>32</v>
      </c>
      <c r="AX549" s="14" t="s">
        <v>77</v>
      </c>
      <c r="AY549" s="217" t="s">
        <v>244</v>
      </c>
    </row>
    <row r="550" spans="1:65" s="2" customFormat="1" ht="24.2" customHeight="1">
      <c r="A550" s="36"/>
      <c r="B550" s="37"/>
      <c r="C550" s="181" t="s">
        <v>663</v>
      </c>
      <c r="D550" s="181" t="s">
        <v>246</v>
      </c>
      <c r="E550" s="182" t="s">
        <v>2233</v>
      </c>
      <c r="F550" s="183" t="s">
        <v>2234</v>
      </c>
      <c r="G550" s="184" t="s">
        <v>257</v>
      </c>
      <c r="H550" s="185">
        <v>0</v>
      </c>
      <c r="I550" s="186"/>
      <c r="J550" s="187">
        <f>ROUND(I550*H550,2)</f>
        <v>0</v>
      </c>
      <c r="K550" s="188"/>
      <c r="L550" s="41"/>
      <c r="M550" s="189" t="s">
        <v>18</v>
      </c>
      <c r="N550" s="190" t="s">
        <v>41</v>
      </c>
      <c r="O550" s="66"/>
      <c r="P550" s="191">
        <f>O550*H550</f>
        <v>0</v>
      </c>
      <c r="Q550" s="191">
        <v>2.4533999999999998</v>
      </c>
      <c r="R550" s="191">
        <f>Q550*H550</f>
        <v>0</v>
      </c>
      <c r="S550" s="191">
        <v>0</v>
      </c>
      <c r="T550" s="192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3" t="s">
        <v>250</v>
      </c>
      <c r="AT550" s="193" t="s">
        <v>246</v>
      </c>
      <c r="AU550" s="193" t="s">
        <v>79</v>
      </c>
      <c r="AY550" s="19" t="s">
        <v>244</v>
      </c>
      <c r="BE550" s="194">
        <f>IF(N550="základní",J550,0)</f>
        <v>0</v>
      </c>
      <c r="BF550" s="194">
        <f>IF(N550="snížená",J550,0)</f>
        <v>0</v>
      </c>
      <c r="BG550" s="194">
        <f>IF(N550="zákl. přenesená",J550,0)</f>
        <v>0</v>
      </c>
      <c r="BH550" s="194">
        <f>IF(N550="sníž. přenesená",J550,0)</f>
        <v>0</v>
      </c>
      <c r="BI550" s="194">
        <f>IF(N550="nulová",J550,0)</f>
        <v>0</v>
      </c>
      <c r="BJ550" s="19" t="s">
        <v>77</v>
      </c>
      <c r="BK550" s="194">
        <f>ROUND(I550*H550,2)</f>
        <v>0</v>
      </c>
      <c r="BL550" s="19" t="s">
        <v>250</v>
      </c>
      <c r="BM550" s="193" t="s">
        <v>2235</v>
      </c>
    </row>
    <row r="551" spans="1:65" s="13" customFormat="1">
      <c r="B551" s="195"/>
      <c r="C551" s="196"/>
      <c r="D551" s="197" t="s">
        <v>252</v>
      </c>
      <c r="E551" s="198" t="s">
        <v>18</v>
      </c>
      <c r="F551" s="199" t="s">
        <v>2236</v>
      </c>
      <c r="G551" s="196"/>
      <c r="H551" s="200">
        <v>1.173</v>
      </c>
      <c r="I551" s="201"/>
      <c r="J551" s="196"/>
      <c r="K551" s="196"/>
      <c r="L551" s="202"/>
      <c r="M551" s="203"/>
      <c r="N551" s="204"/>
      <c r="O551" s="204"/>
      <c r="P551" s="204"/>
      <c r="Q551" s="204"/>
      <c r="R551" s="204"/>
      <c r="S551" s="204"/>
      <c r="T551" s="205"/>
      <c r="AT551" s="206" t="s">
        <v>252</v>
      </c>
      <c r="AU551" s="206" t="s">
        <v>79</v>
      </c>
      <c r="AV551" s="13" t="s">
        <v>79</v>
      </c>
      <c r="AW551" s="13" t="s">
        <v>32</v>
      </c>
      <c r="AX551" s="13" t="s">
        <v>70</v>
      </c>
      <c r="AY551" s="206" t="s">
        <v>244</v>
      </c>
    </row>
    <row r="552" spans="1:65" s="13" customFormat="1" ht="22.5">
      <c r="B552" s="195"/>
      <c r="C552" s="196"/>
      <c r="D552" s="197" t="s">
        <v>252</v>
      </c>
      <c r="E552" s="198" t="s">
        <v>18</v>
      </c>
      <c r="F552" s="199" t="s">
        <v>2237</v>
      </c>
      <c r="G552" s="196"/>
      <c r="H552" s="200">
        <v>3.544</v>
      </c>
      <c r="I552" s="201"/>
      <c r="J552" s="196"/>
      <c r="K552" s="196"/>
      <c r="L552" s="202"/>
      <c r="M552" s="203"/>
      <c r="N552" s="204"/>
      <c r="O552" s="204"/>
      <c r="P552" s="204"/>
      <c r="Q552" s="204"/>
      <c r="R552" s="204"/>
      <c r="S552" s="204"/>
      <c r="T552" s="205"/>
      <c r="AT552" s="206" t="s">
        <v>252</v>
      </c>
      <c r="AU552" s="206" t="s">
        <v>79</v>
      </c>
      <c r="AV552" s="13" t="s">
        <v>79</v>
      </c>
      <c r="AW552" s="13" t="s">
        <v>32</v>
      </c>
      <c r="AX552" s="13" t="s">
        <v>70</v>
      </c>
      <c r="AY552" s="206" t="s">
        <v>244</v>
      </c>
    </row>
    <row r="553" spans="1:65" s="13" customFormat="1">
      <c r="B553" s="195"/>
      <c r="C553" s="196"/>
      <c r="D553" s="197" t="s">
        <v>252</v>
      </c>
      <c r="E553" s="198" t="s">
        <v>18</v>
      </c>
      <c r="F553" s="199" t="s">
        <v>2238</v>
      </c>
      <c r="G553" s="196"/>
      <c r="H553" s="200">
        <v>3.8039999999999998</v>
      </c>
      <c r="I553" s="201"/>
      <c r="J553" s="196"/>
      <c r="K553" s="196"/>
      <c r="L553" s="202"/>
      <c r="M553" s="203"/>
      <c r="N553" s="204"/>
      <c r="O553" s="204"/>
      <c r="P553" s="204"/>
      <c r="Q553" s="204"/>
      <c r="R553" s="204"/>
      <c r="S553" s="204"/>
      <c r="T553" s="205"/>
      <c r="AT553" s="206" t="s">
        <v>252</v>
      </c>
      <c r="AU553" s="206" t="s">
        <v>79</v>
      </c>
      <c r="AV553" s="13" t="s">
        <v>79</v>
      </c>
      <c r="AW553" s="13" t="s">
        <v>32</v>
      </c>
      <c r="AX553" s="13" t="s">
        <v>70</v>
      </c>
      <c r="AY553" s="206" t="s">
        <v>244</v>
      </c>
    </row>
    <row r="554" spans="1:65" s="16" customFormat="1">
      <c r="B554" s="255"/>
      <c r="C554" s="256"/>
      <c r="D554" s="197" t="s">
        <v>252</v>
      </c>
      <c r="E554" s="257" t="s">
        <v>18</v>
      </c>
      <c r="F554" s="258" t="s">
        <v>2239</v>
      </c>
      <c r="G554" s="256"/>
      <c r="H554" s="259">
        <v>8.5210000000000008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AT554" s="265" t="s">
        <v>252</v>
      </c>
      <c r="AU554" s="265" t="s">
        <v>79</v>
      </c>
      <c r="AV554" s="16" t="s">
        <v>131</v>
      </c>
      <c r="AW554" s="16" t="s">
        <v>32</v>
      </c>
      <c r="AX554" s="16" t="s">
        <v>70</v>
      </c>
      <c r="AY554" s="265" t="s">
        <v>244</v>
      </c>
    </row>
    <row r="555" spans="1:65" s="13" customFormat="1" ht="22.5">
      <c r="B555" s="195"/>
      <c r="C555" s="196"/>
      <c r="D555" s="197" t="s">
        <v>252</v>
      </c>
      <c r="E555" s="198" t="s">
        <v>18</v>
      </c>
      <c r="F555" s="199" t="s">
        <v>2240</v>
      </c>
      <c r="G555" s="196"/>
      <c r="H555" s="200">
        <v>4.9000000000000004</v>
      </c>
      <c r="I555" s="201"/>
      <c r="J555" s="196"/>
      <c r="K555" s="196"/>
      <c r="L555" s="202"/>
      <c r="M555" s="203"/>
      <c r="N555" s="204"/>
      <c r="O555" s="204"/>
      <c r="P555" s="204"/>
      <c r="Q555" s="204"/>
      <c r="R555" s="204"/>
      <c r="S555" s="204"/>
      <c r="T555" s="205"/>
      <c r="AT555" s="206" t="s">
        <v>252</v>
      </c>
      <c r="AU555" s="206" t="s">
        <v>79</v>
      </c>
      <c r="AV555" s="13" t="s">
        <v>79</v>
      </c>
      <c r="AW555" s="13" t="s">
        <v>32</v>
      </c>
      <c r="AX555" s="13" t="s">
        <v>70</v>
      </c>
      <c r="AY555" s="206" t="s">
        <v>244</v>
      </c>
    </row>
    <row r="556" spans="1:65" s="13" customFormat="1" ht="22.5">
      <c r="B556" s="195"/>
      <c r="C556" s="196"/>
      <c r="D556" s="197" t="s">
        <v>252</v>
      </c>
      <c r="E556" s="198" t="s">
        <v>18</v>
      </c>
      <c r="F556" s="199" t="s">
        <v>2241</v>
      </c>
      <c r="G556" s="196"/>
      <c r="H556" s="200">
        <v>2.5499999999999998</v>
      </c>
      <c r="I556" s="201"/>
      <c r="J556" s="196"/>
      <c r="K556" s="196"/>
      <c r="L556" s="202"/>
      <c r="M556" s="203"/>
      <c r="N556" s="204"/>
      <c r="O556" s="204"/>
      <c r="P556" s="204"/>
      <c r="Q556" s="204"/>
      <c r="R556" s="204"/>
      <c r="S556" s="204"/>
      <c r="T556" s="205"/>
      <c r="AT556" s="206" t="s">
        <v>252</v>
      </c>
      <c r="AU556" s="206" t="s">
        <v>79</v>
      </c>
      <c r="AV556" s="13" t="s">
        <v>79</v>
      </c>
      <c r="AW556" s="13" t="s">
        <v>32</v>
      </c>
      <c r="AX556" s="13" t="s">
        <v>70</v>
      </c>
      <c r="AY556" s="206" t="s">
        <v>244</v>
      </c>
    </row>
    <row r="557" spans="1:65" s="16" customFormat="1">
      <c r="B557" s="255"/>
      <c r="C557" s="256"/>
      <c r="D557" s="197" t="s">
        <v>252</v>
      </c>
      <c r="E557" s="257" t="s">
        <v>18</v>
      </c>
      <c r="F557" s="258" t="s">
        <v>2242</v>
      </c>
      <c r="G557" s="256"/>
      <c r="H557" s="259">
        <v>7.45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AT557" s="265" t="s">
        <v>252</v>
      </c>
      <c r="AU557" s="265" t="s">
        <v>79</v>
      </c>
      <c r="AV557" s="16" t="s">
        <v>131</v>
      </c>
      <c r="AW557" s="16" t="s">
        <v>32</v>
      </c>
      <c r="AX557" s="16" t="s">
        <v>70</v>
      </c>
      <c r="AY557" s="265" t="s">
        <v>244</v>
      </c>
    </row>
    <row r="558" spans="1:65" s="15" customFormat="1">
      <c r="B558" s="229"/>
      <c r="C558" s="230"/>
      <c r="D558" s="197" t="s">
        <v>252</v>
      </c>
      <c r="E558" s="231" t="s">
        <v>18</v>
      </c>
      <c r="F558" s="232" t="s">
        <v>374</v>
      </c>
      <c r="G558" s="230"/>
      <c r="H558" s="231" t="s">
        <v>18</v>
      </c>
      <c r="I558" s="233"/>
      <c r="J558" s="230"/>
      <c r="K558" s="230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252</v>
      </c>
      <c r="AU558" s="238" t="s">
        <v>79</v>
      </c>
      <c r="AV558" s="15" t="s">
        <v>77</v>
      </c>
      <c r="AW558" s="15" t="s">
        <v>32</v>
      </c>
      <c r="AX558" s="15" t="s">
        <v>70</v>
      </c>
      <c r="AY558" s="238" t="s">
        <v>244</v>
      </c>
    </row>
    <row r="559" spans="1:65" s="13" customFormat="1">
      <c r="B559" s="195"/>
      <c r="C559" s="196"/>
      <c r="D559" s="197" t="s">
        <v>252</v>
      </c>
      <c r="E559" s="198" t="s">
        <v>18</v>
      </c>
      <c r="F559" s="199" t="s">
        <v>2243</v>
      </c>
      <c r="G559" s="196"/>
      <c r="H559" s="200">
        <v>-15.971</v>
      </c>
      <c r="I559" s="201"/>
      <c r="J559" s="196"/>
      <c r="K559" s="196"/>
      <c r="L559" s="202"/>
      <c r="M559" s="203"/>
      <c r="N559" s="204"/>
      <c r="O559" s="204"/>
      <c r="P559" s="204"/>
      <c r="Q559" s="204"/>
      <c r="R559" s="204"/>
      <c r="S559" s="204"/>
      <c r="T559" s="205"/>
      <c r="AT559" s="206" t="s">
        <v>252</v>
      </c>
      <c r="AU559" s="206" t="s">
        <v>79</v>
      </c>
      <c r="AV559" s="13" t="s">
        <v>79</v>
      </c>
      <c r="AW559" s="13" t="s">
        <v>32</v>
      </c>
      <c r="AX559" s="13" t="s">
        <v>70</v>
      </c>
      <c r="AY559" s="206" t="s">
        <v>244</v>
      </c>
    </row>
    <row r="560" spans="1:65" s="14" customFormat="1">
      <c r="B560" s="207"/>
      <c r="C560" s="208"/>
      <c r="D560" s="197" t="s">
        <v>252</v>
      </c>
      <c r="E560" s="209" t="s">
        <v>18</v>
      </c>
      <c r="F560" s="210" t="s">
        <v>254</v>
      </c>
      <c r="G560" s="208"/>
      <c r="H560" s="211">
        <v>0</v>
      </c>
      <c r="I560" s="212"/>
      <c r="J560" s="208"/>
      <c r="K560" s="208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252</v>
      </c>
      <c r="AU560" s="217" t="s">
        <v>79</v>
      </c>
      <c r="AV560" s="14" t="s">
        <v>250</v>
      </c>
      <c r="AW560" s="14" t="s">
        <v>32</v>
      </c>
      <c r="AX560" s="14" t="s">
        <v>77</v>
      </c>
      <c r="AY560" s="217" t="s">
        <v>244</v>
      </c>
    </row>
    <row r="561" spans="1:65" s="2" customFormat="1" ht="24.2" customHeight="1">
      <c r="A561" s="36"/>
      <c r="B561" s="37"/>
      <c r="C561" s="181" t="s">
        <v>667</v>
      </c>
      <c r="D561" s="181" t="s">
        <v>246</v>
      </c>
      <c r="E561" s="182" t="s">
        <v>2244</v>
      </c>
      <c r="F561" s="183" t="s">
        <v>2245</v>
      </c>
      <c r="G561" s="184" t="s">
        <v>257</v>
      </c>
      <c r="H561" s="185">
        <v>0.40300000000000002</v>
      </c>
      <c r="I561" s="186"/>
      <c r="J561" s="187">
        <f>ROUND(I561*H561,2)</f>
        <v>0</v>
      </c>
      <c r="K561" s="188"/>
      <c r="L561" s="41"/>
      <c r="M561" s="189" t="s">
        <v>18</v>
      </c>
      <c r="N561" s="190" t="s">
        <v>41</v>
      </c>
      <c r="O561" s="66"/>
      <c r="P561" s="191">
        <f>O561*H561</f>
        <v>0</v>
      </c>
      <c r="Q561" s="191">
        <v>2.2000000000000002</v>
      </c>
      <c r="R561" s="191">
        <f>Q561*H561</f>
        <v>0.88660000000000017</v>
      </c>
      <c r="S561" s="191">
        <v>0</v>
      </c>
      <c r="T561" s="192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3" t="s">
        <v>250</v>
      </c>
      <c r="AT561" s="193" t="s">
        <v>246</v>
      </c>
      <c r="AU561" s="193" t="s">
        <v>79</v>
      </c>
      <c r="AY561" s="19" t="s">
        <v>244</v>
      </c>
      <c r="BE561" s="194">
        <f>IF(N561="základní",J561,0)</f>
        <v>0</v>
      </c>
      <c r="BF561" s="194">
        <f>IF(N561="snížená",J561,0)</f>
        <v>0</v>
      </c>
      <c r="BG561" s="194">
        <f>IF(N561="zákl. přenesená",J561,0)</f>
        <v>0</v>
      </c>
      <c r="BH561" s="194">
        <f>IF(N561="sníž. přenesená",J561,0)</f>
        <v>0</v>
      </c>
      <c r="BI561" s="194">
        <f>IF(N561="nulová",J561,0)</f>
        <v>0</v>
      </c>
      <c r="BJ561" s="19" t="s">
        <v>77</v>
      </c>
      <c r="BK561" s="194">
        <f>ROUND(I561*H561,2)</f>
        <v>0</v>
      </c>
      <c r="BL561" s="19" t="s">
        <v>250</v>
      </c>
      <c r="BM561" s="193" t="s">
        <v>2246</v>
      </c>
    </row>
    <row r="562" spans="1:65" s="13" customFormat="1">
      <c r="B562" s="195"/>
      <c r="C562" s="196"/>
      <c r="D562" s="197" t="s">
        <v>252</v>
      </c>
      <c r="E562" s="198" t="s">
        <v>18</v>
      </c>
      <c r="F562" s="199" t="s">
        <v>2247</v>
      </c>
      <c r="G562" s="196"/>
      <c r="H562" s="200">
        <v>0.40300000000000002</v>
      </c>
      <c r="I562" s="201"/>
      <c r="J562" s="196"/>
      <c r="K562" s="196"/>
      <c r="L562" s="202"/>
      <c r="M562" s="203"/>
      <c r="N562" s="204"/>
      <c r="O562" s="204"/>
      <c r="P562" s="204"/>
      <c r="Q562" s="204"/>
      <c r="R562" s="204"/>
      <c r="S562" s="204"/>
      <c r="T562" s="205"/>
      <c r="AT562" s="206" t="s">
        <v>252</v>
      </c>
      <c r="AU562" s="206" t="s">
        <v>79</v>
      </c>
      <c r="AV562" s="13" t="s">
        <v>79</v>
      </c>
      <c r="AW562" s="13" t="s">
        <v>32</v>
      </c>
      <c r="AX562" s="13" t="s">
        <v>70</v>
      </c>
      <c r="AY562" s="206" t="s">
        <v>244</v>
      </c>
    </row>
    <row r="563" spans="1:65" s="14" customFormat="1">
      <c r="B563" s="207"/>
      <c r="C563" s="208"/>
      <c r="D563" s="197" t="s">
        <v>252</v>
      </c>
      <c r="E563" s="209" t="s">
        <v>18</v>
      </c>
      <c r="F563" s="210" t="s">
        <v>254</v>
      </c>
      <c r="G563" s="208"/>
      <c r="H563" s="211">
        <v>0.40300000000000002</v>
      </c>
      <c r="I563" s="212"/>
      <c r="J563" s="208"/>
      <c r="K563" s="208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252</v>
      </c>
      <c r="AU563" s="217" t="s">
        <v>79</v>
      </c>
      <c r="AV563" s="14" t="s">
        <v>250</v>
      </c>
      <c r="AW563" s="14" t="s">
        <v>32</v>
      </c>
      <c r="AX563" s="14" t="s">
        <v>77</v>
      </c>
      <c r="AY563" s="217" t="s">
        <v>244</v>
      </c>
    </row>
    <row r="564" spans="1:65" s="2" customFormat="1" ht="24.2" customHeight="1">
      <c r="A564" s="36"/>
      <c r="B564" s="37"/>
      <c r="C564" s="181" t="s">
        <v>671</v>
      </c>
      <c r="D564" s="181" t="s">
        <v>246</v>
      </c>
      <c r="E564" s="182" t="s">
        <v>2248</v>
      </c>
      <c r="F564" s="183" t="s">
        <v>2249</v>
      </c>
      <c r="G564" s="184" t="s">
        <v>289</v>
      </c>
      <c r="H564" s="185">
        <v>0</v>
      </c>
      <c r="I564" s="186"/>
      <c r="J564" s="187">
        <f>ROUND(I564*H564,2)</f>
        <v>0</v>
      </c>
      <c r="K564" s="188"/>
      <c r="L564" s="41"/>
      <c r="M564" s="189" t="s">
        <v>18</v>
      </c>
      <c r="N564" s="190" t="s">
        <v>41</v>
      </c>
      <c r="O564" s="66"/>
      <c r="P564" s="191">
        <f>O564*H564</f>
        <v>0</v>
      </c>
      <c r="Q564" s="191">
        <v>5.7600000000000004E-3</v>
      </c>
      <c r="R564" s="191">
        <f>Q564*H564</f>
        <v>0</v>
      </c>
      <c r="S564" s="191">
        <v>0</v>
      </c>
      <c r="T564" s="192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3" t="s">
        <v>250</v>
      </c>
      <c r="AT564" s="193" t="s">
        <v>246</v>
      </c>
      <c r="AU564" s="193" t="s">
        <v>79</v>
      </c>
      <c r="AY564" s="19" t="s">
        <v>244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77</v>
      </c>
      <c r="BK564" s="194">
        <f>ROUND(I564*H564,2)</f>
        <v>0</v>
      </c>
      <c r="BL564" s="19" t="s">
        <v>250</v>
      </c>
      <c r="BM564" s="193" t="s">
        <v>2250</v>
      </c>
    </row>
    <row r="565" spans="1:65" s="13" customFormat="1">
      <c r="B565" s="195"/>
      <c r="C565" s="196"/>
      <c r="D565" s="197" t="s">
        <v>252</v>
      </c>
      <c r="E565" s="198" t="s">
        <v>18</v>
      </c>
      <c r="F565" s="199" t="s">
        <v>2251</v>
      </c>
      <c r="G565" s="196"/>
      <c r="H565" s="200">
        <v>6.7</v>
      </c>
      <c r="I565" s="201"/>
      <c r="J565" s="196"/>
      <c r="K565" s="196"/>
      <c r="L565" s="202"/>
      <c r="M565" s="203"/>
      <c r="N565" s="204"/>
      <c r="O565" s="204"/>
      <c r="P565" s="204"/>
      <c r="Q565" s="204"/>
      <c r="R565" s="204"/>
      <c r="S565" s="204"/>
      <c r="T565" s="205"/>
      <c r="AT565" s="206" t="s">
        <v>252</v>
      </c>
      <c r="AU565" s="206" t="s">
        <v>79</v>
      </c>
      <c r="AV565" s="13" t="s">
        <v>79</v>
      </c>
      <c r="AW565" s="13" t="s">
        <v>32</v>
      </c>
      <c r="AX565" s="13" t="s">
        <v>70</v>
      </c>
      <c r="AY565" s="206" t="s">
        <v>244</v>
      </c>
    </row>
    <row r="566" spans="1:65" s="13" customFormat="1">
      <c r="B566" s="195"/>
      <c r="C566" s="196"/>
      <c r="D566" s="197" t="s">
        <v>252</v>
      </c>
      <c r="E566" s="198" t="s">
        <v>18</v>
      </c>
      <c r="F566" s="199" t="s">
        <v>2252</v>
      </c>
      <c r="G566" s="196"/>
      <c r="H566" s="200">
        <v>20.25</v>
      </c>
      <c r="I566" s="201"/>
      <c r="J566" s="196"/>
      <c r="K566" s="196"/>
      <c r="L566" s="202"/>
      <c r="M566" s="203"/>
      <c r="N566" s="204"/>
      <c r="O566" s="204"/>
      <c r="P566" s="204"/>
      <c r="Q566" s="204"/>
      <c r="R566" s="204"/>
      <c r="S566" s="204"/>
      <c r="T566" s="205"/>
      <c r="AT566" s="206" t="s">
        <v>252</v>
      </c>
      <c r="AU566" s="206" t="s">
        <v>79</v>
      </c>
      <c r="AV566" s="13" t="s">
        <v>79</v>
      </c>
      <c r="AW566" s="13" t="s">
        <v>32</v>
      </c>
      <c r="AX566" s="13" t="s">
        <v>70</v>
      </c>
      <c r="AY566" s="206" t="s">
        <v>244</v>
      </c>
    </row>
    <row r="567" spans="1:65" s="13" customFormat="1">
      <c r="B567" s="195"/>
      <c r="C567" s="196"/>
      <c r="D567" s="197" t="s">
        <v>252</v>
      </c>
      <c r="E567" s="198" t="s">
        <v>18</v>
      </c>
      <c r="F567" s="199" t="s">
        <v>2253</v>
      </c>
      <c r="G567" s="196"/>
      <c r="H567" s="200">
        <v>30.43</v>
      </c>
      <c r="I567" s="201"/>
      <c r="J567" s="196"/>
      <c r="K567" s="196"/>
      <c r="L567" s="202"/>
      <c r="M567" s="203"/>
      <c r="N567" s="204"/>
      <c r="O567" s="204"/>
      <c r="P567" s="204"/>
      <c r="Q567" s="204"/>
      <c r="R567" s="204"/>
      <c r="S567" s="204"/>
      <c r="T567" s="205"/>
      <c r="AT567" s="206" t="s">
        <v>252</v>
      </c>
      <c r="AU567" s="206" t="s">
        <v>79</v>
      </c>
      <c r="AV567" s="13" t="s">
        <v>79</v>
      </c>
      <c r="AW567" s="13" t="s">
        <v>32</v>
      </c>
      <c r="AX567" s="13" t="s">
        <v>70</v>
      </c>
      <c r="AY567" s="206" t="s">
        <v>244</v>
      </c>
    </row>
    <row r="568" spans="1:65" s="16" customFormat="1">
      <c r="B568" s="255"/>
      <c r="C568" s="256"/>
      <c r="D568" s="197" t="s">
        <v>252</v>
      </c>
      <c r="E568" s="257" t="s">
        <v>18</v>
      </c>
      <c r="F568" s="258" t="s">
        <v>2239</v>
      </c>
      <c r="G568" s="256"/>
      <c r="H568" s="259">
        <v>57.379999999999995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AT568" s="265" t="s">
        <v>252</v>
      </c>
      <c r="AU568" s="265" t="s">
        <v>79</v>
      </c>
      <c r="AV568" s="16" t="s">
        <v>131</v>
      </c>
      <c r="AW568" s="16" t="s">
        <v>32</v>
      </c>
      <c r="AX568" s="16" t="s">
        <v>70</v>
      </c>
      <c r="AY568" s="265" t="s">
        <v>244</v>
      </c>
    </row>
    <row r="569" spans="1:65" s="13" customFormat="1">
      <c r="B569" s="195"/>
      <c r="C569" s="196"/>
      <c r="D569" s="197" t="s">
        <v>252</v>
      </c>
      <c r="E569" s="198" t="s">
        <v>18</v>
      </c>
      <c r="F569" s="199" t="s">
        <v>2254</v>
      </c>
      <c r="G569" s="196"/>
      <c r="H569" s="200">
        <v>28</v>
      </c>
      <c r="I569" s="201"/>
      <c r="J569" s="196"/>
      <c r="K569" s="196"/>
      <c r="L569" s="202"/>
      <c r="M569" s="203"/>
      <c r="N569" s="204"/>
      <c r="O569" s="204"/>
      <c r="P569" s="204"/>
      <c r="Q569" s="204"/>
      <c r="R569" s="204"/>
      <c r="S569" s="204"/>
      <c r="T569" s="205"/>
      <c r="AT569" s="206" t="s">
        <v>252</v>
      </c>
      <c r="AU569" s="206" t="s">
        <v>79</v>
      </c>
      <c r="AV569" s="13" t="s">
        <v>79</v>
      </c>
      <c r="AW569" s="13" t="s">
        <v>32</v>
      </c>
      <c r="AX569" s="13" t="s">
        <v>70</v>
      </c>
      <c r="AY569" s="206" t="s">
        <v>244</v>
      </c>
    </row>
    <row r="570" spans="1:65" s="13" customFormat="1">
      <c r="B570" s="195"/>
      <c r="C570" s="196"/>
      <c r="D570" s="197" t="s">
        <v>252</v>
      </c>
      <c r="E570" s="198" t="s">
        <v>18</v>
      </c>
      <c r="F570" s="199" t="s">
        <v>2255</v>
      </c>
      <c r="G570" s="196"/>
      <c r="H570" s="200">
        <v>20.399999999999999</v>
      </c>
      <c r="I570" s="201"/>
      <c r="J570" s="196"/>
      <c r="K570" s="196"/>
      <c r="L570" s="202"/>
      <c r="M570" s="203"/>
      <c r="N570" s="204"/>
      <c r="O570" s="204"/>
      <c r="P570" s="204"/>
      <c r="Q570" s="204"/>
      <c r="R570" s="204"/>
      <c r="S570" s="204"/>
      <c r="T570" s="205"/>
      <c r="AT570" s="206" t="s">
        <v>252</v>
      </c>
      <c r="AU570" s="206" t="s">
        <v>79</v>
      </c>
      <c r="AV570" s="13" t="s">
        <v>79</v>
      </c>
      <c r="AW570" s="13" t="s">
        <v>32</v>
      </c>
      <c r="AX570" s="13" t="s">
        <v>70</v>
      </c>
      <c r="AY570" s="206" t="s">
        <v>244</v>
      </c>
    </row>
    <row r="571" spans="1:65" s="16" customFormat="1">
      <c r="B571" s="255"/>
      <c r="C571" s="256"/>
      <c r="D571" s="197" t="s">
        <v>252</v>
      </c>
      <c r="E571" s="257" t="s">
        <v>18</v>
      </c>
      <c r="F571" s="258" t="s">
        <v>2242</v>
      </c>
      <c r="G571" s="256"/>
      <c r="H571" s="259">
        <v>48.4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AT571" s="265" t="s">
        <v>252</v>
      </c>
      <c r="AU571" s="265" t="s">
        <v>79</v>
      </c>
      <c r="AV571" s="16" t="s">
        <v>131</v>
      </c>
      <c r="AW571" s="16" t="s">
        <v>32</v>
      </c>
      <c r="AX571" s="16" t="s">
        <v>70</v>
      </c>
      <c r="AY571" s="265" t="s">
        <v>244</v>
      </c>
    </row>
    <row r="572" spans="1:65" s="15" customFormat="1">
      <c r="B572" s="229"/>
      <c r="C572" s="230"/>
      <c r="D572" s="197" t="s">
        <v>252</v>
      </c>
      <c r="E572" s="231" t="s">
        <v>18</v>
      </c>
      <c r="F572" s="232" t="s">
        <v>374</v>
      </c>
      <c r="G572" s="230"/>
      <c r="H572" s="231" t="s">
        <v>18</v>
      </c>
      <c r="I572" s="233"/>
      <c r="J572" s="230"/>
      <c r="K572" s="230"/>
      <c r="L572" s="234"/>
      <c r="M572" s="235"/>
      <c r="N572" s="236"/>
      <c r="O572" s="236"/>
      <c r="P572" s="236"/>
      <c r="Q572" s="236"/>
      <c r="R572" s="236"/>
      <c r="S572" s="236"/>
      <c r="T572" s="237"/>
      <c r="AT572" s="238" t="s">
        <v>252</v>
      </c>
      <c r="AU572" s="238" t="s">
        <v>79</v>
      </c>
      <c r="AV572" s="15" t="s">
        <v>77</v>
      </c>
      <c r="AW572" s="15" t="s">
        <v>32</v>
      </c>
      <c r="AX572" s="15" t="s">
        <v>70</v>
      </c>
      <c r="AY572" s="238" t="s">
        <v>244</v>
      </c>
    </row>
    <row r="573" spans="1:65" s="13" customFormat="1">
      <c r="B573" s="195"/>
      <c r="C573" s="196"/>
      <c r="D573" s="197" t="s">
        <v>252</v>
      </c>
      <c r="E573" s="198" t="s">
        <v>18</v>
      </c>
      <c r="F573" s="199" t="s">
        <v>2256</v>
      </c>
      <c r="G573" s="196"/>
      <c r="H573" s="200">
        <v>-105.78</v>
      </c>
      <c r="I573" s="201"/>
      <c r="J573" s="196"/>
      <c r="K573" s="196"/>
      <c r="L573" s="202"/>
      <c r="M573" s="203"/>
      <c r="N573" s="204"/>
      <c r="O573" s="204"/>
      <c r="P573" s="204"/>
      <c r="Q573" s="204"/>
      <c r="R573" s="204"/>
      <c r="S573" s="204"/>
      <c r="T573" s="205"/>
      <c r="AT573" s="206" t="s">
        <v>252</v>
      </c>
      <c r="AU573" s="206" t="s">
        <v>79</v>
      </c>
      <c r="AV573" s="13" t="s">
        <v>79</v>
      </c>
      <c r="AW573" s="13" t="s">
        <v>32</v>
      </c>
      <c r="AX573" s="13" t="s">
        <v>70</v>
      </c>
      <c r="AY573" s="206" t="s">
        <v>244</v>
      </c>
    </row>
    <row r="574" spans="1:65" s="14" customFormat="1">
      <c r="B574" s="207"/>
      <c r="C574" s="208"/>
      <c r="D574" s="197" t="s">
        <v>252</v>
      </c>
      <c r="E574" s="209" t="s">
        <v>18</v>
      </c>
      <c r="F574" s="210" t="s">
        <v>254</v>
      </c>
      <c r="G574" s="208"/>
      <c r="H574" s="211">
        <v>0</v>
      </c>
      <c r="I574" s="212"/>
      <c r="J574" s="208"/>
      <c r="K574" s="208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252</v>
      </c>
      <c r="AU574" s="217" t="s">
        <v>79</v>
      </c>
      <c r="AV574" s="14" t="s">
        <v>250</v>
      </c>
      <c r="AW574" s="14" t="s">
        <v>32</v>
      </c>
      <c r="AX574" s="14" t="s">
        <v>77</v>
      </c>
      <c r="AY574" s="217" t="s">
        <v>244</v>
      </c>
    </row>
    <row r="575" spans="1:65" s="2" customFormat="1" ht="24.2" customHeight="1">
      <c r="A575" s="36"/>
      <c r="B575" s="37"/>
      <c r="C575" s="181" t="s">
        <v>675</v>
      </c>
      <c r="D575" s="181" t="s">
        <v>246</v>
      </c>
      <c r="E575" s="182" t="s">
        <v>2257</v>
      </c>
      <c r="F575" s="183" t="s">
        <v>2258</v>
      </c>
      <c r="G575" s="184" t="s">
        <v>289</v>
      </c>
      <c r="H575" s="185">
        <v>105.78</v>
      </c>
      <c r="I575" s="186"/>
      <c r="J575" s="187">
        <f>ROUND(I575*H575,2)</f>
        <v>0</v>
      </c>
      <c r="K575" s="188"/>
      <c r="L575" s="41"/>
      <c r="M575" s="189" t="s">
        <v>18</v>
      </c>
      <c r="N575" s="190" t="s">
        <v>41</v>
      </c>
      <c r="O575" s="66"/>
      <c r="P575" s="191">
        <f>O575*H575</f>
        <v>0</v>
      </c>
      <c r="Q575" s="191">
        <v>0</v>
      </c>
      <c r="R575" s="191">
        <f>Q575*H575</f>
        <v>0</v>
      </c>
      <c r="S575" s="191">
        <v>0</v>
      </c>
      <c r="T575" s="192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3" t="s">
        <v>250</v>
      </c>
      <c r="AT575" s="193" t="s">
        <v>246</v>
      </c>
      <c r="AU575" s="193" t="s">
        <v>79</v>
      </c>
      <c r="AY575" s="19" t="s">
        <v>244</v>
      </c>
      <c r="BE575" s="194">
        <f>IF(N575="základní",J575,0)</f>
        <v>0</v>
      </c>
      <c r="BF575" s="194">
        <f>IF(N575="snížená",J575,0)</f>
        <v>0</v>
      </c>
      <c r="BG575" s="194">
        <f>IF(N575="zákl. přenesená",J575,0)</f>
        <v>0</v>
      </c>
      <c r="BH575" s="194">
        <f>IF(N575="sníž. přenesená",J575,0)</f>
        <v>0</v>
      </c>
      <c r="BI575" s="194">
        <f>IF(N575="nulová",J575,0)</f>
        <v>0</v>
      </c>
      <c r="BJ575" s="19" t="s">
        <v>77</v>
      </c>
      <c r="BK575" s="194">
        <f>ROUND(I575*H575,2)</f>
        <v>0</v>
      </c>
      <c r="BL575" s="19" t="s">
        <v>250</v>
      </c>
      <c r="BM575" s="193" t="s">
        <v>2259</v>
      </c>
    </row>
    <row r="576" spans="1:65" s="2" customFormat="1" ht="24.2" customHeight="1">
      <c r="A576" s="36"/>
      <c r="B576" s="37"/>
      <c r="C576" s="181" t="s">
        <v>679</v>
      </c>
      <c r="D576" s="181" t="s">
        <v>246</v>
      </c>
      <c r="E576" s="182" t="s">
        <v>2260</v>
      </c>
      <c r="F576" s="183" t="s">
        <v>2261</v>
      </c>
      <c r="G576" s="184" t="s">
        <v>262</v>
      </c>
      <c r="H576" s="185">
        <v>0</v>
      </c>
      <c r="I576" s="186"/>
      <c r="J576" s="187">
        <f>ROUND(I576*H576,2)</f>
        <v>0</v>
      </c>
      <c r="K576" s="188"/>
      <c r="L576" s="41"/>
      <c r="M576" s="189" t="s">
        <v>18</v>
      </c>
      <c r="N576" s="190" t="s">
        <v>41</v>
      </c>
      <c r="O576" s="66"/>
      <c r="P576" s="191">
        <f>O576*H576</f>
        <v>0</v>
      </c>
      <c r="Q576" s="191">
        <v>1.0519099999999999</v>
      </c>
      <c r="R576" s="191">
        <f>Q576*H576</f>
        <v>0</v>
      </c>
      <c r="S576" s="191">
        <v>0</v>
      </c>
      <c r="T576" s="192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3" t="s">
        <v>250</v>
      </c>
      <c r="AT576" s="193" t="s">
        <v>246</v>
      </c>
      <c r="AU576" s="193" t="s">
        <v>79</v>
      </c>
      <c r="AY576" s="19" t="s">
        <v>244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19" t="s">
        <v>77</v>
      </c>
      <c r="BK576" s="194">
        <f>ROUND(I576*H576,2)</f>
        <v>0</v>
      </c>
      <c r="BL576" s="19" t="s">
        <v>250</v>
      </c>
      <c r="BM576" s="193" t="s">
        <v>2262</v>
      </c>
    </row>
    <row r="577" spans="1:65" s="13" customFormat="1">
      <c r="B577" s="195"/>
      <c r="C577" s="196"/>
      <c r="D577" s="197" t="s">
        <v>252</v>
      </c>
      <c r="E577" s="198" t="s">
        <v>18</v>
      </c>
      <c r="F577" s="199" t="s">
        <v>2263</v>
      </c>
      <c r="G577" s="196"/>
      <c r="H577" s="200">
        <v>0.63900000000000001</v>
      </c>
      <c r="I577" s="201"/>
      <c r="J577" s="196"/>
      <c r="K577" s="196"/>
      <c r="L577" s="202"/>
      <c r="M577" s="203"/>
      <c r="N577" s="204"/>
      <c r="O577" s="204"/>
      <c r="P577" s="204"/>
      <c r="Q577" s="204"/>
      <c r="R577" s="204"/>
      <c r="S577" s="204"/>
      <c r="T577" s="205"/>
      <c r="AT577" s="206" t="s">
        <v>252</v>
      </c>
      <c r="AU577" s="206" t="s">
        <v>79</v>
      </c>
      <c r="AV577" s="13" t="s">
        <v>79</v>
      </c>
      <c r="AW577" s="13" t="s">
        <v>32</v>
      </c>
      <c r="AX577" s="13" t="s">
        <v>70</v>
      </c>
      <c r="AY577" s="206" t="s">
        <v>244</v>
      </c>
    </row>
    <row r="578" spans="1:65" s="15" customFormat="1">
      <c r="B578" s="229"/>
      <c r="C578" s="230"/>
      <c r="D578" s="197" t="s">
        <v>252</v>
      </c>
      <c r="E578" s="231" t="s">
        <v>18</v>
      </c>
      <c r="F578" s="232" t="s">
        <v>374</v>
      </c>
      <c r="G578" s="230"/>
      <c r="H578" s="231" t="s">
        <v>18</v>
      </c>
      <c r="I578" s="233"/>
      <c r="J578" s="230"/>
      <c r="K578" s="230"/>
      <c r="L578" s="234"/>
      <c r="M578" s="235"/>
      <c r="N578" s="236"/>
      <c r="O578" s="236"/>
      <c r="P578" s="236"/>
      <c r="Q578" s="236"/>
      <c r="R578" s="236"/>
      <c r="S578" s="236"/>
      <c r="T578" s="237"/>
      <c r="AT578" s="238" t="s">
        <v>252</v>
      </c>
      <c r="AU578" s="238" t="s">
        <v>79</v>
      </c>
      <c r="AV578" s="15" t="s">
        <v>77</v>
      </c>
      <c r="AW578" s="15" t="s">
        <v>32</v>
      </c>
      <c r="AX578" s="15" t="s">
        <v>70</v>
      </c>
      <c r="AY578" s="238" t="s">
        <v>244</v>
      </c>
    </row>
    <row r="579" spans="1:65" s="13" customFormat="1">
      <c r="B579" s="195"/>
      <c r="C579" s="196"/>
      <c r="D579" s="197" t="s">
        <v>252</v>
      </c>
      <c r="E579" s="198" t="s">
        <v>18</v>
      </c>
      <c r="F579" s="199" t="s">
        <v>2264</v>
      </c>
      <c r="G579" s="196"/>
      <c r="H579" s="200">
        <v>-0.63900000000000001</v>
      </c>
      <c r="I579" s="201"/>
      <c r="J579" s="196"/>
      <c r="K579" s="196"/>
      <c r="L579" s="202"/>
      <c r="M579" s="203"/>
      <c r="N579" s="204"/>
      <c r="O579" s="204"/>
      <c r="P579" s="204"/>
      <c r="Q579" s="204"/>
      <c r="R579" s="204"/>
      <c r="S579" s="204"/>
      <c r="T579" s="205"/>
      <c r="AT579" s="206" t="s">
        <v>252</v>
      </c>
      <c r="AU579" s="206" t="s">
        <v>79</v>
      </c>
      <c r="AV579" s="13" t="s">
        <v>79</v>
      </c>
      <c r="AW579" s="13" t="s">
        <v>32</v>
      </c>
      <c r="AX579" s="13" t="s">
        <v>70</v>
      </c>
      <c r="AY579" s="206" t="s">
        <v>244</v>
      </c>
    </row>
    <row r="580" spans="1:65" s="14" customFormat="1">
      <c r="B580" s="207"/>
      <c r="C580" s="208"/>
      <c r="D580" s="197" t="s">
        <v>252</v>
      </c>
      <c r="E580" s="209" t="s">
        <v>18</v>
      </c>
      <c r="F580" s="210" t="s">
        <v>254</v>
      </c>
      <c r="G580" s="208"/>
      <c r="H580" s="211">
        <v>0</v>
      </c>
      <c r="I580" s="212"/>
      <c r="J580" s="208"/>
      <c r="K580" s="208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252</v>
      </c>
      <c r="AU580" s="217" t="s">
        <v>79</v>
      </c>
      <c r="AV580" s="14" t="s">
        <v>250</v>
      </c>
      <c r="AW580" s="14" t="s">
        <v>32</v>
      </c>
      <c r="AX580" s="14" t="s">
        <v>77</v>
      </c>
      <c r="AY580" s="217" t="s">
        <v>244</v>
      </c>
    </row>
    <row r="581" spans="1:65" s="2" customFormat="1" ht="16.5" customHeight="1">
      <c r="A581" s="36"/>
      <c r="B581" s="37"/>
      <c r="C581" s="181" t="s">
        <v>683</v>
      </c>
      <c r="D581" s="181" t="s">
        <v>246</v>
      </c>
      <c r="E581" s="182" t="s">
        <v>2265</v>
      </c>
      <c r="F581" s="183" t="s">
        <v>2266</v>
      </c>
      <c r="G581" s="184" t="s">
        <v>289</v>
      </c>
      <c r="H581" s="185">
        <v>109</v>
      </c>
      <c r="I581" s="186"/>
      <c r="J581" s="187">
        <f>ROUND(I581*H581,2)</f>
        <v>0</v>
      </c>
      <c r="K581" s="188"/>
      <c r="L581" s="41"/>
      <c r="M581" s="189" t="s">
        <v>18</v>
      </c>
      <c r="N581" s="190" t="s">
        <v>41</v>
      </c>
      <c r="O581" s="66"/>
      <c r="P581" s="191">
        <f>O581*H581</f>
        <v>0</v>
      </c>
      <c r="Q581" s="191">
        <v>5.7600000000000004E-3</v>
      </c>
      <c r="R581" s="191">
        <f>Q581*H581</f>
        <v>0.62784000000000006</v>
      </c>
      <c r="S581" s="191">
        <v>0</v>
      </c>
      <c r="T581" s="192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3" t="s">
        <v>250</v>
      </c>
      <c r="AT581" s="193" t="s">
        <v>246</v>
      </c>
      <c r="AU581" s="193" t="s">
        <v>79</v>
      </c>
      <c r="AY581" s="19" t="s">
        <v>244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9" t="s">
        <v>77</v>
      </c>
      <c r="BK581" s="194">
        <f>ROUND(I581*H581,2)</f>
        <v>0</v>
      </c>
      <c r="BL581" s="19" t="s">
        <v>250</v>
      </c>
      <c r="BM581" s="193" t="s">
        <v>2267</v>
      </c>
    </row>
    <row r="582" spans="1:65" s="13" customFormat="1">
      <c r="B582" s="195"/>
      <c r="C582" s="196"/>
      <c r="D582" s="197" t="s">
        <v>252</v>
      </c>
      <c r="E582" s="198" t="s">
        <v>18</v>
      </c>
      <c r="F582" s="199" t="s">
        <v>2268</v>
      </c>
      <c r="G582" s="196"/>
      <c r="H582" s="200">
        <v>115.3</v>
      </c>
      <c r="I582" s="201"/>
      <c r="J582" s="196"/>
      <c r="K582" s="196"/>
      <c r="L582" s="202"/>
      <c r="M582" s="203"/>
      <c r="N582" s="204"/>
      <c r="O582" s="204"/>
      <c r="P582" s="204"/>
      <c r="Q582" s="204"/>
      <c r="R582" s="204"/>
      <c r="S582" s="204"/>
      <c r="T582" s="205"/>
      <c r="AT582" s="206" t="s">
        <v>252</v>
      </c>
      <c r="AU582" s="206" t="s">
        <v>79</v>
      </c>
      <c r="AV582" s="13" t="s">
        <v>79</v>
      </c>
      <c r="AW582" s="13" t="s">
        <v>32</v>
      </c>
      <c r="AX582" s="13" t="s">
        <v>70</v>
      </c>
      <c r="AY582" s="206" t="s">
        <v>244</v>
      </c>
    </row>
    <row r="583" spans="1:65" s="15" customFormat="1">
      <c r="B583" s="229"/>
      <c r="C583" s="230"/>
      <c r="D583" s="197" t="s">
        <v>252</v>
      </c>
      <c r="E583" s="231" t="s">
        <v>18</v>
      </c>
      <c r="F583" s="232" t="s">
        <v>374</v>
      </c>
      <c r="G583" s="230"/>
      <c r="H583" s="231" t="s">
        <v>18</v>
      </c>
      <c r="I583" s="233"/>
      <c r="J583" s="230"/>
      <c r="K583" s="230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252</v>
      </c>
      <c r="AU583" s="238" t="s">
        <v>79</v>
      </c>
      <c r="AV583" s="15" t="s">
        <v>77</v>
      </c>
      <c r="AW583" s="15" t="s">
        <v>32</v>
      </c>
      <c r="AX583" s="15" t="s">
        <v>70</v>
      </c>
      <c r="AY583" s="238" t="s">
        <v>244</v>
      </c>
    </row>
    <row r="584" spans="1:65" s="13" customFormat="1">
      <c r="B584" s="195"/>
      <c r="C584" s="196"/>
      <c r="D584" s="197" t="s">
        <v>252</v>
      </c>
      <c r="E584" s="198" t="s">
        <v>18</v>
      </c>
      <c r="F584" s="199" t="s">
        <v>2269</v>
      </c>
      <c r="G584" s="196"/>
      <c r="H584" s="200">
        <v>-6.3</v>
      </c>
      <c r="I584" s="201"/>
      <c r="J584" s="196"/>
      <c r="K584" s="196"/>
      <c r="L584" s="202"/>
      <c r="M584" s="203"/>
      <c r="N584" s="204"/>
      <c r="O584" s="204"/>
      <c r="P584" s="204"/>
      <c r="Q584" s="204"/>
      <c r="R584" s="204"/>
      <c r="S584" s="204"/>
      <c r="T584" s="205"/>
      <c r="AT584" s="206" t="s">
        <v>252</v>
      </c>
      <c r="AU584" s="206" t="s">
        <v>79</v>
      </c>
      <c r="AV584" s="13" t="s">
        <v>79</v>
      </c>
      <c r="AW584" s="13" t="s">
        <v>32</v>
      </c>
      <c r="AX584" s="13" t="s">
        <v>70</v>
      </c>
      <c r="AY584" s="206" t="s">
        <v>244</v>
      </c>
    </row>
    <row r="585" spans="1:65" s="14" customFormat="1">
      <c r="B585" s="207"/>
      <c r="C585" s="208"/>
      <c r="D585" s="197" t="s">
        <v>252</v>
      </c>
      <c r="E585" s="209" t="s">
        <v>18</v>
      </c>
      <c r="F585" s="210" t="s">
        <v>254</v>
      </c>
      <c r="G585" s="208"/>
      <c r="H585" s="211">
        <v>109</v>
      </c>
      <c r="I585" s="212"/>
      <c r="J585" s="208"/>
      <c r="K585" s="208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252</v>
      </c>
      <c r="AU585" s="217" t="s">
        <v>79</v>
      </c>
      <c r="AV585" s="14" t="s">
        <v>250</v>
      </c>
      <c r="AW585" s="14" t="s">
        <v>32</v>
      </c>
      <c r="AX585" s="14" t="s">
        <v>77</v>
      </c>
      <c r="AY585" s="217" t="s">
        <v>244</v>
      </c>
    </row>
    <row r="586" spans="1:65" s="2" customFormat="1" ht="16.5" customHeight="1">
      <c r="A586" s="36"/>
      <c r="B586" s="37"/>
      <c r="C586" s="181" t="s">
        <v>687</v>
      </c>
      <c r="D586" s="181" t="s">
        <v>246</v>
      </c>
      <c r="E586" s="182" t="s">
        <v>2270</v>
      </c>
      <c r="F586" s="183" t="s">
        <v>2271</v>
      </c>
      <c r="G586" s="184" t="s">
        <v>289</v>
      </c>
      <c r="H586" s="185">
        <v>109</v>
      </c>
      <c r="I586" s="186"/>
      <c r="J586" s="187">
        <f>ROUND(I586*H586,2)</f>
        <v>0</v>
      </c>
      <c r="K586" s="188"/>
      <c r="L586" s="41"/>
      <c r="M586" s="189" t="s">
        <v>18</v>
      </c>
      <c r="N586" s="190" t="s">
        <v>41</v>
      </c>
      <c r="O586" s="66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93" t="s">
        <v>250</v>
      </c>
      <c r="AT586" s="193" t="s">
        <v>246</v>
      </c>
      <c r="AU586" s="193" t="s">
        <v>79</v>
      </c>
      <c r="AY586" s="19" t="s">
        <v>244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9" t="s">
        <v>77</v>
      </c>
      <c r="BK586" s="194">
        <f>ROUND(I586*H586,2)</f>
        <v>0</v>
      </c>
      <c r="BL586" s="19" t="s">
        <v>250</v>
      </c>
      <c r="BM586" s="193" t="s">
        <v>2272</v>
      </c>
    </row>
    <row r="587" spans="1:65" s="13" customFormat="1">
      <c r="B587" s="195"/>
      <c r="C587" s="196"/>
      <c r="D587" s="197" t="s">
        <v>252</v>
      </c>
      <c r="E587" s="198" t="s">
        <v>18</v>
      </c>
      <c r="F587" s="199" t="s">
        <v>2268</v>
      </c>
      <c r="G587" s="196"/>
      <c r="H587" s="200">
        <v>115.3</v>
      </c>
      <c r="I587" s="201"/>
      <c r="J587" s="196"/>
      <c r="K587" s="196"/>
      <c r="L587" s="202"/>
      <c r="M587" s="203"/>
      <c r="N587" s="204"/>
      <c r="O587" s="204"/>
      <c r="P587" s="204"/>
      <c r="Q587" s="204"/>
      <c r="R587" s="204"/>
      <c r="S587" s="204"/>
      <c r="T587" s="205"/>
      <c r="AT587" s="206" t="s">
        <v>252</v>
      </c>
      <c r="AU587" s="206" t="s">
        <v>79</v>
      </c>
      <c r="AV587" s="13" t="s">
        <v>79</v>
      </c>
      <c r="AW587" s="13" t="s">
        <v>32</v>
      </c>
      <c r="AX587" s="13" t="s">
        <v>70</v>
      </c>
      <c r="AY587" s="206" t="s">
        <v>244</v>
      </c>
    </row>
    <row r="588" spans="1:65" s="15" customFormat="1">
      <c r="B588" s="229"/>
      <c r="C588" s="230"/>
      <c r="D588" s="197" t="s">
        <v>252</v>
      </c>
      <c r="E588" s="231" t="s">
        <v>18</v>
      </c>
      <c r="F588" s="232" t="s">
        <v>374</v>
      </c>
      <c r="G588" s="230"/>
      <c r="H588" s="231" t="s">
        <v>18</v>
      </c>
      <c r="I588" s="233"/>
      <c r="J588" s="230"/>
      <c r="K588" s="230"/>
      <c r="L588" s="234"/>
      <c r="M588" s="235"/>
      <c r="N588" s="236"/>
      <c r="O588" s="236"/>
      <c r="P588" s="236"/>
      <c r="Q588" s="236"/>
      <c r="R588" s="236"/>
      <c r="S588" s="236"/>
      <c r="T588" s="237"/>
      <c r="AT588" s="238" t="s">
        <v>252</v>
      </c>
      <c r="AU588" s="238" t="s">
        <v>79</v>
      </c>
      <c r="AV588" s="15" t="s">
        <v>77</v>
      </c>
      <c r="AW588" s="15" t="s">
        <v>32</v>
      </c>
      <c r="AX588" s="15" t="s">
        <v>70</v>
      </c>
      <c r="AY588" s="238" t="s">
        <v>244</v>
      </c>
    </row>
    <row r="589" spans="1:65" s="13" customFormat="1">
      <c r="B589" s="195"/>
      <c r="C589" s="196"/>
      <c r="D589" s="197" t="s">
        <v>252</v>
      </c>
      <c r="E589" s="198" t="s">
        <v>18</v>
      </c>
      <c r="F589" s="199" t="s">
        <v>2269</v>
      </c>
      <c r="G589" s="196"/>
      <c r="H589" s="200">
        <v>-6.3</v>
      </c>
      <c r="I589" s="201"/>
      <c r="J589" s="196"/>
      <c r="K589" s="196"/>
      <c r="L589" s="202"/>
      <c r="M589" s="203"/>
      <c r="N589" s="204"/>
      <c r="O589" s="204"/>
      <c r="P589" s="204"/>
      <c r="Q589" s="204"/>
      <c r="R589" s="204"/>
      <c r="S589" s="204"/>
      <c r="T589" s="205"/>
      <c r="AT589" s="206" t="s">
        <v>252</v>
      </c>
      <c r="AU589" s="206" t="s">
        <v>79</v>
      </c>
      <c r="AV589" s="13" t="s">
        <v>79</v>
      </c>
      <c r="AW589" s="13" t="s">
        <v>32</v>
      </c>
      <c r="AX589" s="13" t="s">
        <v>70</v>
      </c>
      <c r="AY589" s="206" t="s">
        <v>244</v>
      </c>
    </row>
    <row r="590" spans="1:65" s="14" customFormat="1">
      <c r="B590" s="207"/>
      <c r="C590" s="208"/>
      <c r="D590" s="197" t="s">
        <v>252</v>
      </c>
      <c r="E590" s="209" t="s">
        <v>18</v>
      </c>
      <c r="F590" s="210" t="s">
        <v>254</v>
      </c>
      <c r="G590" s="208"/>
      <c r="H590" s="211">
        <v>109</v>
      </c>
      <c r="I590" s="212"/>
      <c r="J590" s="208"/>
      <c r="K590" s="208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252</v>
      </c>
      <c r="AU590" s="217" t="s">
        <v>79</v>
      </c>
      <c r="AV590" s="14" t="s">
        <v>250</v>
      </c>
      <c r="AW590" s="14" t="s">
        <v>32</v>
      </c>
      <c r="AX590" s="14" t="s">
        <v>77</v>
      </c>
      <c r="AY590" s="217" t="s">
        <v>244</v>
      </c>
    </row>
    <row r="591" spans="1:65" s="2" customFormat="1" ht="37.9" customHeight="1">
      <c r="A591" s="36"/>
      <c r="B591" s="37"/>
      <c r="C591" s="181" t="s">
        <v>691</v>
      </c>
      <c r="D591" s="181" t="s">
        <v>246</v>
      </c>
      <c r="E591" s="182" t="s">
        <v>2273</v>
      </c>
      <c r="F591" s="183" t="s">
        <v>2274</v>
      </c>
      <c r="G591" s="184" t="s">
        <v>257</v>
      </c>
      <c r="H591" s="185">
        <v>12.292999999999999</v>
      </c>
      <c r="I591" s="186"/>
      <c r="J591" s="187">
        <f>ROUND(I591*H591,2)</f>
        <v>0</v>
      </c>
      <c r="K591" s="188"/>
      <c r="L591" s="41"/>
      <c r="M591" s="189" t="s">
        <v>18</v>
      </c>
      <c r="N591" s="190" t="s">
        <v>41</v>
      </c>
      <c r="O591" s="66"/>
      <c r="P591" s="191">
        <f>O591*H591</f>
        <v>0</v>
      </c>
      <c r="Q591" s="191">
        <v>2.4533700000000001</v>
      </c>
      <c r="R591" s="191">
        <f>Q591*H591</f>
        <v>30.159277409999998</v>
      </c>
      <c r="S591" s="191">
        <v>0</v>
      </c>
      <c r="T591" s="192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3" t="s">
        <v>250</v>
      </c>
      <c r="AT591" s="193" t="s">
        <v>246</v>
      </c>
      <c r="AU591" s="193" t="s">
        <v>79</v>
      </c>
      <c r="AY591" s="19" t="s">
        <v>244</v>
      </c>
      <c r="BE591" s="194">
        <f>IF(N591="základní",J591,0)</f>
        <v>0</v>
      </c>
      <c r="BF591" s="194">
        <f>IF(N591="snížená",J591,0)</f>
        <v>0</v>
      </c>
      <c r="BG591" s="194">
        <f>IF(N591="zákl. přenesená",J591,0)</f>
        <v>0</v>
      </c>
      <c r="BH591" s="194">
        <f>IF(N591="sníž. přenesená",J591,0)</f>
        <v>0</v>
      </c>
      <c r="BI591" s="194">
        <f>IF(N591="nulová",J591,0)</f>
        <v>0</v>
      </c>
      <c r="BJ591" s="19" t="s">
        <v>77</v>
      </c>
      <c r="BK591" s="194">
        <f>ROUND(I591*H591,2)</f>
        <v>0</v>
      </c>
      <c r="BL591" s="19" t="s">
        <v>250</v>
      </c>
      <c r="BM591" s="193" t="s">
        <v>2275</v>
      </c>
    </row>
    <row r="592" spans="1:65" s="13" customFormat="1">
      <c r="B592" s="195"/>
      <c r="C592" s="196"/>
      <c r="D592" s="197" t="s">
        <v>252</v>
      </c>
      <c r="E592" s="198" t="s">
        <v>18</v>
      </c>
      <c r="F592" s="199" t="s">
        <v>2276</v>
      </c>
      <c r="G592" s="196"/>
      <c r="H592" s="200">
        <v>3.3</v>
      </c>
      <c r="I592" s="201"/>
      <c r="J592" s="196"/>
      <c r="K592" s="196"/>
      <c r="L592" s="202"/>
      <c r="M592" s="203"/>
      <c r="N592" s="204"/>
      <c r="O592" s="204"/>
      <c r="P592" s="204"/>
      <c r="Q592" s="204"/>
      <c r="R592" s="204"/>
      <c r="S592" s="204"/>
      <c r="T592" s="205"/>
      <c r="AT592" s="206" t="s">
        <v>252</v>
      </c>
      <c r="AU592" s="206" t="s">
        <v>79</v>
      </c>
      <c r="AV592" s="13" t="s">
        <v>79</v>
      </c>
      <c r="AW592" s="13" t="s">
        <v>32</v>
      </c>
      <c r="AX592" s="13" t="s">
        <v>70</v>
      </c>
      <c r="AY592" s="206" t="s">
        <v>244</v>
      </c>
    </row>
    <row r="593" spans="1:65" s="13" customFormat="1">
      <c r="B593" s="195"/>
      <c r="C593" s="196"/>
      <c r="D593" s="197" t="s">
        <v>252</v>
      </c>
      <c r="E593" s="198" t="s">
        <v>18</v>
      </c>
      <c r="F593" s="199" t="s">
        <v>2277</v>
      </c>
      <c r="G593" s="196"/>
      <c r="H593" s="200">
        <v>0.96599999999999997</v>
      </c>
      <c r="I593" s="201"/>
      <c r="J593" s="196"/>
      <c r="K593" s="196"/>
      <c r="L593" s="202"/>
      <c r="M593" s="203"/>
      <c r="N593" s="204"/>
      <c r="O593" s="204"/>
      <c r="P593" s="204"/>
      <c r="Q593" s="204"/>
      <c r="R593" s="204"/>
      <c r="S593" s="204"/>
      <c r="T593" s="205"/>
      <c r="AT593" s="206" t="s">
        <v>252</v>
      </c>
      <c r="AU593" s="206" t="s">
        <v>79</v>
      </c>
      <c r="AV593" s="13" t="s">
        <v>79</v>
      </c>
      <c r="AW593" s="13" t="s">
        <v>32</v>
      </c>
      <c r="AX593" s="13" t="s">
        <v>70</v>
      </c>
      <c r="AY593" s="206" t="s">
        <v>244</v>
      </c>
    </row>
    <row r="594" spans="1:65" s="13" customFormat="1">
      <c r="B594" s="195"/>
      <c r="C594" s="196"/>
      <c r="D594" s="197" t="s">
        <v>252</v>
      </c>
      <c r="E594" s="198" t="s">
        <v>18</v>
      </c>
      <c r="F594" s="199" t="s">
        <v>2278</v>
      </c>
      <c r="G594" s="196"/>
      <c r="H594" s="200">
        <v>0.53500000000000003</v>
      </c>
      <c r="I594" s="201"/>
      <c r="J594" s="196"/>
      <c r="K594" s="196"/>
      <c r="L594" s="202"/>
      <c r="M594" s="203"/>
      <c r="N594" s="204"/>
      <c r="O594" s="204"/>
      <c r="P594" s="204"/>
      <c r="Q594" s="204"/>
      <c r="R594" s="204"/>
      <c r="S594" s="204"/>
      <c r="T594" s="205"/>
      <c r="AT594" s="206" t="s">
        <v>252</v>
      </c>
      <c r="AU594" s="206" t="s">
        <v>79</v>
      </c>
      <c r="AV594" s="13" t="s">
        <v>79</v>
      </c>
      <c r="AW594" s="13" t="s">
        <v>32</v>
      </c>
      <c r="AX594" s="13" t="s">
        <v>70</v>
      </c>
      <c r="AY594" s="206" t="s">
        <v>244</v>
      </c>
    </row>
    <row r="595" spans="1:65" s="13" customFormat="1">
      <c r="B595" s="195"/>
      <c r="C595" s="196"/>
      <c r="D595" s="197" t="s">
        <v>252</v>
      </c>
      <c r="E595" s="198" t="s">
        <v>18</v>
      </c>
      <c r="F595" s="199" t="s">
        <v>2279</v>
      </c>
      <c r="G595" s="196"/>
      <c r="H595" s="200">
        <v>0.46400000000000002</v>
      </c>
      <c r="I595" s="201"/>
      <c r="J595" s="196"/>
      <c r="K595" s="196"/>
      <c r="L595" s="202"/>
      <c r="M595" s="203"/>
      <c r="N595" s="204"/>
      <c r="O595" s="204"/>
      <c r="P595" s="204"/>
      <c r="Q595" s="204"/>
      <c r="R595" s="204"/>
      <c r="S595" s="204"/>
      <c r="T595" s="205"/>
      <c r="AT595" s="206" t="s">
        <v>252</v>
      </c>
      <c r="AU595" s="206" t="s">
        <v>79</v>
      </c>
      <c r="AV595" s="13" t="s">
        <v>79</v>
      </c>
      <c r="AW595" s="13" t="s">
        <v>32</v>
      </c>
      <c r="AX595" s="13" t="s">
        <v>70</v>
      </c>
      <c r="AY595" s="206" t="s">
        <v>244</v>
      </c>
    </row>
    <row r="596" spans="1:65" s="16" customFormat="1">
      <c r="B596" s="255"/>
      <c r="C596" s="256"/>
      <c r="D596" s="197" t="s">
        <v>252</v>
      </c>
      <c r="E596" s="257" t="s">
        <v>18</v>
      </c>
      <c r="F596" s="258" t="s">
        <v>2280</v>
      </c>
      <c r="G596" s="256"/>
      <c r="H596" s="259">
        <v>5.2650000000000006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AT596" s="265" t="s">
        <v>252</v>
      </c>
      <c r="AU596" s="265" t="s">
        <v>79</v>
      </c>
      <c r="AV596" s="16" t="s">
        <v>131</v>
      </c>
      <c r="AW596" s="16" t="s">
        <v>32</v>
      </c>
      <c r="AX596" s="16" t="s">
        <v>70</v>
      </c>
      <c r="AY596" s="265" t="s">
        <v>244</v>
      </c>
    </row>
    <row r="597" spans="1:65" s="13" customFormat="1">
      <c r="B597" s="195"/>
      <c r="C597" s="196"/>
      <c r="D597" s="197" t="s">
        <v>252</v>
      </c>
      <c r="E597" s="198" t="s">
        <v>18</v>
      </c>
      <c r="F597" s="199" t="s">
        <v>2281</v>
      </c>
      <c r="G597" s="196"/>
      <c r="H597" s="200">
        <v>2.7</v>
      </c>
      <c r="I597" s="201"/>
      <c r="J597" s="196"/>
      <c r="K597" s="196"/>
      <c r="L597" s="202"/>
      <c r="M597" s="203"/>
      <c r="N597" s="204"/>
      <c r="O597" s="204"/>
      <c r="P597" s="204"/>
      <c r="Q597" s="204"/>
      <c r="R597" s="204"/>
      <c r="S597" s="204"/>
      <c r="T597" s="205"/>
      <c r="AT597" s="206" t="s">
        <v>252</v>
      </c>
      <c r="AU597" s="206" t="s">
        <v>79</v>
      </c>
      <c r="AV597" s="13" t="s">
        <v>79</v>
      </c>
      <c r="AW597" s="13" t="s">
        <v>32</v>
      </c>
      <c r="AX597" s="13" t="s">
        <v>70</v>
      </c>
      <c r="AY597" s="206" t="s">
        <v>244</v>
      </c>
    </row>
    <row r="598" spans="1:65" s="13" customFormat="1">
      <c r="B598" s="195"/>
      <c r="C598" s="196"/>
      <c r="D598" s="197" t="s">
        <v>252</v>
      </c>
      <c r="E598" s="198" t="s">
        <v>18</v>
      </c>
      <c r="F598" s="199" t="s">
        <v>2282</v>
      </c>
      <c r="G598" s="196"/>
      <c r="H598" s="200">
        <v>1.41</v>
      </c>
      <c r="I598" s="201"/>
      <c r="J598" s="196"/>
      <c r="K598" s="196"/>
      <c r="L598" s="202"/>
      <c r="M598" s="203"/>
      <c r="N598" s="204"/>
      <c r="O598" s="204"/>
      <c r="P598" s="204"/>
      <c r="Q598" s="204"/>
      <c r="R598" s="204"/>
      <c r="S598" s="204"/>
      <c r="T598" s="205"/>
      <c r="AT598" s="206" t="s">
        <v>252</v>
      </c>
      <c r="AU598" s="206" t="s">
        <v>79</v>
      </c>
      <c r="AV598" s="13" t="s">
        <v>79</v>
      </c>
      <c r="AW598" s="13" t="s">
        <v>32</v>
      </c>
      <c r="AX598" s="13" t="s">
        <v>70</v>
      </c>
      <c r="AY598" s="206" t="s">
        <v>244</v>
      </c>
    </row>
    <row r="599" spans="1:65" s="13" customFormat="1">
      <c r="B599" s="195"/>
      <c r="C599" s="196"/>
      <c r="D599" s="197" t="s">
        <v>252</v>
      </c>
      <c r="E599" s="198" t="s">
        <v>18</v>
      </c>
      <c r="F599" s="199" t="s">
        <v>2283</v>
      </c>
      <c r="G599" s="196"/>
      <c r="H599" s="200">
        <v>2.9180000000000001</v>
      </c>
      <c r="I599" s="201"/>
      <c r="J599" s="196"/>
      <c r="K599" s="196"/>
      <c r="L599" s="202"/>
      <c r="M599" s="203"/>
      <c r="N599" s="204"/>
      <c r="O599" s="204"/>
      <c r="P599" s="204"/>
      <c r="Q599" s="204"/>
      <c r="R599" s="204"/>
      <c r="S599" s="204"/>
      <c r="T599" s="205"/>
      <c r="AT599" s="206" t="s">
        <v>252</v>
      </c>
      <c r="AU599" s="206" t="s">
        <v>79</v>
      </c>
      <c r="AV599" s="13" t="s">
        <v>79</v>
      </c>
      <c r="AW599" s="13" t="s">
        <v>32</v>
      </c>
      <c r="AX599" s="13" t="s">
        <v>70</v>
      </c>
      <c r="AY599" s="206" t="s">
        <v>244</v>
      </c>
    </row>
    <row r="600" spans="1:65" s="16" customFormat="1">
      <c r="B600" s="255"/>
      <c r="C600" s="256"/>
      <c r="D600" s="197" t="s">
        <v>252</v>
      </c>
      <c r="E600" s="257" t="s">
        <v>18</v>
      </c>
      <c r="F600" s="258" t="s">
        <v>2284</v>
      </c>
      <c r="G600" s="256"/>
      <c r="H600" s="259">
        <v>7.0280000000000005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AT600" s="265" t="s">
        <v>252</v>
      </c>
      <c r="AU600" s="265" t="s">
        <v>79</v>
      </c>
      <c r="AV600" s="16" t="s">
        <v>131</v>
      </c>
      <c r="AW600" s="16" t="s">
        <v>32</v>
      </c>
      <c r="AX600" s="16" t="s">
        <v>70</v>
      </c>
      <c r="AY600" s="265" t="s">
        <v>244</v>
      </c>
    </row>
    <row r="601" spans="1:65" s="14" customFormat="1">
      <c r="B601" s="207"/>
      <c r="C601" s="208"/>
      <c r="D601" s="197" t="s">
        <v>252</v>
      </c>
      <c r="E601" s="209" t="s">
        <v>18</v>
      </c>
      <c r="F601" s="210" t="s">
        <v>254</v>
      </c>
      <c r="G601" s="208"/>
      <c r="H601" s="211">
        <v>12.292999999999999</v>
      </c>
      <c r="I601" s="212"/>
      <c r="J601" s="208"/>
      <c r="K601" s="208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252</v>
      </c>
      <c r="AU601" s="217" t="s">
        <v>79</v>
      </c>
      <c r="AV601" s="14" t="s">
        <v>250</v>
      </c>
      <c r="AW601" s="14" t="s">
        <v>32</v>
      </c>
      <c r="AX601" s="14" t="s">
        <v>77</v>
      </c>
      <c r="AY601" s="217" t="s">
        <v>244</v>
      </c>
    </row>
    <row r="602" spans="1:65" s="2" customFormat="1" ht="37.9" customHeight="1">
      <c r="A602" s="36"/>
      <c r="B602" s="37"/>
      <c r="C602" s="181" t="s">
        <v>695</v>
      </c>
      <c r="D602" s="181" t="s">
        <v>246</v>
      </c>
      <c r="E602" s="182" t="s">
        <v>2285</v>
      </c>
      <c r="F602" s="183" t="s">
        <v>2286</v>
      </c>
      <c r="G602" s="184" t="s">
        <v>262</v>
      </c>
      <c r="H602" s="185">
        <v>0.52100000000000002</v>
      </c>
      <c r="I602" s="186"/>
      <c r="J602" s="187">
        <f>ROUND(I602*H602,2)</f>
        <v>0</v>
      </c>
      <c r="K602" s="188"/>
      <c r="L602" s="41"/>
      <c r="M602" s="189" t="s">
        <v>18</v>
      </c>
      <c r="N602" s="190" t="s">
        <v>41</v>
      </c>
      <c r="O602" s="66"/>
      <c r="P602" s="191">
        <f>O602*H602</f>
        <v>0</v>
      </c>
      <c r="Q602" s="191">
        <v>1.06277</v>
      </c>
      <c r="R602" s="191">
        <f>Q602*H602</f>
        <v>0.55370317000000002</v>
      </c>
      <c r="S602" s="191">
        <v>0</v>
      </c>
      <c r="T602" s="192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93" t="s">
        <v>250</v>
      </c>
      <c r="AT602" s="193" t="s">
        <v>246</v>
      </c>
      <c r="AU602" s="193" t="s">
        <v>79</v>
      </c>
      <c r="AY602" s="19" t="s">
        <v>244</v>
      </c>
      <c r="BE602" s="194">
        <f>IF(N602="základní",J602,0)</f>
        <v>0</v>
      </c>
      <c r="BF602" s="194">
        <f>IF(N602="snížená",J602,0)</f>
        <v>0</v>
      </c>
      <c r="BG602" s="194">
        <f>IF(N602="zákl. přenesená",J602,0)</f>
        <v>0</v>
      </c>
      <c r="BH602" s="194">
        <f>IF(N602="sníž. přenesená",J602,0)</f>
        <v>0</v>
      </c>
      <c r="BI602" s="194">
        <f>IF(N602="nulová",J602,0)</f>
        <v>0</v>
      </c>
      <c r="BJ602" s="19" t="s">
        <v>77</v>
      </c>
      <c r="BK602" s="194">
        <f>ROUND(I602*H602,2)</f>
        <v>0</v>
      </c>
      <c r="BL602" s="19" t="s">
        <v>250</v>
      </c>
      <c r="BM602" s="193" t="s">
        <v>2287</v>
      </c>
    </row>
    <row r="603" spans="1:65" s="13" customFormat="1">
      <c r="B603" s="195"/>
      <c r="C603" s="196"/>
      <c r="D603" s="197" t="s">
        <v>252</v>
      </c>
      <c r="E603" s="198" t="s">
        <v>18</v>
      </c>
      <c r="F603" s="199" t="s">
        <v>2288</v>
      </c>
      <c r="G603" s="196"/>
      <c r="H603" s="200">
        <v>0.11899999999999999</v>
      </c>
      <c r="I603" s="201"/>
      <c r="J603" s="196"/>
      <c r="K603" s="196"/>
      <c r="L603" s="202"/>
      <c r="M603" s="203"/>
      <c r="N603" s="204"/>
      <c r="O603" s="204"/>
      <c r="P603" s="204"/>
      <c r="Q603" s="204"/>
      <c r="R603" s="204"/>
      <c r="S603" s="204"/>
      <c r="T603" s="205"/>
      <c r="AT603" s="206" t="s">
        <v>252</v>
      </c>
      <c r="AU603" s="206" t="s">
        <v>79</v>
      </c>
      <c r="AV603" s="13" t="s">
        <v>79</v>
      </c>
      <c r="AW603" s="13" t="s">
        <v>32</v>
      </c>
      <c r="AX603" s="13" t="s">
        <v>70</v>
      </c>
      <c r="AY603" s="206" t="s">
        <v>244</v>
      </c>
    </row>
    <row r="604" spans="1:65" s="13" customFormat="1">
      <c r="B604" s="195"/>
      <c r="C604" s="196"/>
      <c r="D604" s="197" t="s">
        <v>252</v>
      </c>
      <c r="E604" s="198" t="s">
        <v>18</v>
      </c>
      <c r="F604" s="199" t="s">
        <v>2289</v>
      </c>
      <c r="G604" s="196"/>
      <c r="H604" s="200">
        <v>1.9E-2</v>
      </c>
      <c r="I604" s="201"/>
      <c r="J604" s="196"/>
      <c r="K604" s="196"/>
      <c r="L604" s="202"/>
      <c r="M604" s="203"/>
      <c r="N604" s="204"/>
      <c r="O604" s="204"/>
      <c r="P604" s="204"/>
      <c r="Q604" s="204"/>
      <c r="R604" s="204"/>
      <c r="S604" s="204"/>
      <c r="T604" s="205"/>
      <c r="AT604" s="206" t="s">
        <v>252</v>
      </c>
      <c r="AU604" s="206" t="s">
        <v>79</v>
      </c>
      <c r="AV604" s="13" t="s">
        <v>79</v>
      </c>
      <c r="AW604" s="13" t="s">
        <v>32</v>
      </c>
      <c r="AX604" s="13" t="s">
        <v>70</v>
      </c>
      <c r="AY604" s="206" t="s">
        <v>244</v>
      </c>
    </row>
    <row r="605" spans="1:65" s="13" customFormat="1">
      <c r="B605" s="195"/>
      <c r="C605" s="196"/>
      <c r="D605" s="197" t="s">
        <v>252</v>
      </c>
      <c r="E605" s="198" t="s">
        <v>18</v>
      </c>
      <c r="F605" s="199" t="s">
        <v>2290</v>
      </c>
      <c r="G605" s="196"/>
      <c r="H605" s="200">
        <v>0.28100000000000003</v>
      </c>
      <c r="I605" s="201"/>
      <c r="J605" s="196"/>
      <c r="K605" s="196"/>
      <c r="L605" s="202"/>
      <c r="M605" s="203"/>
      <c r="N605" s="204"/>
      <c r="O605" s="204"/>
      <c r="P605" s="204"/>
      <c r="Q605" s="204"/>
      <c r="R605" s="204"/>
      <c r="S605" s="204"/>
      <c r="T605" s="205"/>
      <c r="AT605" s="206" t="s">
        <v>252</v>
      </c>
      <c r="AU605" s="206" t="s">
        <v>79</v>
      </c>
      <c r="AV605" s="13" t="s">
        <v>79</v>
      </c>
      <c r="AW605" s="13" t="s">
        <v>32</v>
      </c>
      <c r="AX605" s="13" t="s">
        <v>70</v>
      </c>
      <c r="AY605" s="206" t="s">
        <v>244</v>
      </c>
    </row>
    <row r="606" spans="1:65" s="13" customFormat="1">
      <c r="B606" s="195"/>
      <c r="C606" s="196"/>
      <c r="D606" s="197" t="s">
        <v>252</v>
      </c>
      <c r="E606" s="198" t="s">
        <v>18</v>
      </c>
      <c r="F606" s="199" t="s">
        <v>2291</v>
      </c>
      <c r="G606" s="196"/>
      <c r="H606" s="200">
        <v>8.1000000000000003E-2</v>
      </c>
      <c r="I606" s="201"/>
      <c r="J606" s="196"/>
      <c r="K606" s="196"/>
      <c r="L606" s="202"/>
      <c r="M606" s="203"/>
      <c r="N606" s="204"/>
      <c r="O606" s="204"/>
      <c r="P606" s="204"/>
      <c r="Q606" s="204"/>
      <c r="R606" s="204"/>
      <c r="S606" s="204"/>
      <c r="T606" s="205"/>
      <c r="AT606" s="206" t="s">
        <v>252</v>
      </c>
      <c r="AU606" s="206" t="s">
        <v>79</v>
      </c>
      <c r="AV606" s="13" t="s">
        <v>79</v>
      </c>
      <c r="AW606" s="13" t="s">
        <v>32</v>
      </c>
      <c r="AX606" s="13" t="s">
        <v>70</v>
      </c>
      <c r="AY606" s="206" t="s">
        <v>244</v>
      </c>
    </row>
    <row r="607" spans="1:65" s="16" customFormat="1">
      <c r="B607" s="255"/>
      <c r="C607" s="256"/>
      <c r="D607" s="197" t="s">
        <v>252</v>
      </c>
      <c r="E607" s="257" t="s">
        <v>18</v>
      </c>
      <c r="F607" s="258" t="s">
        <v>2044</v>
      </c>
      <c r="G607" s="256"/>
      <c r="H607" s="259">
        <v>0.5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AT607" s="265" t="s">
        <v>252</v>
      </c>
      <c r="AU607" s="265" t="s">
        <v>79</v>
      </c>
      <c r="AV607" s="16" t="s">
        <v>131</v>
      </c>
      <c r="AW607" s="16" t="s">
        <v>32</v>
      </c>
      <c r="AX607" s="16" t="s">
        <v>70</v>
      </c>
      <c r="AY607" s="265" t="s">
        <v>244</v>
      </c>
    </row>
    <row r="608" spans="1:65" s="13" customFormat="1">
      <c r="B608" s="195"/>
      <c r="C608" s="196"/>
      <c r="D608" s="197" t="s">
        <v>252</v>
      </c>
      <c r="E608" s="198" t="s">
        <v>18</v>
      </c>
      <c r="F608" s="199" t="s">
        <v>2292</v>
      </c>
      <c r="G608" s="196"/>
      <c r="H608" s="200">
        <v>2.1000000000000001E-2</v>
      </c>
      <c r="I608" s="201"/>
      <c r="J608" s="196"/>
      <c r="K608" s="196"/>
      <c r="L608" s="202"/>
      <c r="M608" s="203"/>
      <c r="N608" s="204"/>
      <c r="O608" s="204"/>
      <c r="P608" s="204"/>
      <c r="Q608" s="204"/>
      <c r="R608" s="204"/>
      <c r="S608" s="204"/>
      <c r="T608" s="205"/>
      <c r="AT608" s="206" t="s">
        <v>252</v>
      </c>
      <c r="AU608" s="206" t="s">
        <v>79</v>
      </c>
      <c r="AV608" s="13" t="s">
        <v>79</v>
      </c>
      <c r="AW608" s="13" t="s">
        <v>32</v>
      </c>
      <c r="AX608" s="13" t="s">
        <v>70</v>
      </c>
      <c r="AY608" s="206" t="s">
        <v>244</v>
      </c>
    </row>
    <row r="609" spans="1:65" s="14" customFormat="1">
      <c r="B609" s="207"/>
      <c r="C609" s="208"/>
      <c r="D609" s="197" t="s">
        <v>252</v>
      </c>
      <c r="E609" s="209" t="s">
        <v>18</v>
      </c>
      <c r="F609" s="210" t="s">
        <v>254</v>
      </c>
      <c r="G609" s="208"/>
      <c r="H609" s="211">
        <v>0.52100000000000002</v>
      </c>
      <c r="I609" s="212"/>
      <c r="J609" s="208"/>
      <c r="K609" s="208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252</v>
      </c>
      <c r="AU609" s="217" t="s">
        <v>79</v>
      </c>
      <c r="AV609" s="14" t="s">
        <v>250</v>
      </c>
      <c r="AW609" s="14" t="s">
        <v>32</v>
      </c>
      <c r="AX609" s="14" t="s">
        <v>77</v>
      </c>
      <c r="AY609" s="217" t="s">
        <v>244</v>
      </c>
    </row>
    <row r="610" spans="1:65" s="2" customFormat="1" ht="37.9" customHeight="1">
      <c r="A610" s="36"/>
      <c r="B610" s="37"/>
      <c r="C610" s="181" t="s">
        <v>699</v>
      </c>
      <c r="D610" s="181" t="s">
        <v>246</v>
      </c>
      <c r="E610" s="182" t="s">
        <v>2293</v>
      </c>
      <c r="F610" s="183" t="s">
        <v>2294</v>
      </c>
      <c r="G610" s="184" t="s">
        <v>289</v>
      </c>
      <c r="H610" s="185">
        <v>11.75</v>
      </c>
      <c r="I610" s="186"/>
      <c r="J610" s="187">
        <f>ROUND(I610*H610,2)</f>
        <v>0</v>
      </c>
      <c r="K610" s="188"/>
      <c r="L610" s="41"/>
      <c r="M610" s="189" t="s">
        <v>18</v>
      </c>
      <c r="N610" s="190" t="s">
        <v>41</v>
      </c>
      <c r="O610" s="66"/>
      <c r="P610" s="191">
        <f>O610*H610</f>
        <v>0</v>
      </c>
      <c r="Q610" s="191">
        <v>1.282E-2</v>
      </c>
      <c r="R610" s="191">
        <f>Q610*H610</f>
        <v>0.15063499999999999</v>
      </c>
      <c r="S610" s="191">
        <v>0</v>
      </c>
      <c r="T610" s="192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3" t="s">
        <v>250</v>
      </c>
      <c r="AT610" s="193" t="s">
        <v>246</v>
      </c>
      <c r="AU610" s="193" t="s">
        <v>79</v>
      </c>
      <c r="AY610" s="19" t="s">
        <v>244</v>
      </c>
      <c r="BE610" s="194">
        <f>IF(N610="základní",J610,0)</f>
        <v>0</v>
      </c>
      <c r="BF610" s="194">
        <f>IF(N610="snížená",J610,0)</f>
        <v>0</v>
      </c>
      <c r="BG610" s="194">
        <f>IF(N610="zákl. přenesená",J610,0)</f>
        <v>0</v>
      </c>
      <c r="BH610" s="194">
        <f>IF(N610="sníž. přenesená",J610,0)</f>
        <v>0</v>
      </c>
      <c r="BI610" s="194">
        <f>IF(N610="nulová",J610,0)</f>
        <v>0</v>
      </c>
      <c r="BJ610" s="19" t="s">
        <v>77</v>
      </c>
      <c r="BK610" s="194">
        <f>ROUND(I610*H610,2)</f>
        <v>0</v>
      </c>
      <c r="BL610" s="19" t="s">
        <v>250</v>
      </c>
      <c r="BM610" s="193" t="s">
        <v>2295</v>
      </c>
    </row>
    <row r="611" spans="1:65" s="13" customFormat="1">
      <c r="B611" s="195"/>
      <c r="C611" s="196"/>
      <c r="D611" s="197" t="s">
        <v>252</v>
      </c>
      <c r="E611" s="198" t="s">
        <v>18</v>
      </c>
      <c r="F611" s="199" t="s">
        <v>2296</v>
      </c>
      <c r="G611" s="196"/>
      <c r="H611" s="200">
        <v>11.75</v>
      </c>
      <c r="I611" s="201"/>
      <c r="J611" s="196"/>
      <c r="K611" s="196"/>
      <c r="L611" s="202"/>
      <c r="M611" s="203"/>
      <c r="N611" s="204"/>
      <c r="O611" s="204"/>
      <c r="P611" s="204"/>
      <c r="Q611" s="204"/>
      <c r="R611" s="204"/>
      <c r="S611" s="204"/>
      <c r="T611" s="205"/>
      <c r="AT611" s="206" t="s">
        <v>252</v>
      </c>
      <c r="AU611" s="206" t="s">
        <v>79</v>
      </c>
      <c r="AV611" s="13" t="s">
        <v>79</v>
      </c>
      <c r="AW611" s="13" t="s">
        <v>32</v>
      </c>
      <c r="AX611" s="13" t="s">
        <v>70</v>
      </c>
      <c r="AY611" s="206" t="s">
        <v>244</v>
      </c>
    </row>
    <row r="612" spans="1:65" s="14" customFormat="1">
      <c r="B612" s="207"/>
      <c r="C612" s="208"/>
      <c r="D612" s="197" t="s">
        <v>252</v>
      </c>
      <c r="E612" s="209" t="s">
        <v>18</v>
      </c>
      <c r="F612" s="210" t="s">
        <v>254</v>
      </c>
      <c r="G612" s="208"/>
      <c r="H612" s="211">
        <v>11.75</v>
      </c>
      <c r="I612" s="212"/>
      <c r="J612" s="208"/>
      <c r="K612" s="208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252</v>
      </c>
      <c r="AU612" s="217" t="s">
        <v>79</v>
      </c>
      <c r="AV612" s="14" t="s">
        <v>250</v>
      </c>
      <c r="AW612" s="14" t="s">
        <v>32</v>
      </c>
      <c r="AX612" s="14" t="s">
        <v>77</v>
      </c>
      <c r="AY612" s="217" t="s">
        <v>244</v>
      </c>
    </row>
    <row r="613" spans="1:65" s="2" customFormat="1" ht="37.9" customHeight="1">
      <c r="A613" s="36"/>
      <c r="B613" s="37"/>
      <c r="C613" s="181" t="s">
        <v>705</v>
      </c>
      <c r="D613" s="181" t="s">
        <v>246</v>
      </c>
      <c r="E613" s="182" t="s">
        <v>2297</v>
      </c>
      <c r="F613" s="183" t="s">
        <v>2298</v>
      </c>
      <c r="G613" s="184" t="s">
        <v>289</v>
      </c>
      <c r="H613" s="185">
        <v>11.75</v>
      </c>
      <c r="I613" s="186"/>
      <c r="J613" s="187">
        <f>ROUND(I613*H613,2)</f>
        <v>0</v>
      </c>
      <c r="K613" s="188"/>
      <c r="L613" s="41"/>
      <c r="M613" s="189" t="s">
        <v>18</v>
      </c>
      <c r="N613" s="190" t="s">
        <v>41</v>
      </c>
      <c r="O613" s="66"/>
      <c r="P613" s="191">
        <f>O613*H613</f>
        <v>0</v>
      </c>
      <c r="Q613" s="191">
        <v>0</v>
      </c>
      <c r="R613" s="191">
        <f>Q613*H613</f>
        <v>0</v>
      </c>
      <c r="S613" s="191">
        <v>0</v>
      </c>
      <c r="T613" s="192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3" t="s">
        <v>250</v>
      </c>
      <c r="AT613" s="193" t="s">
        <v>246</v>
      </c>
      <c r="AU613" s="193" t="s">
        <v>79</v>
      </c>
      <c r="AY613" s="19" t="s">
        <v>244</v>
      </c>
      <c r="BE613" s="194">
        <f>IF(N613="základní",J613,0)</f>
        <v>0</v>
      </c>
      <c r="BF613" s="194">
        <f>IF(N613="snížená",J613,0)</f>
        <v>0</v>
      </c>
      <c r="BG613" s="194">
        <f>IF(N613="zákl. přenesená",J613,0)</f>
        <v>0</v>
      </c>
      <c r="BH613" s="194">
        <f>IF(N613="sníž. přenesená",J613,0)</f>
        <v>0</v>
      </c>
      <c r="BI613" s="194">
        <f>IF(N613="nulová",J613,0)</f>
        <v>0</v>
      </c>
      <c r="BJ613" s="19" t="s">
        <v>77</v>
      </c>
      <c r="BK613" s="194">
        <f>ROUND(I613*H613,2)</f>
        <v>0</v>
      </c>
      <c r="BL613" s="19" t="s">
        <v>250</v>
      </c>
      <c r="BM613" s="193" t="s">
        <v>2299</v>
      </c>
    </row>
    <row r="614" spans="1:65" s="2" customFormat="1" ht="24.2" customHeight="1">
      <c r="A614" s="36"/>
      <c r="B614" s="37"/>
      <c r="C614" s="181" t="s">
        <v>709</v>
      </c>
      <c r="D614" s="181" t="s">
        <v>246</v>
      </c>
      <c r="E614" s="182" t="s">
        <v>2300</v>
      </c>
      <c r="F614" s="183" t="s">
        <v>2301</v>
      </c>
      <c r="G614" s="184" t="s">
        <v>289</v>
      </c>
      <c r="H614" s="185">
        <v>18</v>
      </c>
      <c r="I614" s="186"/>
      <c r="J614" s="187">
        <f>ROUND(I614*H614,2)</f>
        <v>0</v>
      </c>
      <c r="K614" s="188"/>
      <c r="L614" s="41"/>
      <c r="M614" s="189" t="s">
        <v>18</v>
      </c>
      <c r="N614" s="190" t="s">
        <v>41</v>
      </c>
      <c r="O614" s="66"/>
      <c r="P614" s="191">
        <f>O614*H614</f>
        <v>0</v>
      </c>
      <c r="Q614" s="191">
        <v>8.7399999999999995E-3</v>
      </c>
      <c r="R614" s="191">
        <f>Q614*H614</f>
        <v>0.15731999999999999</v>
      </c>
      <c r="S614" s="191">
        <v>0</v>
      </c>
      <c r="T614" s="192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3" t="s">
        <v>250</v>
      </c>
      <c r="AT614" s="193" t="s">
        <v>246</v>
      </c>
      <c r="AU614" s="193" t="s">
        <v>79</v>
      </c>
      <c r="AY614" s="19" t="s">
        <v>244</v>
      </c>
      <c r="BE614" s="194">
        <f>IF(N614="základní",J614,0)</f>
        <v>0</v>
      </c>
      <c r="BF614" s="194">
        <f>IF(N614="snížená",J614,0)</f>
        <v>0</v>
      </c>
      <c r="BG614" s="194">
        <f>IF(N614="zákl. přenesená",J614,0)</f>
        <v>0</v>
      </c>
      <c r="BH614" s="194">
        <f>IF(N614="sníž. přenesená",J614,0)</f>
        <v>0</v>
      </c>
      <c r="BI614" s="194">
        <f>IF(N614="nulová",J614,0)</f>
        <v>0</v>
      </c>
      <c r="BJ614" s="19" t="s">
        <v>77</v>
      </c>
      <c r="BK614" s="194">
        <f>ROUND(I614*H614,2)</f>
        <v>0</v>
      </c>
      <c r="BL614" s="19" t="s">
        <v>250</v>
      </c>
      <c r="BM614" s="193" t="s">
        <v>2302</v>
      </c>
    </row>
    <row r="615" spans="1:65" s="13" customFormat="1">
      <c r="B615" s="195"/>
      <c r="C615" s="196"/>
      <c r="D615" s="197" t="s">
        <v>252</v>
      </c>
      <c r="E615" s="198" t="s">
        <v>18</v>
      </c>
      <c r="F615" s="199" t="s">
        <v>2303</v>
      </c>
      <c r="G615" s="196"/>
      <c r="H615" s="200">
        <v>18</v>
      </c>
      <c r="I615" s="201"/>
      <c r="J615" s="196"/>
      <c r="K615" s="196"/>
      <c r="L615" s="202"/>
      <c r="M615" s="203"/>
      <c r="N615" s="204"/>
      <c r="O615" s="204"/>
      <c r="P615" s="204"/>
      <c r="Q615" s="204"/>
      <c r="R615" s="204"/>
      <c r="S615" s="204"/>
      <c r="T615" s="205"/>
      <c r="AT615" s="206" t="s">
        <v>252</v>
      </c>
      <c r="AU615" s="206" t="s">
        <v>79</v>
      </c>
      <c r="AV615" s="13" t="s">
        <v>79</v>
      </c>
      <c r="AW615" s="13" t="s">
        <v>32</v>
      </c>
      <c r="AX615" s="13" t="s">
        <v>70</v>
      </c>
      <c r="AY615" s="206" t="s">
        <v>244</v>
      </c>
    </row>
    <row r="616" spans="1:65" s="14" customFormat="1">
      <c r="B616" s="207"/>
      <c r="C616" s="208"/>
      <c r="D616" s="197" t="s">
        <v>252</v>
      </c>
      <c r="E616" s="209" t="s">
        <v>18</v>
      </c>
      <c r="F616" s="210" t="s">
        <v>254</v>
      </c>
      <c r="G616" s="208"/>
      <c r="H616" s="211">
        <v>18</v>
      </c>
      <c r="I616" s="212"/>
      <c r="J616" s="208"/>
      <c r="K616" s="208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252</v>
      </c>
      <c r="AU616" s="217" t="s">
        <v>79</v>
      </c>
      <c r="AV616" s="14" t="s">
        <v>250</v>
      </c>
      <c r="AW616" s="14" t="s">
        <v>32</v>
      </c>
      <c r="AX616" s="14" t="s">
        <v>77</v>
      </c>
      <c r="AY616" s="217" t="s">
        <v>244</v>
      </c>
    </row>
    <row r="617" spans="1:65" s="2" customFormat="1" ht="24.2" customHeight="1">
      <c r="A617" s="36"/>
      <c r="B617" s="37"/>
      <c r="C617" s="181" t="s">
        <v>716</v>
      </c>
      <c r="D617" s="181" t="s">
        <v>246</v>
      </c>
      <c r="E617" s="182" t="s">
        <v>2304</v>
      </c>
      <c r="F617" s="183" t="s">
        <v>2305</v>
      </c>
      <c r="G617" s="184" t="s">
        <v>289</v>
      </c>
      <c r="H617" s="185">
        <v>18</v>
      </c>
      <c r="I617" s="186"/>
      <c r="J617" s="187">
        <f>ROUND(I617*H617,2)</f>
        <v>0</v>
      </c>
      <c r="K617" s="188"/>
      <c r="L617" s="41"/>
      <c r="M617" s="189" t="s">
        <v>18</v>
      </c>
      <c r="N617" s="190" t="s">
        <v>41</v>
      </c>
      <c r="O617" s="66"/>
      <c r="P617" s="191">
        <f>O617*H617</f>
        <v>0</v>
      </c>
      <c r="Q617" s="191">
        <v>0</v>
      </c>
      <c r="R617" s="191">
        <f>Q617*H617</f>
        <v>0</v>
      </c>
      <c r="S617" s="191">
        <v>0</v>
      </c>
      <c r="T617" s="192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3" t="s">
        <v>250</v>
      </c>
      <c r="AT617" s="193" t="s">
        <v>246</v>
      </c>
      <c r="AU617" s="193" t="s">
        <v>79</v>
      </c>
      <c r="AY617" s="19" t="s">
        <v>244</v>
      </c>
      <c r="BE617" s="194">
        <f>IF(N617="základní",J617,0)</f>
        <v>0</v>
      </c>
      <c r="BF617" s="194">
        <f>IF(N617="snížená",J617,0)</f>
        <v>0</v>
      </c>
      <c r="BG617" s="194">
        <f>IF(N617="zákl. přenesená",J617,0)</f>
        <v>0</v>
      </c>
      <c r="BH617" s="194">
        <f>IF(N617="sníž. přenesená",J617,0)</f>
        <v>0</v>
      </c>
      <c r="BI617" s="194">
        <f>IF(N617="nulová",J617,0)</f>
        <v>0</v>
      </c>
      <c r="BJ617" s="19" t="s">
        <v>77</v>
      </c>
      <c r="BK617" s="194">
        <f>ROUND(I617*H617,2)</f>
        <v>0</v>
      </c>
      <c r="BL617" s="19" t="s">
        <v>250</v>
      </c>
      <c r="BM617" s="193" t="s">
        <v>2306</v>
      </c>
    </row>
    <row r="618" spans="1:65" s="2" customFormat="1" ht="33" customHeight="1">
      <c r="A618" s="36"/>
      <c r="B618" s="37"/>
      <c r="C618" s="181" t="s">
        <v>720</v>
      </c>
      <c r="D618" s="181" t="s">
        <v>246</v>
      </c>
      <c r="E618" s="182" t="s">
        <v>2307</v>
      </c>
      <c r="F618" s="183" t="s">
        <v>2308</v>
      </c>
      <c r="G618" s="184" t="s">
        <v>289</v>
      </c>
      <c r="H618" s="185">
        <v>28.32</v>
      </c>
      <c r="I618" s="186"/>
      <c r="J618" s="187">
        <f>ROUND(I618*H618,2)</f>
        <v>0</v>
      </c>
      <c r="K618" s="188"/>
      <c r="L618" s="41"/>
      <c r="M618" s="189" t="s">
        <v>18</v>
      </c>
      <c r="N618" s="190" t="s">
        <v>41</v>
      </c>
      <c r="O618" s="66"/>
      <c r="P618" s="191">
        <f>O618*H618</f>
        <v>0</v>
      </c>
      <c r="Q618" s="191">
        <v>6.5799999999999999E-3</v>
      </c>
      <c r="R618" s="191">
        <f>Q618*H618</f>
        <v>0.1863456</v>
      </c>
      <c r="S618" s="191">
        <v>0</v>
      </c>
      <c r="T618" s="192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3" t="s">
        <v>250</v>
      </c>
      <c r="AT618" s="193" t="s">
        <v>246</v>
      </c>
      <c r="AU618" s="193" t="s">
        <v>79</v>
      </c>
      <c r="AY618" s="19" t="s">
        <v>244</v>
      </c>
      <c r="BE618" s="194">
        <f>IF(N618="základní",J618,0)</f>
        <v>0</v>
      </c>
      <c r="BF618" s="194">
        <f>IF(N618="snížená",J618,0)</f>
        <v>0</v>
      </c>
      <c r="BG618" s="194">
        <f>IF(N618="zákl. přenesená",J618,0)</f>
        <v>0</v>
      </c>
      <c r="BH618" s="194">
        <f>IF(N618="sníž. přenesená",J618,0)</f>
        <v>0</v>
      </c>
      <c r="BI618" s="194">
        <f>IF(N618="nulová",J618,0)</f>
        <v>0</v>
      </c>
      <c r="BJ618" s="19" t="s">
        <v>77</v>
      </c>
      <c r="BK618" s="194">
        <f>ROUND(I618*H618,2)</f>
        <v>0</v>
      </c>
      <c r="BL618" s="19" t="s">
        <v>250</v>
      </c>
      <c r="BM618" s="193" t="s">
        <v>2309</v>
      </c>
    </row>
    <row r="619" spans="1:65" s="13" customFormat="1">
      <c r="B619" s="195"/>
      <c r="C619" s="196"/>
      <c r="D619" s="197" t="s">
        <v>252</v>
      </c>
      <c r="E619" s="198" t="s">
        <v>18</v>
      </c>
      <c r="F619" s="199" t="s">
        <v>2310</v>
      </c>
      <c r="G619" s="196"/>
      <c r="H619" s="200">
        <v>9.1199999999999992</v>
      </c>
      <c r="I619" s="201"/>
      <c r="J619" s="196"/>
      <c r="K619" s="196"/>
      <c r="L619" s="202"/>
      <c r="M619" s="203"/>
      <c r="N619" s="204"/>
      <c r="O619" s="204"/>
      <c r="P619" s="204"/>
      <c r="Q619" s="204"/>
      <c r="R619" s="204"/>
      <c r="S619" s="204"/>
      <c r="T619" s="205"/>
      <c r="AT619" s="206" t="s">
        <v>252</v>
      </c>
      <c r="AU619" s="206" t="s">
        <v>79</v>
      </c>
      <c r="AV619" s="13" t="s">
        <v>79</v>
      </c>
      <c r="AW619" s="13" t="s">
        <v>32</v>
      </c>
      <c r="AX619" s="13" t="s">
        <v>70</v>
      </c>
      <c r="AY619" s="206" t="s">
        <v>244</v>
      </c>
    </row>
    <row r="620" spans="1:65" s="13" customFormat="1">
      <c r="B620" s="195"/>
      <c r="C620" s="196"/>
      <c r="D620" s="197" t="s">
        <v>252</v>
      </c>
      <c r="E620" s="198" t="s">
        <v>18</v>
      </c>
      <c r="F620" s="199" t="s">
        <v>2311</v>
      </c>
      <c r="G620" s="196"/>
      <c r="H620" s="200">
        <v>19.2</v>
      </c>
      <c r="I620" s="201"/>
      <c r="J620" s="196"/>
      <c r="K620" s="196"/>
      <c r="L620" s="202"/>
      <c r="M620" s="203"/>
      <c r="N620" s="204"/>
      <c r="O620" s="204"/>
      <c r="P620" s="204"/>
      <c r="Q620" s="204"/>
      <c r="R620" s="204"/>
      <c r="S620" s="204"/>
      <c r="T620" s="205"/>
      <c r="AT620" s="206" t="s">
        <v>252</v>
      </c>
      <c r="AU620" s="206" t="s">
        <v>79</v>
      </c>
      <c r="AV620" s="13" t="s">
        <v>79</v>
      </c>
      <c r="AW620" s="13" t="s">
        <v>32</v>
      </c>
      <c r="AX620" s="13" t="s">
        <v>70</v>
      </c>
      <c r="AY620" s="206" t="s">
        <v>244</v>
      </c>
    </row>
    <row r="621" spans="1:65" s="14" customFormat="1">
      <c r="B621" s="207"/>
      <c r="C621" s="208"/>
      <c r="D621" s="197" t="s">
        <v>252</v>
      </c>
      <c r="E621" s="209" t="s">
        <v>18</v>
      </c>
      <c r="F621" s="210" t="s">
        <v>2312</v>
      </c>
      <c r="G621" s="208"/>
      <c r="H621" s="211">
        <v>28.32</v>
      </c>
      <c r="I621" s="212"/>
      <c r="J621" s="208"/>
      <c r="K621" s="208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252</v>
      </c>
      <c r="AU621" s="217" t="s">
        <v>79</v>
      </c>
      <c r="AV621" s="14" t="s">
        <v>250</v>
      </c>
      <c r="AW621" s="14" t="s">
        <v>32</v>
      </c>
      <c r="AX621" s="14" t="s">
        <v>77</v>
      </c>
      <c r="AY621" s="217" t="s">
        <v>244</v>
      </c>
    </row>
    <row r="622" spans="1:65" s="2" customFormat="1" ht="33" customHeight="1">
      <c r="A622" s="36"/>
      <c r="B622" s="37"/>
      <c r="C622" s="181" t="s">
        <v>727</v>
      </c>
      <c r="D622" s="181" t="s">
        <v>246</v>
      </c>
      <c r="E622" s="182" t="s">
        <v>2313</v>
      </c>
      <c r="F622" s="183" t="s">
        <v>2314</v>
      </c>
      <c r="G622" s="184" t="s">
        <v>289</v>
      </c>
      <c r="H622" s="185">
        <v>28.32</v>
      </c>
      <c r="I622" s="186"/>
      <c r="J622" s="187">
        <f>ROUND(I622*H622,2)</f>
        <v>0</v>
      </c>
      <c r="K622" s="188"/>
      <c r="L622" s="41"/>
      <c r="M622" s="189" t="s">
        <v>18</v>
      </c>
      <c r="N622" s="190" t="s">
        <v>41</v>
      </c>
      <c r="O622" s="66"/>
      <c r="P622" s="191">
        <f>O622*H622</f>
        <v>0</v>
      </c>
      <c r="Q622" s="191">
        <v>0</v>
      </c>
      <c r="R622" s="191">
        <f>Q622*H622</f>
        <v>0</v>
      </c>
      <c r="S622" s="191">
        <v>0</v>
      </c>
      <c r="T622" s="192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3" t="s">
        <v>250</v>
      </c>
      <c r="AT622" s="193" t="s">
        <v>246</v>
      </c>
      <c r="AU622" s="193" t="s">
        <v>79</v>
      </c>
      <c r="AY622" s="19" t="s">
        <v>244</v>
      </c>
      <c r="BE622" s="194">
        <f>IF(N622="základní",J622,0)</f>
        <v>0</v>
      </c>
      <c r="BF622" s="194">
        <f>IF(N622="snížená",J622,0)</f>
        <v>0</v>
      </c>
      <c r="BG622" s="194">
        <f>IF(N622="zákl. přenesená",J622,0)</f>
        <v>0</v>
      </c>
      <c r="BH622" s="194">
        <f>IF(N622="sníž. přenesená",J622,0)</f>
        <v>0</v>
      </c>
      <c r="BI622" s="194">
        <f>IF(N622="nulová",J622,0)</f>
        <v>0</v>
      </c>
      <c r="BJ622" s="19" t="s">
        <v>77</v>
      </c>
      <c r="BK622" s="194">
        <f>ROUND(I622*H622,2)</f>
        <v>0</v>
      </c>
      <c r="BL622" s="19" t="s">
        <v>250</v>
      </c>
      <c r="BM622" s="193" t="s">
        <v>2315</v>
      </c>
    </row>
    <row r="623" spans="1:65" s="2" customFormat="1" ht="24.2" customHeight="1">
      <c r="A623" s="36"/>
      <c r="B623" s="37"/>
      <c r="C623" s="181" t="s">
        <v>732</v>
      </c>
      <c r="D623" s="181" t="s">
        <v>246</v>
      </c>
      <c r="E623" s="182" t="s">
        <v>2316</v>
      </c>
      <c r="F623" s="183" t="s">
        <v>2317</v>
      </c>
      <c r="G623" s="184" t="s">
        <v>257</v>
      </c>
      <c r="H623" s="185">
        <v>0.78200000000000003</v>
      </c>
      <c r="I623" s="186"/>
      <c r="J623" s="187">
        <f>ROUND(I623*H623,2)</f>
        <v>0</v>
      </c>
      <c r="K623" s="188"/>
      <c r="L623" s="41"/>
      <c r="M623" s="189" t="s">
        <v>18</v>
      </c>
      <c r="N623" s="190" t="s">
        <v>41</v>
      </c>
      <c r="O623" s="66"/>
      <c r="P623" s="191">
        <f>O623*H623</f>
        <v>0</v>
      </c>
      <c r="Q623" s="191">
        <v>2.2563399999999998</v>
      </c>
      <c r="R623" s="191">
        <f>Q623*H623</f>
        <v>1.7644578799999999</v>
      </c>
      <c r="S623" s="191">
        <v>0</v>
      </c>
      <c r="T623" s="192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3" t="s">
        <v>250</v>
      </c>
      <c r="AT623" s="193" t="s">
        <v>246</v>
      </c>
      <c r="AU623" s="193" t="s">
        <v>79</v>
      </c>
      <c r="AY623" s="19" t="s">
        <v>244</v>
      </c>
      <c r="BE623" s="194">
        <f>IF(N623="základní",J623,0)</f>
        <v>0</v>
      </c>
      <c r="BF623" s="194">
        <f>IF(N623="snížená",J623,0)</f>
        <v>0</v>
      </c>
      <c r="BG623" s="194">
        <f>IF(N623="zákl. přenesená",J623,0)</f>
        <v>0</v>
      </c>
      <c r="BH623" s="194">
        <f>IF(N623="sníž. přenesená",J623,0)</f>
        <v>0</v>
      </c>
      <c r="BI623" s="194">
        <f>IF(N623="nulová",J623,0)</f>
        <v>0</v>
      </c>
      <c r="BJ623" s="19" t="s">
        <v>77</v>
      </c>
      <c r="BK623" s="194">
        <f>ROUND(I623*H623,2)</f>
        <v>0</v>
      </c>
      <c r="BL623" s="19" t="s">
        <v>250</v>
      </c>
      <c r="BM623" s="193" t="s">
        <v>2318</v>
      </c>
    </row>
    <row r="624" spans="1:65" s="13" customFormat="1">
      <c r="B624" s="195"/>
      <c r="C624" s="196"/>
      <c r="D624" s="197" t="s">
        <v>252</v>
      </c>
      <c r="E624" s="198" t="s">
        <v>18</v>
      </c>
      <c r="F624" s="199" t="s">
        <v>2319</v>
      </c>
      <c r="G624" s="196"/>
      <c r="H624" s="200">
        <v>0.78200000000000003</v>
      </c>
      <c r="I624" s="201"/>
      <c r="J624" s="196"/>
      <c r="K624" s="196"/>
      <c r="L624" s="202"/>
      <c r="M624" s="203"/>
      <c r="N624" s="204"/>
      <c r="O624" s="204"/>
      <c r="P624" s="204"/>
      <c r="Q624" s="204"/>
      <c r="R624" s="204"/>
      <c r="S624" s="204"/>
      <c r="T624" s="205"/>
      <c r="AT624" s="206" t="s">
        <v>252</v>
      </c>
      <c r="AU624" s="206" t="s">
        <v>79</v>
      </c>
      <c r="AV624" s="13" t="s">
        <v>79</v>
      </c>
      <c r="AW624" s="13" t="s">
        <v>32</v>
      </c>
      <c r="AX624" s="13" t="s">
        <v>70</v>
      </c>
      <c r="AY624" s="206" t="s">
        <v>244</v>
      </c>
    </row>
    <row r="625" spans="1:65" s="14" customFormat="1">
      <c r="B625" s="207"/>
      <c r="C625" s="208"/>
      <c r="D625" s="197" t="s">
        <v>252</v>
      </c>
      <c r="E625" s="209" t="s">
        <v>18</v>
      </c>
      <c r="F625" s="210" t="s">
        <v>254</v>
      </c>
      <c r="G625" s="208"/>
      <c r="H625" s="211">
        <v>0.78200000000000003</v>
      </c>
      <c r="I625" s="212"/>
      <c r="J625" s="208"/>
      <c r="K625" s="208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252</v>
      </c>
      <c r="AU625" s="217" t="s">
        <v>79</v>
      </c>
      <c r="AV625" s="14" t="s">
        <v>250</v>
      </c>
      <c r="AW625" s="14" t="s">
        <v>32</v>
      </c>
      <c r="AX625" s="14" t="s">
        <v>77</v>
      </c>
      <c r="AY625" s="217" t="s">
        <v>244</v>
      </c>
    </row>
    <row r="626" spans="1:65" s="12" customFormat="1" ht="22.9" customHeight="1">
      <c r="B626" s="165"/>
      <c r="C626" s="166"/>
      <c r="D626" s="167" t="s">
        <v>69</v>
      </c>
      <c r="E626" s="179" t="s">
        <v>275</v>
      </c>
      <c r="F626" s="179" t="s">
        <v>312</v>
      </c>
      <c r="G626" s="166"/>
      <c r="H626" s="166"/>
      <c r="I626" s="169"/>
      <c r="J626" s="180">
        <f>BK626</f>
        <v>0</v>
      </c>
      <c r="K626" s="166"/>
      <c r="L626" s="171"/>
      <c r="M626" s="172"/>
      <c r="N626" s="173"/>
      <c r="O626" s="173"/>
      <c r="P626" s="174">
        <f>SUM(P627:P766)</f>
        <v>0</v>
      </c>
      <c r="Q626" s="173"/>
      <c r="R626" s="174">
        <f>SUM(R627:R766)</f>
        <v>111.12828718000002</v>
      </c>
      <c r="S626" s="173"/>
      <c r="T626" s="175">
        <f>SUM(T627:T766)</f>
        <v>20.2026</v>
      </c>
      <c r="AR626" s="176" t="s">
        <v>77</v>
      </c>
      <c r="AT626" s="177" t="s">
        <v>69</v>
      </c>
      <c r="AU626" s="177" t="s">
        <v>77</v>
      </c>
      <c r="AY626" s="176" t="s">
        <v>244</v>
      </c>
      <c r="BK626" s="178">
        <f>SUM(BK627:BK766)</f>
        <v>0</v>
      </c>
    </row>
    <row r="627" spans="1:65" s="2" customFormat="1" ht="44.25" customHeight="1">
      <c r="A627" s="36"/>
      <c r="B627" s="37"/>
      <c r="C627" s="181" t="s">
        <v>736</v>
      </c>
      <c r="D627" s="181" t="s">
        <v>246</v>
      </c>
      <c r="E627" s="182" t="s">
        <v>2320</v>
      </c>
      <c r="F627" s="183" t="s">
        <v>2321</v>
      </c>
      <c r="G627" s="184" t="s">
        <v>289</v>
      </c>
      <c r="H627" s="185">
        <v>332.3</v>
      </c>
      <c r="I627" s="186"/>
      <c r="J627" s="187">
        <f>ROUND(I627*H627,2)</f>
        <v>0</v>
      </c>
      <c r="K627" s="188"/>
      <c r="L627" s="41"/>
      <c r="M627" s="189" t="s">
        <v>18</v>
      </c>
      <c r="N627" s="190" t="s">
        <v>41</v>
      </c>
      <c r="O627" s="66"/>
      <c r="P627" s="191">
        <f>O627*H627</f>
        <v>0</v>
      </c>
      <c r="Q627" s="191">
        <v>5.7999999999999996E-3</v>
      </c>
      <c r="R627" s="191">
        <f>Q627*H627</f>
        <v>1.9273399999999998</v>
      </c>
      <c r="S627" s="191">
        <v>0</v>
      </c>
      <c r="T627" s="192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3" t="s">
        <v>250</v>
      </c>
      <c r="AT627" s="193" t="s">
        <v>246</v>
      </c>
      <c r="AU627" s="193" t="s">
        <v>79</v>
      </c>
      <c r="AY627" s="19" t="s">
        <v>244</v>
      </c>
      <c r="BE627" s="194">
        <f>IF(N627="základní",J627,0)</f>
        <v>0</v>
      </c>
      <c r="BF627" s="194">
        <f>IF(N627="snížená",J627,0)</f>
        <v>0</v>
      </c>
      <c r="BG627" s="194">
        <f>IF(N627="zákl. přenesená",J627,0)</f>
        <v>0</v>
      </c>
      <c r="BH627" s="194">
        <f>IF(N627="sníž. přenesená",J627,0)</f>
        <v>0</v>
      </c>
      <c r="BI627" s="194">
        <f>IF(N627="nulová",J627,0)</f>
        <v>0</v>
      </c>
      <c r="BJ627" s="19" t="s">
        <v>77</v>
      </c>
      <c r="BK627" s="194">
        <f>ROUND(I627*H627,2)</f>
        <v>0</v>
      </c>
      <c r="BL627" s="19" t="s">
        <v>250</v>
      </c>
      <c r="BM627" s="193" t="s">
        <v>2322</v>
      </c>
    </row>
    <row r="628" spans="1:65" s="13" customFormat="1" ht="22.5">
      <c r="B628" s="195"/>
      <c r="C628" s="196"/>
      <c r="D628" s="197" t="s">
        <v>252</v>
      </c>
      <c r="E628" s="198" t="s">
        <v>18</v>
      </c>
      <c r="F628" s="199" t="s">
        <v>2323</v>
      </c>
      <c r="G628" s="196"/>
      <c r="H628" s="200">
        <v>332.3</v>
      </c>
      <c r="I628" s="201"/>
      <c r="J628" s="196"/>
      <c r="K628" s="196"/>
      <c r="L628" s="202"/>
      <c r="M628" s="203"/>
      <c r="N628" s="204"/>
      <c r="O628" s="204"/>
      <c r="P628" s="204"/>
      <c r="Q628" s="204"/>
      <c r="R628" s="204"/>
      <c r="S628" s="204"/>
      <c r="T628" s="205"/>
      <c r="AT628" s="206" t="s">
        <v>252</v>
      </c>
      <c r="AU628" s="206" t="s">
        <v>79</v>
      </c>
      <c r="AV628" s="13" t="s">
        <v>79</v>
      </c>
      <c r="AW628" s="13" t="s">
        <v>32</v>
      </c>
      <c r="AX628" s="13" t="s">
        <v>70</v>
      </c>
      <c r="AY628" s="206" t="s">
        <v>244</v>
      </c>
    </row>
    <row r="629" spans="1:65" s="14" customFormat="1">
      <c r="B629" s="207"/>
      <c r="C629" s="208"/>
      <c r="D629" s="197" t="s">
        <v>252</v>
      </c>
      <c r="E629" s="209" t="s">
        <v>18</v>
      </c>
      <c r="F629" s="210" t="s">
        <v>254</v>
      </c>
      <c r="G629" s="208"/>
      <c r="H629" s="211">
        <v>332.3</v>
      </c>
      <c r="I629" s="212"/>
      <c r="J629" s="208"/>
      <c r="K629" s="208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252</v>
      </c>
      <c r="AU629" s="217" t="s">
        <v>79</v>
      </c>
      <c r="AV629" s="14" t="s">
        <v>250</v>
      </c>
      <c r="AW629" s="14" t="s">
        <v>32</v>
      </c>
      <c r="AX629" s="14" t="s">
        <v>77</v>
      </c>
      <c r="AY629" s="217" t="s">
        <v>244</v>
      </c>
    </row>
    <row r="630" spans="1:65" s="2" customFormat="1" ht="49.15" customHeight="1">
      <c r="A630" s="36"/>
      <c r="B630" s="37"/>
      <c r="C630" s="181" t="s">
        <v>742</v>
      </c>
      <c r="D630" s="181" t="s">
        <v>246</v>
      </c>
      <c r="E630" s="182" t="s">
        <v>2324</v>
      </c>
      <c r="F630" s="183" t="s">
        <v>2325</v>
      </c>
      <c r="G630" s="184" t="s">
        <v>289</v>
      </c>
      <c r="H630" s="185">
        <v>385.8</v>
      </c>
      <c r="I630" s="186"/>
      <c r="J630" s="187">
        <f>ROUND(I630*H630,2)</f>
        <v>0</v>
      </c>
      <c r="K630" s="188"/>
      <c r="L630" s="41"/>
      <c r="M630" s="189" t="s">
        <v>18</v>
      </c>
      <c r="N630" s="190" t="s">
        <v>41</v>
      </c>
      <c r="O630" s="66"/>
      <c r="P630" s="191">
        <f>O630*H630</f>
        <v>0</v>
      </c>
      <c r="Q630" s="191">
        <v>1.7399999999999999E-2</v>
      </c>
      <c r="R630" s="191">
        <f>Q630*H630</f>
        <v>6.7129199999999996</v>
      </c>
      <c r="S630" s="191">
        <v>0</v>
      </c>
      <c r="T630" s="192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93" t="s">
        <v>250</v>
      </c>
      <c r="AT630" s="193" t="s">
        <v>246</v>
      </c>
      <c r="AU630" s="193" t="s">
        <v>79</v>
      </c>
      <c r="AY630" s="19" t="s">
        <v>244</v>
      </c>
      <c r="BE630" s="194">
        <f>IF(N630="základní",J630,0)</f>
        <v>0</v>
      </c>
      <c r="BF630" s="194">
        <f>IF(N630="snížená",J630,0)</f>
        <v>0</v>
      </c>
      <c r="BG630" s="194">
        <f>IF(N630="zákl. přenesená",J630,0)</f>
        <v>0</v>
      </c>
      <c r="BH630" s="194">
        <f>IF(N630="sníž. přenesená",J630,0)</f>
        <v>0</v>
      </c>
      <c r="BI630" s="194">
        <f>IF(N630="nulová",J630,0)</f>
        <v>0</v>
      </c>
      <c r="BJ630" s="19" t="s">
        <v>77</v>
      </c>
      <c r="BK630" s="194">
        <f>ROUND(I630*H630,2)</f>
        <v>0</v>
      </c>
      <c r="BL630" s="19" t="s">
        <v>250</v>
      </c>
      <c r="BM630" s="193" t="s">
        <v>2326</v>
      </c>
    </row>
    <row r="631" spans="1:65" s="13" customFormat="1" ht="33.75">
      <c r="B631" s="195"/>
      <c r="C631" s="196"/>
      <c r="D631" s="197" t="s">
        <v>252</v>
      </c>
      <c r="E631" s="198" t="s">
        <v>18</v>
      </c>
      <c r="F631" s="199" t="s">
        <v>2327</v>
      </c>
      <c r="G631" s="196"/>
      <c r="H631" s="200">
        <v>385.8</v>
      </c>
      <c r="I631" s="201"/>
      <c r="J631" s="196"/>
      <c r="K631" s="196"/>
      <c r="L631" s="202"/>
      <c r="M631" s="203"/>
      <c r="N631" s="204"/>
      <c r="O631" s="204"/>
      <c r="P631" s="204"/>
      <c r="Q631" s="204"/>
      <c r="R631" s="204"/>
      <c r="S631" s="204"/>
      <c r="T631" s="205"/>
      <c r="AT631" s="206" t="s">
        <v>252</v>
      </c>
      <c r="AU631" s="206" t="s">
        <v>79</v>
      </c>
      <c r="AV631" s="13" t="s">
        <v>79</v>
      </c>
      <c r="AW631" s="13" t="s">
        <v>32</v>
      </c>
      <c r="AX631" s="13" t="s">
        <v>70</v>
      </c>
      <c r="AY631" s="206" t="s">
        <v>244</v>
      </c>
    </row>
    <row r="632" spans="1:65" s="14" customFormat="1">
      <c r="B632" s="207"/>
      <c r="C632" s="208"/>
      <c r="D632" s="197" t="s">
        <v>252</v>
      </c>
      <c r="E632" s="209" t="s">
        <v>18</v>
      </c>
      <c r="F632" s="210" t="s">
        <v>254</v>
      </c>
      <c r="G632" s="208"/>
      <c r="H632" s="211">
        <v>385.8</v>
      </c>
      <c r="I632" s="212"/>
      <c r="J632" s="208"/>
      <c r="K632" s="208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252</v>
      </c>
      <c r="AU632" s="217" t="s">
        <v>79</v>
      </c>
      <c r="AV632" s="14" t="s">
        <v>250</v>
      </c>
      <c r="AW632" s="14" t="s">
        <v>32</v>
      </c>
      <c r="AX632" s="14" t="s">
        <v>77</v>
      </c>
      <c r="AY632" s="217" t="s">
        <v>244</v>
      </c>
    </row>
    <row r="633" spans="1:65" s="2" customFormat="1" ht="33" customHeight="1">
      <c r="A633" s="36"/>
      <c r="B633" s="37"/>
      <c r="C633" s="181" t="s">
        <v>749</v>
      </c>
      <c r="D633" s="181" t="s">
        <v>246</v>
      </c>
      <c r="E633" s="182" t="s">
        <v>2328</v>
      </c>
      <c r="F633" s="183" t="s">
        <v>2329</v>
      </c>
      <c r="G633" s="184" t="s">
        <v>289</v>
      </c>
      <c r="H633" s="185">
        <v>139.9</v>
      </c>
      <c r="I633" s="186"/>
      <c r="J633" s="187">
        <f>ROUND(I633*H633,2)</f>
        <v>0</v>
      </c>
      <c r="K633" s="188"/>
      <c r="L633" s="41"/>
      <c r="M633" s="189" t="s">
        <v>18</v>
      </c>
      <c r="N633" s="190" t="s">
        <v>41</v>
      </c>
      <c r="O633" s="66"/>
      <c r="P633" s="191">
        <f>O633*H633</f>
        <v>0</v>
      </c>
      <c r="Q633" s="191">
        <v>7.3499999999999998E-3</v>
      </c>
      <c r="R633" s="191">
        <f>Q633*H633</f>
        <v>1.028265</v>
      </c>
      <c r="S633" s="191">
        <v>0</v>
      </c>
      <c r="T633" s="192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3" t="s">
        <v>250</v>
      </c>
      <c r="AT633" s="193" t="s">
        <v>246</v>
      </c>
      <c r="AU633" s="193" t="s">
        <v>79</v>
      </c>
      <c r="AY633" s="19" t="s">
        <v>244</v>
      </c>
      <c r="BE633" s="194">
        <f>IF(N633="základní",J633,0)</f>
        <v>0</v>
      </c>
      <c r="BF633" s="194">
        <f>IF(N633="snížená",J633,0)</f>
        <v>0</v>
      </c>
      <c r="BG633" s="194">
        <f>IF(N633="zákl. přenesená",J633,0)</f>
        <v>0</v>
      </c>
      <c r="BH633" s="194">
        <f>IF(N633="sníž. přenesená",J633,0)</f>
        <v>0</v>
      </c>
      <c r="BI633" s="194">
        <f>IF(N633="nulová",J633,0)</f>
        <v>0</v>
      </c>
      <c r="BJ633" s="19" t="s">
        <v>77</v>
      </c>
      <c r="BK633" s="194">
        <f>ROUND(I633*H633,2)</f>
        <v>0</v>
      </c>
      <c r="BL633" s="19" t="s">
        <v>250</v>
      </c>
      <c r="BM633" s="193" t="s">
        <v>2330</v>
      </c>
    </row>
    <row r="634" spans="1:65" s="15" customFormat="1">
      <c r="B634" s="229"/>
      <c r="C634" s="230"/>
      <c r="D634" s="197" t="s">
        <v>252</v>
      </c>
      <c r="E634" s="231" t="s">
        <v>18</v>
      </c>
      <c r="F634" s="232" t="s">
        <v>2331</v>
      </c>
      <c r="G634" s="230"/>
      <c r="H634" s="231" t="s">
        <v>18</v>
      </c>
      <c r="I634" s="233"/>
      <c r="J634" s="230"/>
      <c r="K634" s="230"/>
      <c r="L634" s="234"/>
      <c r="M634" s="235"/>
      <c r="N634" s="236"/>
      <c r="O634" s="236"/>
      <c r="P634" s="236"/>
      <c r="Q634" s="236"/>
      <c r="R634" s="236"/>
      <c r="S634" s="236"/>
      <c r="T634" s="237"/>
      <c r="AT634" s="238" t="s">
        <v>252</v>
      </c>
      <c r="AU634" s="238" t="s">
        <v>79</v>
      </c>
      <c r="AV634" s="15" t="s">
        <v>77</v>
      </c>
      <c r="AW634" s="15" t="s">
        <v>32</v>
      </c>
      <c r="AX634" s="15" t="s">
        <v>70</v>
      </c>
      <c r="AY634" s="238" t="s">
        <v>244</v>
      </c>
    </row>
    <row r="635" spans="1:65" s="13" customFormat="1">
      <c r="B635" s="195"/>
      <c r="C635" s="196"/>
      <c r="D635" s="197" t="s">
        <v>252</v>
      </c>
      <c r="E635" s="198" t="s">
        <v>18</v>
      </c>
      <c r="F635" s="199" t="s">
        <v>2332</v>
      </c>
      <c r="G635" s="196"/>
      <c r="H635" s="200">
        <v>2</v>
      </c>
      <c r="I635" s="201"/>
      <c r="J635" s="196"/>
      <c r="K635" s="196"/>
      <c r="L635" s="202"/>
      <c r="M635" s="203"/>
      <c r="N635" s="204"/>
      <c r="O635" s="204"/>
      <c r="P635" s="204"/>
      <c r="Q635" s="204"/>
      <c r="R635" s="204"/>
      <c r="S635" s="204"/>
      <c r="T635" s="205"/>
      <c r="AT635" s="206" t="s">
        <v>252</v>
      </c>
      <c r="AU635" s="206" t="s">
        <v>79</v>
      </c>
      <c r="AV635" s="13" t="s">
        <v>79</v>
      </c>
      <c r="AW635" s="13" t="s">
        <v>32</v>
      </c>
      <c r="AX635" s="13" t="s">
        <v>70</v>
      </c>
      <c r="AY635" s="206" t="s">
        <v>244</v>
      </c>
    </row>
    <row r="636" spans="1:65" s="13" customFormat="1">
      <c r="B636" s="195"/>
      <c r="C636" s="196"/>
      <c r="D636" s="197" t="s">
        <v>252</v>
      </c>
      <c r="E636" s="198" t="s">
        <v>18</v>
      </c>
      <c r="F636" s="199" t="s">
        <v>2333</v>
      </c>
      <c r="G636" s="196"/>
      <c r="H636" s="200">
        <v>4.7</v>
      </c>
      <c r="I636" s="201"/>
      <c r="J636" s="196"/>
      <c r="K636" s="196"/>
      <c r="L636" s="202"/>
      <c r="M636" s="203"/>
      <c r="N636" s="204"/>
      <c r="O636" s="204"/>
      <c r="P636" s="204"/>
      <c r="Q636" s="204"/>
      <c r="R636" s="204"/>
      <c r="S636" s="204"/>
      <c r="T636" s="205"/>
      <c r="AT636" s="206" t="s">
        <v>252</v>
      </c>
      <c r="AU636" s="206" t="s">
        <v>79</v>
      </c>
      <c r="AV636" s="13" t="s">
        <v>79</v>
      </c>
      <c r="AW636" s="13" t="s">
        <v>32</v>
      </c>
      <c r="AX636" s="13" t="s">
        <v>70</v>
      </c>
      <c r="AY636" s="206" t="s">
        <v>244</v>
      </c>
    </row>
    <row r="637" spans="1:65" s="13" customFormat="1">
      <c r="B637" s="195"/>
      <c r="C637" s="196"/>
      <c r="D637" s="197" t="s">
        <v>252</v>
      </c>
      <c r="E637" s="198" t="s">
        <v>18</v>
      </c>
      <c r="F637" s="199" t="s">
        <v>2334</v>
      </c>
      <c r="G637" s="196"/>
      <c r="H637" s="200">
        <v>6.1</v>
      </c>
      <c r="I637" s="201"/>
      <c r="J637" s="196"/>
      <c r="K637" s="196"/>
      <c r="L637" s="202"/>
      <c r="M637" s="203"/>
      <c r="N637" s="204"/>
      <c r="O637" s="204"/>
      <c r="P637" s="204"/>
      <c r="Q637" s="204"/>
      <c r="R637" s="204"/>
      <c r="S637" s="204"/>
      <c r="T637" s="205"/>
      <c r="AT637" s="206" t="s">
        <v>252</v>
      </c>
      <c r="AU637" s="206" t="s">
        <v>79</v>
      </c>
      <c r="AV637" s="13" t="s">
        <v>79</v>
      </c>
      <c r="AW637" s="13" t="s">
        <v>32</v>
      </c>
      <c r="AX637" s="13" t="s">
        <v>70</v>
      </c>
      <c r="AY637" s="206" t="s">
        <v>244</v>
      </c>
    </row>
    <row r="638" spans="1:65" s="13" customFormat="1">
      <c r="B638" s="195"/>
      <c r="C638" s="196"/>
      <c r="D638" s="197" t="s">
        <v>252</v>
      </c>
      <c r="E638" s="198" t="s">
        <v>18</v>
      </c>
      <c r="F638" s="199" t="s">
        <v>2335</v>
      </c>
      <c r="G638" s="196"/>
      <c r="H638" s="200">
        <v>127.1</v>
      </c>
      <c r="I638" s="201"/>
      <c r="J638" s="196"/>
      <c r="K638" s="196"/>
      <c r="L638" s="202"/>
      <c r="M638" s="203"/>
      <c r="N638" s="204"/>
      <c r="O638" s="204"/>
      <c r="P638" s="204"/>
      <c r="Q638" s="204"/>
      <c r="R638" s="204"/>
      <c r="S638" s="204"/>
      <c r="T638" s="205"/>
      <c r="AT638" s="206" t="s">
        <v>252</v>
      </c>
      <c r="AU638" s="206" t="s">
        <v>79</v>
      </c>
      <c r="AV638" s="13" t="s">
        <v>79</v>
      </c>
      <c r="AW638" s="13" t="s">
        <v>32</v>
      </c>
      <c r="AX638" s="13" t="s">
        <v>70</v>
      </c>
      <c r="AY638" s="206" t="s">
        <v>244</v>
      </c>
    </row>
    <row r="639" spans="1:65" s="14" customFormat="1">
      <c r="B639" s="207"/>
      <c r="C639" s="208"/>
      <c r="D639" s="197" t="s">
        <v>252</v>
      </c>
      <c r="E639" s="209" t="s">
        <v>18</v>
      </c>
      <c r="F639" s="210" t="s">
        <v>254</v>
      </c>
      <c r="G639" s="208"/>
      <c r="H639" s="211">
        <v>139.9</v>
      </c>
      <c r="I639" s="212"/>
      <c r="J639" s="208"/>
      <c r="K639" s="208"/>
      <c r="L639" s="213"/>
      <c r="M639" s="214"/>
      <c r="N639" s="215"/>
      <c r="O639" s="215"/>
      <c r="P639" s="215"/>
      <c r="Q639" s="215"/>
      <c r="R639" s="215"/>
      <c r="S639" s="215"/>
      <c r="T639" s="216"/>
      <c r="AT639" s="217" t="s">
        <v>252</v>
      </c>
      <c r="AU639" s="217" t="s">
        <v>79</v>
      </c>
      <c r="AV639" s="14" t="s">
        <v>250</v>
      </c>
      <c r="AW639" s="14" t="s">
        <v>32</v>
      </c>
      <c r="AX639" s="14" t="s">
        <v>77</v>
      </c>
      <c r="AY639" s="217" t="s">
        <v>244</v>
      </c>
    </row>
    <row r="640" spans="1:65" s="2" customFormat="1" ht="37.9" customHeight="1">
      <c r="A640" s="36"/>
      <c r="B640" s="37"/>
      <c r="C640" s="181" t="s">
        <v>754</v>
      </c>
      <c r="D640" s="181" t="s">
        <v>246</v>
      </c>
      <c r="E640" s="182" t="s">
        <v>345</v>
      </c>
      <c r="F640" s="183" t="s">
        <v>346</v>
      </c>
      <c r="G640" s="184" t="s">
        <v>289</v>
      </c>
      <c r="H640" s="185">
        <v>139.9</v>
      </c>
      <c r="I640" s="186"/>
      <c r="J640" s="187">
        <f>ROUND(I640*H640,2)</f>
        <v>0</v>
      </c>
      <c r="K640" s="188"/>
      <c r="L640" s="41"/>
      <c r="M640" s="189" t="s">
        <v>18</v>
      </c>
      <c r="N640" s="190" t="s">
        <v>41</v>
      </c>
      <c r="O640" s="66"/>
      <c r="P640" s="191">
        <f>O640*H640</f>
        <v>0</v>
      </c>
      <c r="Q640" s="191">
        <v>1.54E-2</v>
      </c>
      <c r="R640" s="191">
        <f>Q640*H640</f>
        <v>2.1544600000000003</v>
      </c>
      <c r="S640" s="191">
        <v>0</v>
      </c>
      <c r="T640" s="192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3" t="s">
        <v>250</v>
      </c>
      <c r="AT640" s="193" t="s">
        <v>246</v>
      </c>
      <c r="AU640" s="193" t="s">
        <v>79</v>
      </c>
      <c r="AY640" s="19" t="s">
        <v>244</v>
      </c>
      <c r="BE640" s="194">
        <f>IF(N640="základní",J640,0)</f>
        <v>0</v>
      </c>
      <c r="BF640" s="194">
        <f>IF(N640="snížená",J640,0)</f>
        <v>0</v>
      </c>
      <c r="BG640" s="194">
        <f>IF(N640="zákl. přenesená",J640,0)</f>
        <v>0</v>
      </c>
      <c r="BH640" s="194">
        <f>IF(N640="sníž. přenesená",J640,0)</f>
        <v>0</v>
      </c>
      <c r="BI640" s="194">
        <f>IF(N640="nulová",J640,0)</f>
        <v>0</v>
      </c>
      <c r="BJ640" s="19" t="s">
        <v>77</v>
      </c>
      <c r="BK640" s="194">
        <f>ROUND(I640*H640,2)</f>
        <v>0</v>
      </c>
      <c r="BL640" s="19" t="s">
        <v>250</v>
      </c>
      <c r="BM640" s="193" t="s">
        <v>2336</v>
      </c>
    </row>
    <row r="641" spans="1:65" s="2" customFormat="1" ht="24.2" customHeight="1">
      <c r="A641" s="36"/>
      <c r="B641" s="37"/>
      <c r="C641" s="181" t="s">
        <v>760</v>
      </c>
      <c r="D641" s="181" t="s">
        <v>246</v>
      </c>
      <c r="E641" s="182" t="s">
        <v>349</v>
      </c>
      <c r="F641" s="183" t="s">
        <v>350</v>
      </c>
      <c r="G641" s="184" t="s">
        <v>289</v>
      </c>
      <c r="H641" s="185">
        <v>36</v>
      </c>
      <c r="I641" s="186"/>
      <c r="J641" s="187">
        <f>ROUND(I641*H641,2)</f>
        <v>0</v>
      </c>
      <c r="K641" s="188"/>
      <c r="L641" s="41"/>
      <c r="M641" s="189" t="s">
        <v>18</v>
      </c>
      <c r="N641" s="190" t="s">
        <v>41</v>
      </c>
      <c r="O641" s="66"/>
      <c r="P641" s="191">
        <f>O641*H641</f>
        <v>0</v>
      </c>
      <c r="Q641" s="191">
        <v>4.1529999999999997E-2</v>
      </c>
      <c r="R641" s="191">
        <f>Q641*H641</f>
        <v>1.49508</v>
      </c>
      <c r="S641" s="191">
        <v>0</v>
      </c>
      <c r="T641" s="192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93" t="s">
        <v>250</v>
      </c>
      <c r="AT641" s="193" t="s">
        <v>246</v>
      </c>
      <c r="AU641" s="193" t="s">
        <v>79</v>
      </c>
      <c r="AY641" s="19" t="s">
        <v>244</v>
      </c>
      <c r="BE641" s="194">
        <f>IF(N641="základní",J641,0)</f>
        <v>0</v>
      </c>
      <c r="BF641" s="194">
        <f>IF(N641="snížená",J641,0)</f>
        <v>0</v>
      </c>
      <c r="BG641" s="194">
        <f>IF(N641="zákl. přenesená",J641,0)</f>
        <v>0</v>
      </c>
      <c r="BH641" s="194">
        <f>IF(N641="sníž. přenesená",J641,0)</f>
        <v>0</v>
      </c>
      <c r="BI641" s="194">
        <f>IF(N641="nulová",J641,0)</f>
        <v>0</v>
      </c>
      <c r="BJ641" s="19" t="s">
        <v>77</v>
      </c>
      <c r="BK641" s="194">
        <f>ROUND(I641*H641,2)</f>
        <v>0</v>
      </c>
      <c r="BL641" s="19" t="s">
        <v>250</v>
      </c>
      <c r="BM641" s="193" t="s">
        <v>2337</v>
      </c>
    </row>
    <row r="642" spans="1:65" s="13" customFormat="1" ht="22.5">
      <c r="B642" s="195"/>
      <c r="C642" s="196"/>
      <c r="D642" s="197" t="s">
        <v>252</v>
      </c>
      <c r="E642" s="198" t="s">
        <v>18</v>
      </c>
      <c r="F642" s="199" t="s">
        <v>2338</v>
      </c>
      <c r="G642" s="196"/>
      <c r="H642" s="200">
        <v>36</v>
      </c>
      <c r="I642" s="201"/>
      <c r="J642" s="196"/>
      <c r="K642" s="196"/>
      <c r="L642" s="202"/>
      <c r="M642" s="203"/>
      <c r="N642" s="204"/>
      <c r="O642" s="204"/>
      <c r="P642" s="204"/>
      <c r="Q642" s="204"/>
      <c r="R642" s="204"/>
      <c r="S642" s="204"/>
      <c r="T642" s="205"/>
      <c r="AT642" s="206" t="s">
        <v>252</v>
      </c>
      <c r="AU642" s="206" t="s">
        <v>79</v>
      </c>
      <c r="AV642" s="13" t="s">
        <v>79</v>
      </c>
      <c r="AW642" s="13" t="s">
        <v>32</v>
      </c>
      <c r="AX642" s="13" t="s">
        <v>70</v>
      </c>
      <c r="AY642" s="206" t="s">
        <v>244</v>
      </c>
    </row>
    <row r="643" spans="1:65" s="14" customFormat="1">
      <c r="B643" s="207"/>
      <c r="C643" s="208"/>
      <c r="D643" s="197" t="s">
        <v>252</v>
      </c>
      <c r="E643" s="209" t="s">
        <v>18</v>
      </c>
      <c r="F643" s="210" t="s">
        <v>254</v>
      </c>
      <c r="G643" s="208"/>
      <c r="H643" s="211">
        <v>36</v>
      </c>
      <c r="I643" s="212"/>
      <c r="J643" s="208"/>
      <c r="K643" s="208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252</v>
      </c>
      <c r="AU643" s="217" t="s">
        <v>79</v>
      </c>
      <c r="AV643" s="14" t="s">
        <v>250</v>
      </c>
      <c r="AW643" s="14" t="s">
        <v>32</v>
      </c>
      <c r="AX643" s="14" t="s">
        <v>77</v>
      </c>
      <c r="AY643" s="217" t="s">
        <v>244</v>
      </c>
    </row>
    <row r="644" spans="1:65" s="2" customFormat="1" ht="44.25" customHeight="1">
      <c r="A644" s="36"/>
      <c r="B644" s="37"/>
      <c r="C644" s="181" t="s">
        <v>765</v>
      </c>
      <c r="D644" s="181" t="s">
        <v>246</v>
      </c>
      <c r="E644" s="182" t="s">
        <v>334</v>
      </c>
      <c r="F644" s="183" t="s">
        <v>335</v>
      </c>
      <c r="G644" s="184" t="s">
        <v>289</v>
      </c>
      <c r="H644" s="185">
        <v>954.50400000000002</v>
      </c>
      <c r="I644" s="186"/>
      <c r="J644" s="187">
        <f>ROUND(I644*H644,2)</f>
        <v>0</v>
      </c>
      <c r="K644" s="188"/>
      <c r="L644" s="41"/>
      <c r="M644" s="189" t="s">
        <v>18</v>
      </c>
      <c r="N644" s="190" t="s">
        <v>41</v>
      </c>
      <c r="O644" s="66"/>
      <c r="P644" s="191">
        <f>O644*H644</f>
        <v>0</v>
      </c>
      <c r="Q644" s="191">
        <v>1.7330000000000002E-2</v>
      </c>
      <c r="R644" s="191">
        <f>Q644*H644</f>
        <v>16.541554320000003</v>
      </c>
      <c r="S644" s="191">
        <v>0</v>
      </c>
      <c r="T644" s="192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3" t="s">
        <v>250</v>
      </c>
      <c r="AT644" s="193" t="s">
        <v>246</v>
      </c>
      <c r="AU644" s="193" t="s">
        <v>79</v>
      </c>
      <c r="AY644" s="19" t="s">
        <v>244</v>
      </c>
      <c r="BE644" s="194">
        <f>IF(N644="základní",J644,0)</f>
        <v>0</v>
      </c>
      <c r="BF644" s="194">
        <f>IF(N644="snížená",J644,0)</f>
        <v>0</v>
      </c>
      <c r="BG644" s="194">
        <f>IF(N644="zákl. přenesená",J644,0)</f>
        <v>0</v>
      </c>
      <c r="BH644" s="194">
        <f>IF(N644="sníž. přenesená",J644,0)</f>
        <v>0</v>
      </c>
      <c r="BI644" s="194">
        <f>IF(N644="nulová",J644,0)</f>
        <v>0</v>
      </c>
      <c r="BJ644" s="19" t="s">
        <v>77</v>
      </c>
      <c r="BK644" s="194">
        <f>ROUND(I644*H644,2)</f>
        <v>0</v>
      </c>
      <c r="BL644" s="19" t="s">
        <v>250</v>
      </c>
      <c r="BM644" s="193" t="s">
        <v>2339</v>
      </c>
    </row>
    <row r="645" spans="1:65" s="13" customFormat="1">
      <c r="B645" s="195"/>
      <c r="C645" s="196"/>
      <c r="D645" s="197" t="s">
        <v>252</v>
      </c>
      <c r="E645" s="198" t="s">
        <v>18</v>
      </c>
      <c r="F645" s="199" t="s">
        <v>2340</v>
      </c>
      <c r="G645" s="196"/>
      <c r="H645" s="200">
        <v>84.858000000000004</v>
      </c>
      <c r="I645" s="201"/>
      <c r="J645" s="196"/>
      <c r="K645" s="196"/>
      <c r="L645" s="202"/>
      <c r="M645" s="203"/>
      <c r="N645" s="204"/>
      <c r="O645" s="204"/>
      <c r="P645" s="204"/>
      <c r="Q645" s="204"/>
      <c r="R645" s="204"/>
      <c r="S645" s="204"/>
      <c r="T645" s="205"/>
      <c r="AT645" s="206" t="s">
        <v>252</v>
      </c>
      <c r="AU645" s="206" t="s">
        <v>79</v>
      </c>
      <c r="AV645" s="13" t="s">
        <v>79</v>
      </c>
      <c r="AW645" s="13" t="s">
        <v>32</v>
      </c>
      <c r="AX645" s="13" t="s">
        <v>70</v>
      </c>
      <c r="AY645" s="206" t="s">
        <v>244</v>
      </c>
    </row>
    <row r="646" spans="1:65" s="13" customFormat="1">
      <c r="B646" s="195"/>
      <c r="C646" s="196"/>
      <c r="D646" s="197" t="s">
        <v>252</v>
      </c>
      <c r="E646" s="198" t="s">
        <v>18</v>
      </c>
      <c r="F646" s="199" t="s">
        <v>2341</v>
      </c>
      <c r="G646" s="196"/>
      <c r="H646" s="200">
        <v>-16.2</v>
      </c>
      <c r="I646" s="201"/>
      <c r="J646" s="196"/>
      <c r="K646" s="196"/>
      <c r="L646" s="202"/>
      <c r="M646" s="203"/>
      <c r="N646" s="204"/>
      <c r="O646" s="204"/>
      <c r="P646" s="204"/>
      <c r="Q646" s="204"/>
      <c r="R646" s="204"/>
      <c r="S646" s="204"/>
      <c r="T646" s="205"/>
      <c r="AT646" s="206" t="s">
        <v>252</v>
      </c>
      <c r="AU646" s="206" t="s">
        <v>79</v>
      </c>
      <c r="AV646" s="13" t="s">
        <v>79</v>
      </c>
      <c r="AW646" s="13" t="s">
        <v>32</v>
      </c>
      <c r="AX646" s="13" t="s">
        <v>70</v>
      </c>
      <c r="AY646" s="206" t="s">
        <v>244</v>
      </c>
    </row>
    <row r="647" spans="1:65" s="13" customFormat="1">
      <c r="B647" s="195"/>
      <c r="C647" s="196"/>
      <c r="D647" s="197" t="s">
        <v>252</v>
      </c>
      <c r="E647" s="198" t="s">
        <v>18</v>
      </c>
      <c r="F647" s="199" t="s">
        <v>2342</v>
      </c>
      <c r="G647" s="196"/>
      <c r="H647" s="200">
        <v>-2.2000000000000002</v>
      </c>
      <c r="I647" s="201"/>
      <c r="J647" s="196"/>
      <c r="K647" s="196"/>
      <c r="L647" s="202"/>
      <c r="M647" s="203"/>
      <c r="N647" s="204"/>
      <c r="O647" s="204"/>
      <c r="P647" s="204"/>
      <c r="Q647" s="204"/>
      <c r="R647" s="204"/>
      <c r="S647" s="204"/>
      <c r="T647" s="205"/>
      <c r="AT647" s="206" t="s">
        <v>252</v>
      </c>
      <c r="AU647" s="206" t="s">
        <v>79</v>
      </c>
      <c r="AV647" s="13" t="s">
        <v>79</v>
      </c>
      <c r="AW647" s="13" t="s">
        <v>32</v>
      </c>
      <c r="AX647" s="13" t="s">
        <v>70</v>
      </c>
      <c r="AY647" s="206" t="s">
        <v>244</v>
      </c>
    </row>
    <row r="648" spans="1:65" s="16" customFormat="1">
      <c r="B648" s="255"/>
      <c r="C648" s="256"/>
      <c r="D648" s="197" t="s">
        <v>252</v>
      </c>
      <c r="E648" s="257" t="s">
        <v>18</v>
      </c>
      <c r="F648" s="258" t="s">
        <v>2343</v>
      </c>
      <c r="G648" s="256"/>
      <c r="H648" s="259">
        <v>66.457999999999998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AT648" s="265" t="s">
        <v>252</v>
      </c>
      <c r="AU648" s="265" t="s">
        <v>79</v>
      </c>
      <c r="AV648" s="16" t="s">
        <v>131</v>
      </c>
      <c r="AW648" s="16" t="s">
        <v>32</v>
      </c>
      <c r="AX648" s="16" t="s">
        <v>70</v>
      </c>
      <c r="AY648" s="265" t="s">
        <v>244</v>
      </c>
    </row>
    <row r="649" spans="1:65" s="13" customFormat="1" ht="22.5">
      <c r="B649" s="195"/>
      <c r="C649" s="196"/>
      <c r="D649" s="197" t="s">
        <v>252</v>
      </c>
      <c r="E649" s="198" t="s">
        <v>18</v>
      </c>
      <c r="F649" s="199" t="s">
        <v>2344</v>
      </c>
      <c r="G649" s="196"/>
      <c r="H649" s="200">
        <v>351.31799999999998</v>
      </c>
      <c r="I649" s="201"/>
      <c r="J649" s="196"/>
      <c r="K649" s="196"/>
      <c r="L649" s="202"/>
      <c r="M649" s="203"/>
      <c r="N649" s="204"/>
      <c r="O649" s="204"/>
      <c r="P649" s="204"/>
      <c r="Q649" s="204"/>
      <c r="R649" s="204"/>
      <c r="S649" s="204"/>
      <c r="T649" s="205"/>
      <c r="AT649" s="206" t="s">
        <v>252</v>
      </c>
      <c r="AU649" s="206" t="s">
        <v>79</v>
      </c>
      <c r="AV649" s="13" t="s">
        <v>79</v>
      </c>
      <c r="AW649" s="13" t="s">
        <v>32</v>
      </c>
      <c r="AX649" s="13" t="s">
        <v>70</v>
      </c>
      <c r="AY649" s="206" t="s">
        <v>244</v>
      </c>
    </row>
    <row r="650" spans="1:65" s="13" customFormat="1">
      <c r="B650" s="195"/>
      <c r="C650" s="196"/>
      <c r="D650" s="197" t="s">
        <v>252</v>
      </c>
      <c r="E650" s="198" t="s">
        <v>18</v>
      </c>
      <c r="F650" s="199" t="s">
        <v>1915</v>
      </c>
      <c r="G650" s="196"/>
      <c r="H650" s="200">
        <v>-11</v>
      </c>
      <c r="I650" s="201"/>
      <c r="J650" s="196"/>
      <c r="K650" s="196"/>
      <c r="L650" s="202"/>
      <c r="M650" s="203"/>
      <c r="N650" s="204"/>
      <c r="O650" s="204"/>
      <c r="P650" s="204"/>
      <c r="Q650" s="204"/>
      <c r="R650" s="204"/>
      <c r="S650" s="204"/>
      <c r="T650" s="205"/>
      <c r="AT650" s="206" t="s">
        <v>252</v>
      </c>
      <c r="AU650" s="206" t="s">
        <v>79</v>
      </c>
      <c r="AV650" s="13" t="s">
        <v>79</v>
      </c>
      <c r="AW650" s="13" t="s">
        <v>32</v>
      </c>
      <c r="AX650" s="13" t="s">
        <v>70</v>
      </c>
      <c r="AY650" s="206" t="s">
        <v>244</v>
      </c>
    </row>
    <row r="651" spans="1:65" s="16" customFormat="1">
      <c r="B651" s="255"/>
      <c r="C651" s="256"/>
      <c r="D651" s="197" t="s">
        <v>252</v>
      </c>
      <c r="E651" s="257" t="s">
        <v>18</v>
      </c>
      <c r="F651" s="258" t="s">
        <v>2345</v>
      </c>
      <c r="G651" s="256"/>
      <c r="H651" s="259">
        <v>340.31799999999998</v>
      </c>
      <c r="I651" s="260"/>
      <c r="J651" s="256"/>
      <c r="K651" s="256"/>
      <c r="L651" s="261"/>
      <c r="M651" s="262"/>
      <c r="N651" s="263"/>
      <c r="O651" s="263"/>
      <c r="P651" s="263"/>
      <c r="Q651" s="263"/>
      <c r="R651" s="263"/>
      <c r="S651" s="263"/>
      <c r="T651" s="264"/>
      <c r="AT651" s="265" t="s">
        <v>252</v>
      </c>
      <c r="AU651" s="265" t="s">
        <v>79</v>
      </c>
      <c r="AV651" s="16" t="s">
        <v>131</v>
      </c>
      <c r="AW651" s="16" t="s">
        <v>32</v>
      </c>
      <c r="AX651" s="16" t="s">
        <v>70</v>
      </c>
      <c r="AY651" s="265" t="s">
        <v>244</v>
      </c>
    </row>
    <row r="652" spans="1:65" s="13" customFormat="1">
      <c r="B652" s="195"/>
      <c r="C652" s="196"/>
      <c r="D652" s="197" t="s">
        <v>252</v>
      </c>
      <c r="E652" s="198" t="s">
        <v>18</v>
      </c>
      <c r="F652" s="199" t="s">
        <v>2346</v>
      </c>
      <c r="G652" s="196"/>
      <c r="H652" s="200">
        <v>280</v>
      </c>
      <c r="I652" s="201"/>
      <c r="J652" s="196"/>
      <c r="K652" s="196"/>
      <c r="L652" s="202"/>
      <c r="M652" s="203"/>
      <c r="N652" s="204"/>
      <c r="O652" s="204"/>
      <c r="P652" s="204"/>
      <c r="Q652" s="204"/>
      <c r="R652" s="204"/>
      <c r="S652" s="204"/>
      <c r="T652" s="205"/>
      <c r="AT652" s="206" t="s">
        <v>252</v>
      </c>
      <c r="AU652" s="206" t="s">
        <v>79</v>
      </c>
      <c r="AV652" s="13" t="s">
        <v>79</v>
      </c>
      <c r="AW652" s="13" t="s">
        <v>32</v>
      </c>
      <c r="AX652" s="13" t="s">
        <v>70</v>
      </c>
      <c r="AY652" s="206" t="s">
        <v>244</v>
      </c>
    </row>
    <row r="653" spans="1:65" s="16" customFormat="1">
      <c r="B653" s="255"/>
      <c r="C653" s="256"/>
      <c r="D653" s="197" t="s">
        <v>252</v>
      </c>
      <c r="E653" s="257" t="s">
        <v>18</v>
      </c>
      <c r="F653" s="258" t="s">
        <v>2347</v>
      </c>
      <c r="G653" s="256"/>
      <c r="H653" s="259">
        <v>280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AT653" s="265" t="s">
        <v>252</v>
      </c>
      <c r="AU653" s="265" t="s">
        <v>79</v>
      </c>
      <c r="AV653" s="16" t="s">
        <v>131</v>
      </c>
      <c r="AW653" s="16" t="s">
        <v>32</v>
      </c>
      <c r="AX653" s="16" t="s">
        <v>70</v>
      </c>
      <c r="AY653" s="265" t="s">
        <v>244</v>
      </c>
    </row>
    <row r="654" spans="1:65" s="13" customFormat="1">
      <c r="B654" s="195"/>
      <c r="C654" s="196"/>
      <c r="D654" s="197" t="s">
        <v>252</v>
      </c>
      <c r="E654" s="198" t="s">
        <v>18</v>
      </c>
      <c r="F654" s="199" t="s">
        <v>2348</v>
      </c>
      <c r="G654" s="196"/>
      <c r="H654" s="200">
        <v>51</v>
      </c>
      <c r="I654" s="201"/>
      <c r="J654" s="196"/>
      <c r="K654" s="196"/>
      <c r="L654" s="202"/>
      <c r="M654" s="203"/>
      <c r="N654" s="204"/>
      <c r="O654" s="204"/>
      <c r="P654" s="204"/>
      <c r="Q654" s="204"/>
      <c r="R654" s="204"/>
      <c r="S654" s="204"/>
      <c r="T654" s="205"/>
      <c r="AT654" s="206" t="s">
        <v>252</v>
      </c>
      <c r="AU654" s="206" t="s">
        <v>79</v>
      </c>
      <c r="AV654" s="13" t="s">
        <v>79</v>
      </c>
      <c r="AW654" s="13" t="s">
        <v>32</v>
      </c>
      <c r="AX654" s="13" t="s">
        <v>70</v>
      </c>
      <c r="AY654" s="206" t="s">
        <v>244</v>
      </c>
    </row>
    <row r="655" spans="1:65" s="13" customFormat="1" ht="22.5">
      <c r="B655" s="195"/>
      <c r="C655" s="196"/>
      <c r="D655" s="197" t="s">
        <v>252</v>
      </c>
      <c r="E655" s="198" t="s">
        <v>18</v>
      </c>
      <c r="F655" s="199" t="s">
        <v>2349</v>
      </c>
      <c r="G655" s="196"/>
      <c r="H655" s="200">
        <v>184.8</v>
      </c>
      <c r="I655" s="201"/>
      <c r="J655" s="196"/>
      <c r="K655" s="196"/>
      <c r="L655" s="202"/>
      <c r="M655" s="203"/>
      <c r="N655" s="204"/>
      <c r="O655" s="204"/>
      <c r="P655" s="204"/>
      <c r="Q655" s="204"/>
      <c r="R655" s="204"/>
      <c r="S655" s="204"/>
      <c r="T655" s="205"/>
      <c r="AT655" s="206" t="s">
        <v>252</v>
      </c>
      <c r="AU655" s="206" t="s">
        <v>79</v>
      </c>
      <c r="AV655" s="13" t="s">
        <v>79</v>
      </c>
      <c r="AW655" s="13" t="s">
        <v>32</v>
      </c>
      <c r="AX655" s="13" t="s">
        <v>70</v>
      </c>
      <c r="AY655" s="206" t="s">
        <v>244</v>
      </c>
    </row>
    <row r="656" spans="1:65" s="13" customFormat="1" ht="33.75">
      <c r="B656" s="195"/>
      <c r="C656" s="196"/>
      <c r="D656" s="197" t="s">
        <v>252</v>
      </c>
      <c r="E656" s="198" t="s">
        <v>18</v>
      </c>
      <c r="F656" s="199" t="s">
        <v>1921</v>
      </c>
      <c r="G656" s="196"/>
      <c r="H656" s="200">
        <v>-45.15</v>
      </c>
      <c r="I656" s="201"/>
      <c r="J656" s="196"/>
      <c r="K656" s="196"/>
      <c r="L656" s="202"/>
      <c r="M656" s="203"/>
      <c r="N656" s="204"/>
      <c r="O656" s="204"/>
      <c r="P656" s="204"/>
      <c r="Q656" s="204"/>
      <c r="R656" s="204"/>
      <c r="S656" s="204"/>
      <c r="T656" s="205"/>
      <c r="AT656" s="206" t="s">
        <v>252</v>
      </c>
      <c r="AU656" s="206" t="s">
        <v>79</v>
      </c>
      <c r="AV656" s="13" t="s">
        <v>79</v>
      </c>
      <c r="AW656" s="13" t="s">
        <v>32</v>
      </c>
      <c r="AX656" s="13" t="s">
        <v>70</v>
      </c>
      <c r="AY656" s="206" t="s">
        <v>244</v>
      </c>
    </row>
    <row r="657" spans="1:65" s="13" customFormat="1">
      <c r="B657" s="195"/>
      <c r="C657" s="196"/>
      <c r="D657" s="197" t="s">
        <v>252</v>
      </c>
      <c r="E657" s="198" t="s">
        <v>18</v>
      </c>
      <c r="F657" s="199" t="s">
        <v>2350</v>
      </c>
      <c r="G657" s="196"/>
      <c r="H657" s="200">
        <v>39.6</v>
      </c>
      <c r="I657" s="201"/>
      <c r="J657" s="196"/>
      <c r="K657" s="196"/>
      <c r="L657" s="202"/>
      <c r="M657" s="203"/>
      <c r="N657" s="204"/>
      <c r="O657" s="204"/>
      <c r="P657" s="204"/>
      <c r="Q657" s="204"/>
      <c r="R657" s="204"/>
      <c r="S657" s="204"/>
      <c r="T657" s="205"/>
      <c r="AT657" s="206" t="s">
        <v>252</v>
      </c>
      <c r="AU657" s="206" t="s">
        <v>79</v>
      </c>
      <c r="AV657" s="13" t="s">
        <v>79</v>
      </c>
      <c r="AW657" s="13" t="s">
        <v>32</v>
      </c>
      <c r="AX657" s="13" t="s">
        <v>70</v>
      </c>
      <c r="AY657" s="206" t="s">
        <v>244</v>
      </c>
    </row>
    <row r="658" spans="1:65" s="13" customFormat="1">
      <c r="B658" s="195"/>
      <c r="C658" s="196"/>
      <c r="D658" s="197" t="s">
        <v>252</v>
      </c>
      <c r="E658" s="198" t="s">
        <v>18</v>
      </c>
      <c r="F658" s="199" t="s">
        <v>1923</v>
      </c>
      <c r="G658" s="196"/>
      <c r="H658" s="200">
        <v>-4.75</v>
      </c>
      <c r="I658" s="201"/>
      <c r="J658" s="196"/>
      <c r="K658" s="196"/>
      <c r="L658" s="202"/>
      <c r="M658" s="203"/>
      <c r="N658" s="204"/>
      <c r="O658" s="204"/>
      <c r="P658" s="204"/>
      <c r="Q658" s="204"/>
      <c r="R658" s="204"/>
      <c r="S658" s="204"/>
      <c r="T658" s="205"/>
      <c r="AT658" s="206" t="s">
        <v>252</v>
      </c>
      <c r="AU658" s="206" t="s">
        <v>79</v>
      </c>
      <c r="AV658" s="13" t="s">
        <v>79</v>
      </c>
      <c r="AW658" s="13" t="s">
        <v>32</v>
      </c>
      <c r="AX658" s="13" t="s">
        <v>70</v>
      </c>
      <c r="AY658" s="206" t="s">
        <v>244</v>
      </c>
    </row>
    <row r="659" spans="1:65" s="16" customFormat="1">
      <c r="B659" s="255"/>
      <c r="C659" s="256"/>
      <c r="D659" s="197" t="s">
        <v>252</v>
      </c>
      <c r="E659" s="257" t="s">
        <v>18</v>
      </c>
      <c r="F659" s="258" t="s">
        <v>1924</v>
      </c>
      <c r="G659" s="256"/>
      <c r="H659" s="259">
        <v>225.5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AT659" s="265" t="s">
        <v>252</v>
      </c>
      <c r="AU659" s="265" t="s">
        <v>79</v>
      </c>
      <c r="AV659" s="16" t="s">
        <v>131</v>
      </c>
      <c r="AW659" s="16" t="s">
        <v>32</v>
      </c>
      <c r="AX659" s="16" t="s">
        <v>70</v>
      </c>
      <c r="AY659" s="265" t="s">
        <v>244</v>
      </c>
    </row>
    <row r="660" spans="1:65" s="13" customFormat="1">
      <c r="B660" s="195"/>
      <c r="C660" s="196"/>
      <c r="D660" s="197" t="s">
        <v>252</v>
      </c>
      <c r="E660" s="198" t="s">
        <v>18</v>
      </c>
      <c r="F660" s="199" t="s">
        <v>2351</v>
      </c>
      <c r="G660" s="196"/>
      <c r="H660" s="200">
        <v>37.908000000000001</v>
      </c>
      <c r="I660" s="201"/>
      <c r="J660" s="196"/>
      <c r="K660" s="196"/>
      <c r="L660" s="202"/>
      <c r="M660" s="203"/>
      <c r="N660" s="204"/>
      <c r="O660" s="204"/>
      <c r="P660" s="204"/>
      <c r="Q660" s="204"/>
      <c r="R660" s="204"/>
      <c r="S660" s="204"/>
      <c r="T660" s="205"/>
      <c r="AT660" s="206" t="s">
        <v>252</v>
      </c>
      <c r="AU660" s="206" t="s">
        <v>79</v>
      </c>
      <c r="AV660" s="13" t="s">
        <v>79</v>
      </c>
      <c r="AW660" s="13" t="s">
        <v>32</v>
      </c>
      <c r="AX660" s="13" t="s">
        <v>70</v>
      </c>
      <c r="AY660" s="206" t="s">
        <v>244</v>
      </c>
    </row>
    <row r="661" spans="1:65" s="13" customFormat="1">
      <c r="B661" s="195"/>
      <c r="C661" s="196"/>
      <c r="D661" s="197" t="s">
        <v>252</v>
      </c>
      <c r="E661" s="198" t="s">
        <v>18</v>
      </c>
      <c r="F661" s="199" t="s">
        <v>2352</v>
      </c>
      <c r="G661" s="196"/>
      <c r="H661" s="200">
        <v>4.32</v>
      </c>
      <c r="I661" s="201"/>
      <c r="J661" s="196"/>
      <c r="K661" s="196"/>
      <c r="L661" s="202"/>
      <c r="M661" s="203"/>
      <c r="N661" s="204"/>
      <c r="O661" s="204"/>
      <c r="P661" s="204"/>
      <c r="Q661" s="204"/>
      <c r="R661" s="204"/>
      <c r="S661" s="204"/>
      <c r="T661" s="205"/>
      <c r="AT661" s="206" t="s">
        <v>252</v>
      </c>
      <c r="AU661" s="206" t="s">
        <v>79</v>
      </c>
      <c r="AV661" s="13" t="s">
        <v>79</v>
      </c>
      <c r="AW661" s="13" t="s">
        <v>32</v>
      </c>
      <c r="AX661" s="13" t="s">
        <v>70</v>
      </c>
      <c r="AY661" s="206" t="s">
        <v>244</v>
      </c>
    </row>
    <row r="662" spans="1:65" s="16" customFormat="1">
      <c r="B662" s="255"/>
      <c r="C662" s="256"/>
      <c r="D662" s="197" t="s">
        <v>252</v>
      </c>
      <c r="E662" s="257" t="s">
        <v>18</v>
      </c>
      <c r="F662" s="258" t="s">
        <v>1927</v>
      </c>
      <c r="G662" s="256"/>
      <c r="H662" s="259">
        <v>42.228000000000002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AT662" s="265" t="s">
        <v>252</v>
      </c>
      <c r="AU662" s="265" t="s">
        <v>79</v>
      </c>
      <c r="AV662" s="16" t="s">
        <v>131</v>
      </c>
      <c r="AW662" s="16" t="s">
        <v>32</v>
      </c>
      <c r="AX662" s="16" t="s">
        <v>70</v>
      </c>
      <c r="AY662" s="265" t="s">
        <v>244</v>
      </c>
    </row>
    <row r="663" spans="1:65" s="14" customFormat="1">
      <c r="B663" s="207"/>
      <c r="C663" s="208"/>
      <c r="D663" s="197" t="s">
        <v>252</v>
      </c>
      <c r="E663" s="209" t="s">
        <v>18</v>
      </c>
      <c r="F663" s="210" t="s">
        <v>254</v>
      </c>
      <c r="G663" s="208"/>
      <c r="H663" s="211">
        <v>954.50400000000013</v>
      </c>
      <c r="I663" s="212"/>
      <c r="J663" s="208"/>
      <c r="K663" s="208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252</v>
      </c>
      <c r="AU663" s="217" t="s">
        <v>79</v>
      </c>
      <c r="AV663" s="14" t="s">
        <v>250</v>
      </c>
      <c r="AW663" s="14" t="s">
        <v>32</v>
      </c>
      <c r="AX663" s="14" t="s">
        <v>77</v>
      </c>
      <c r="AY663" s="217" t="s">
        <v>244</v>
      </c>
    </row>
    <row r="664" spans="1:65" s="2" customFormat="1" ht="44.25" customHeight="1">
      <c r="A664" s="36"/>
      <c r="B664" s="37"/>
      <c r="C664" s="181" t="s">
        <v>770</v>
      </c>
      <c r="D664" s="181" t="s">
        <v>246</v>
      </c>
      <c r="E664" s="182" t="s">
        <v>340</v>
      </c>
      <c r="F664" s="183" t="s">
        <v>341</v>
      </c>
      <c r="G664" s="184" t="s">
        <v>289</v>
      </c>
      <c r="H664" s="185">
        <v>1909.008</v>
      </c>
      <c r="I664" s="186"/>
      <c r="J664" s="187">
        <f>ROUND(I664*H664,2)</f>
        <v>0</v>
      </c>
      <c r="K664" s="188"/>
      <c r="L664" s="41"/>
      <c r="M664" s="189" t="s">
        <v>18</v>
      </c>
      <c r="N664" s="190" t="s">
        <v>41</v>
      </c>
      <c r="O664" s="66"/>
      <c r="P664" s="191">
        <f>O664*H664</f>
        <v>0</v>
      </c>
      <c r="Q664" s="191">
        <v>7.3499999999999998E-3</v>
      </c>
      <c r="R664" s="191">
        <f>Q664*H664</f>
        <v>14.0312088</v>
      </c>
      <c r="S664" s="191">
        <v>0</v>
      </c>
      <c r="T664" s="192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3" t="s">
        <v>250</v>
      </c>
      <c r="AT664" s="193" t="s">
        <v>246</v>
      </c>
      <c r="AU664" s="193" t="s">
        <v>79</v>
      </c>
      <c r="AY664" s="19" t="s">
        <v>244</v>
      </c>
      <c r="BE664" s="194">
        <f>IF(N664="základní",J664,0)</f>
        <v>0</v>
      </c>
      <c r="BF664" s="194">
        <f>IF(N664="snížená",J664,0)</f>
        <v>0</v>
      </c>
      <c r="BG664" s="194">
        <f>IF(N664="zákl. přenesená",J664,0)</f>
        <v>0</v>
      </c>
      <c r="BH664" s="194">
        <f>IF(N664="sníž. přenesená",J664,0)</f>
        <v>0</v>
      </c>
      <c r="BI664" s="194">
        <f>IF(N664="nulová",J664,0)</f>
        <v>0</v>
      </c>
      <c r="BJ664" s="19" t="s">
        <v>77</v>
      </c>
      <c r="BK664" s="194">
        <f>ROUND(I664*H664,2)</f>
        <v>0</v>
      </c>
      <c r="BL664" s="19" t="s">
        <v>250</v>
      </c>
      <c r="BM664" s="193" t="s">
        <v>2353</v>
      </c>
    </row>
    <row r="665" spans="1:65" s="13" customFormat="1">
      <c r="B665" s="195"/>
      <c r="C665" s="196"/>
      <c r="D665" s="197" t="s">
        <v>252</v>
      </c>
      <c r="E665" s="198" t="s">
        <v>18</v>
      </c>
      <c r="F665" s="199" t="s">
        <v>2354</v>
      </c>
      <c r="G665" s="196"/>
      <c r="H665" s="200">
        <v>1909.008</v>
      </c>
      <c r="I665" s="201"/>
      <c r="J665" s="196"/>
      <c r="K665" s="196"/>
      <c r="L665" s="202"/>
      <c r="M665" s="203"/>
      <c r="N665" s="204"/>
      <c r="O665" s="204"/>
      <c r="P665" s="204"/>
      <c r="Q665" s="204"/>
      <c r="R665" s="204"/>
      <c r="S665" s="204"/>
      <c r="T665" s="205"/>
      <c r="AT665" s="206" t="s">
        <v>252</v>
      </c>
      <c r="AU665" s="206" t="s">
        <v>79</v>
      </c>
      <c r="AV665" s="13" t="s">
        <v>79</v>
      </c>
      <c r="AW665" s="13" t="s">
        <v>32</v>
      </c>
      <c r="AX665" s="13" t="s">
        <v>70</v>
      </c>
      <c r="AY665" s="206" t="s">
        <v>244</v>
      </c>
    </row>
    <row r="666" spans="1:65" s="14" customFormat="1">
      <c r="B666" s="207"/>
      <c r="C666" s="208"/>
      <c r="D666" s="197" t="s">
        <v>252</v>
      </c>
      <c r="E666" s="209" t="s">
        <v>18</v>
      </c>
      <c r="F666" s="210" t="s">
        <v>254</v>
      </c>
      <c r="G666" s="208"/>
      <c r="H666" s="211">
        <v>1909.008</v>
      </c>
      <c r="I666" s="212"/>
      <c r="J666" s="208"/>
      <c r="K666" s="208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252</v>
      </c>
      <c r="AU666" s="217" t="s">
        <v>79</v>
      </c>
      <c r="AV666" s="14" t="s">
        <v>250</v>
      </c>
      <c r="AW666" s="14" t="s">
        <v>32</v>
      </c>
      <c r="AX666" s="14" t="s">
        <v>77</v>
      </c>
      <c r="AY666" s="217" t="s">
        <v>244</v>
      </c>
    </row>
    <row r="667" spans="1:65" s="2" customFormat="1" ht="44.25" customHeight="1">
      <c r="A667" s="36"/>
      <c r="B667" s="37"/>
      <c r="C667" s="181" t="s">
        <v>775</v>
      </c>
      <c r="D667" s="181" t="s">
        <v>246</v>
      </c>
      <c r="E667" s="182" t="s">
        <v>2355</v>
      </c>
      <c r="F667" s="183" t="s">
        <v>2356</v>
      </c>
      <c r="G667" s="184" t="s">
        <v>289</v>
      </c>
      <c r="H667" s="185">
        <v>763.5</v>
      </c>
      <c r="I667" s="186"/>
      <c r="J667" s="187">
        <f>ROUND(I667*H667,2)</f>
        <v>0</v>
      </c>
      <c r="K667" s="188"/>
      <c r="L667" s="41"/>
      <c r="M667" s="189" t="s">
        <v>18</v>
      </c>
      <c r="N667" s="190" t="s">
        <v>41</v>
      </c>
      <c r="O667" s="66"/>
      <c r="P667" s="191">
        <f>O667*H667</f>
        <v>0</v>
      </c>
      <c r="Q667" s="191">
        <v>1.7399999999999999E-2</v>
      </c>
      <c r="R667" s="191">
        <f>Q667*H667</f>
        <v>13.284899999999999</v>
      </c>
      <c r="S667" s="191">
        <v>0</v>
      </c>
      <c r="T667" s="192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3" t="s">
        <v>250</v>
      </c>
      <c r="AT667" s="193" t="s">
        <v>246</v>
      </c>
      <c r="AU667" s="193" t="s">
        <v>79</v>
      </c>
      <c r="AY667" s="19" t="s">
        <v>244</v>
      </c>
      <c r="BE667" s="194">
        <f>IF(N667="základní",J667,0)</f>
        <v>0</v>
      </c>
      <c r="BF667" s="194">
        <f>IF(N667="snížená",J667,0)</f>
        <v>0</v>
      </c>
      <c r="BG667" s="194">
        <f>IF(N667="zákl. přenesená",J667,0)</f>
        <v>0</v>
      </c>
      <c r="BH667" s="194">
        <f>IF(N667="sníž. přenesená",J667,0)</f>
        <v>0</v>
      </c>
      <c r="BI667" s="194">
        <f>IF(N667="nulová",J667,0)</f>
        <v>0</v>
      </c>
      <c r="BJ667" s="19" t="s">
        <v>77</v>
      </c>
      <c r="BK667" s="194">
        <f>ROUND(I667*H667,2)</f>
        <v>0</v>
      </c>
      <c r="BL667" s="19" t="s">
        <v>250</v>
      </c>
      <c r="BM667" s="193" t="s">
        <v>2357</v>
      </c>
    </row>
    <row r="668" spans="1:65" s="13" customFormat="1">
      <c r="B668" s="195"/>
      <c r="C668" s="196"/>
      <c r="D668" s="197" t="s">
        <v>252</v>
      </c>
      <c r="E668" s="198" t="s">
        <v>18</v>
      </c>
      <c r="F668" s="199" t="s">
        <v>2358</v>
      </c>
      <c r="G668" s="196"/>
      <c r="H668" s="200">
        <v>483.5</v>
      </c>
      <c r="I668" s="201"/>
      <c r="J668" s="196"/>
      <c r="K668" s="196"/>
      <c r="L668" s="202"/>
      <c r="M668" s="203"/>
      <c r="N668" s="204"/>
      <c r="O668" s="204"/>
      <c r="P668" s="204"/>
      <c r="Q668" s="204"/>
      <c r="R668" s="204"/>
      <c r="S668" s="204"/>
      <c r="T668" s="205"/>
      <c r="AT668" s="206" t="s">
        <v>252</v>
      </c>
      <c r="AU668" s="206" t="s">
        <v>79</v>
      </c>
      <c r="AV668" s="13" t="s">
        <v>79</v>
      </c>
      <c r="AW668" s="13" t="s">
        <v>32</v>
      </c>
      <c r="AX668" s="13" t="s">
        <v>70</v>
      </c>
      <c r="AY668" s="206" t="s">
        <v>244</v>
      </c>
    </row>
    <row r="669" spans="1:65" s="13" customFormat="1">
      <c r="B669" s="195"/>
      <c r="C669" s="196"/>
      <c r="D669" s="197" t="s">
        <v>252</v>
      </c>
      <c r="E669" s="198" t="s">
        <v>18</v>
      </c>
      <c r="F669" s="199" t="s">
        <v>2359</v>
      </c>
      <c r="G669" s="196"/>
      <c r="H669" s="200">
        <v>280</v>
      </c>
      <c r="I669" s="201"/>
      <c r="J669" s="196"/>
      <c r="K669" s="196"/>
      <c r="L669" s="202"/>
      <c r="M669" s="203"/>
      <c r="N669" s="204"/>
      <c r="O669" s="204"/>
      <c r="P669" s="204"/>
      <c r="Q669" s="204"/>
      <c r="R669" s="204"/>
      <c r="S669" s="204"/>
      <c r="T669" s="205"/>
      <c r="AT669" s="206" t="s">
        <v>252</v>
      </c>
      <c r="AU669" s="206" t="s">
        <v>79</v>
      </c>
      <c r="AV669" s="13" t="s">
        <v>79</v>
      </c>
      <c r="AW669" s="13" t="s">
        <v>32</v>
      </c>
      <c r="AX669" s="13" t="s">
        <v>70</v>
      </c>
      <c r="AY669" s="206" t="s">
        <v>244</v>
      </c>
    </row>
    <row r="670" spans="1:65" s="14" customFormat="1">
      <c r="B670" s="207"/>
      <c r="C670" s="208"/>
      <c r="D670" s="197" t="s">
        <v>252</v>
      </c>
      <c r="E670" s="209" t="s">
        <v>18</v>
      </c>
      <c r="F670" s="210" t="s">
        <v>254</v>
      </c>
      <c r="G670" s="208"/>
      <c r="H670" s="211">
        <v>763.5</v>
      </c>
      <c r="I670" s="212"/>
      <c r="J670" s="208"/>
      <c r="K670" s="208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252</v>
      </c>
      <c r="AU670" s="217" t="s">
        <v>79</v>
      </c>
      <c r="AV670" s="14" t="s">
        <v>250</v>
      </c>
      <c r="AW670" s="14" t="s">
        <v>32</v>
      </c>
      <c r="AX670" s="14" t="s">
        <v>77</v>
      </c>
      <c r="AY670" s="217" t="s">
        <v>244</v>
      </c>
    </row>
    <row r="671" spans="1:65" s="2" customFormat="1" ht="37.9" customHeight="1">
      <c r="A671" s="36"/>
      <c r="B671" s="37"/>
      <c r="C671" s="181" t="s">
        <v>781</v>
      </c>
      <c r="D671" s="181" t="s">
        <v>246</v>
      </c>
      <c r="E671" s="182" t="s">
        <v>2360</v>
      </c>
      <c r="F671" s="183" t="s">
        <v>2361</v>
      </c>
      <c r="G671" s="184" t="s">
        <v>289</v>
      </c>
      <c r="H671" s="185">
        <v>198.2</v>
      </c>
      <c r="I671" s="186"/>
      <c r="J671" s="187">
        <f>ROUND(I671*H671,2)</f>
        <v>0</v>
      </c>
      <c r="K671" s="188"/>
      <c r="L671" s="41"/>
      <c r="M671" s="189" t="s">
        <v>18</v>
      </c>
      <c r="N671" s="190" t="s">
        <v>41</v>
      </c>
      <c r="O671" s="66"/>
      <c r="P671" s="191">
        <f>O671*H671</f>
        <v>0</v>
      </c>
      <c r="Q671" s="191">
        <v>1.7639999999999999E-2</v>
      </c>
      <c r="R671" s="191">
        <f>Q671*H671</f>
        <v>3.4962479999999996</v>
      </c>
      <c r="S671" s="191">
        <v>0.02</v>
      </c>
      <c r="T671" s="192">
        <f>S671*H671</f>
        <v>3.964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93" t="s">
        <v>250</v>
      </c>
      <c r="AT671" s="193" t="s">
        <v>246</v>
      </c>
      <c r="AU671" s="193" t="s">
        <v>79</v>
      </c>
      <c r="AY671" s="19" t="s">
        <v>244</v>
      </c>
      <c r="BE671" s="194">
        <f>IF(N671="základní",J671,0)</f>
        <v>0</v>
      </c>
      <c r="BF671" s="194">
        <f>IF(N671="snížená",J671,0)</f>
        <v>0</v>
      </c>
      <c r="BG671" s="194">
        <f>IF(N671="zákl. přenesená",J671,0)</f>
        <v>0</v>
      </c>
      <c r="BH671" s="194">
        <f>IF(N671="sníž. přenesená",J671,0)</f>
        <v>0</v>
      </c>
      <c r="BI671" s="194">
        <f>IF(N671="nulová",J671,0)</f>
        <v>0</v>
      </c>
      <c r="BJ671" s="19" t="s">
        <v>77</v>
      </c>
      <c r="BK671" s="194">
        <f>ROUND(I671*H671,2)</f>
        <v>0</v>
      </c>
      <c r="BL671" s="19" t="s">
        <v>250</v>
      </c>
      <c r="BM671" s="193" t="s">
        <v>2362</v>
      </c>
    </row>
    <row r="672" spans="1:65" s="15" customFormat="1" ht="33.75">
      <c r="B672" s="229"/>
      <c r="C672" s="230"/>
      <c r="D672" s="197" t="s">
        <v>252</v>
      </c>
      <c r="E672" s="231" t="s">
        <v>18</v>
      </c>
      <c r="F672" s="232" t="s">
        <v>2363</v>
      </c>
      <c r="G672" s="230"/>
      <c r="H672" s="231" t="s">
        <v>18</v>
      </c>
      <c r="I672" s="233"/>
      <c r="J672" s="230"/>
      <c r="K672" s="230"/>
      <c r="L672" s="234"/>
      <c r="M672" s="235"/>
      <c r="N672" s="236"/>
      <c r="O672" s="236"/>
      <c r="P672" s="236"/>
      <c r="Q672" s="236"/>
      <c r="R672" s="236"/>
      <c r="S672" s="236"/>
      <c r="T672" s="237"/>
      <c r="AT672" s="238" t="s">
        <v>252</v>
      </c>
      <c r="AU672" s="238" t="s">
        <v>79</v>
      </c>
      <c r="AV672" s="15" t="s">
        <v>77</v>
      </c>
      <c r="AW672" s="15" t="s">
        <v>32</v>
      </c>
      <c r="AX672" s="15" t="s">
        <v>70</v>
      </c>
      <c r="AY672" s="238" t="s">
        <v>244</v>
      </c>
    </row>
    <row r="673" spans="1:65" s="13" customFormat="1">
      <c r="B673" s="195"/>
      <c r="C673" s="196"/>
      <c r="D673" s="197" t="s">
        <v>252</v>
      </c>
      <c r="E673" s="198" t="s">
        <v>18</v>
      </c>
      <c r="F673" s="199" t="s">
        <v>2364</v>
      </c>
      <c r="G673" s="196"/>
      <c r="H673" s="200">
        <v>341.9</v>
      </c>
      <c r="I673" s="201"/>
      <c r="J673" s="196"/>
      <c r="K673" s="196"/>
      <c r="L673" s="202"/>
      <c r="M673" s="203"/>
      <c r="N673" s="204"/>
      <c r="O673" s="204"/>
      <c r="P673" s="204"/>
      <c r="Q673" s="204"/>
      <c r="R673" s="204"/>
      <c r="S673" s="204"/>
      <c r="T673" s="205"/>
      <c r="AT673" s="206" t="s">
        <v>252</v>
      </c>
      <c r="AU673" s="206" t="s">
        <v>79</v>
      </c>
      <c r="AV673" s="13" t="s">
        <v>79</v>
      </c>
      <c r="AW673" s="13" t="s">
        <v>32</v>
      </c>
      <c r="AX673" s="13" t="s">
        <v>70</v>
      </c>
      <c r="AY673" s="206" t="s">
        <v>244</v>
      </c>
    </row>
    <row r="674" spans="1:65" s="15" customFormat="1">
      <c r="B674" s="229"/>
      <c r="C674" s="230"/>
      <c r="D674" s="197" t="s">
        <v>252</v>
      </c>
      <c r="E674" s="231" t="s">
        <v>18</v>
      </c>
      <c r="F674" s="232" t="s">
        <v>374</v>
      </c>
      <c r="G674" s="230"/>
      <c r="H674" s="231" t="s">
        <v>18</v>
      </c>
      <c r="I674" s="233"/>
      <c r="J674" s="230"/>
      <c r="K674" s="230"/>
      <c r="L674" s="234"/>
      <c r="M674" s="235"/>
      <c r="N674" s="236"/>
      <c r="O674" s="236"/>
      <c r="P674" s="236"/>
      <c r="Q674" s="236"/>
      <c r="R674" s="236"/>
      <c r="S674" s="236"/>
      <c r="T674" s="237"/>
      <c r="AT674" s="238" t="s">
        <v>252</v>
      </c>
      <c r="AU674" s="238" t="s">
        <v>79</v>
      </c>
      <c r="AV674" s="15" t="s">
        <v>77</v>
      </c>
      <c r="AW674" s="15" t="s">
        <v>32</v>
      </c>
      <c r="AX674" s="15" t="s">
        <v>70</v>
      </c>
      <c r="AY674" s="238" t="s">
        <v>244</v>
      </c>
    </row>
    <row r="675" spans="1:65" s="13" customFormat="1">
      <c r="B675" s="195"/>
      <c r="C675" s="196"/>
      <c r="D675" s="197" t="s">
        <v>252</v>
      </c>
      <c r="E675" s="198" t="s">
        <v>18</v>
      </c>
      <c r="F675" s="199" t="s">
        <v>2365</v>
      </c>
      <c r="G675" s="196"/>
      <c r="H675" s="200">
        <v>-143.69999999999999</v>
      </c>
      <c r="I675" s="201"/>
      <c r="J675" s="196"/>
      <c r="K675" s="196"/>
      <c r="L675" s="202"/>
      <c r="M675" s="203"/>
      <c r="N675" s="204"/>
      <c r="O675" s="204"/>
      <c r="P675" s="204"/>
      <c r="Q675" s="204"/>
      <c r="R675" s="204"/>
      <c r="S675" s="204"/>
      <c r="T675" s="205"/>
      <c r="AT675" s="206" t="s">
        <v>252</v>
      </c>
      <c r="AU675" s="206" t="s">
        <v>79</v>
      </c>
      <c r="AV675" s="13" t="s">
        <v>79</v>
      </c>
      <c r="AW675" s="13" t="s">
        <v>32</v>
      </c>
      <c r="AX675" s="13" t="s">
        <v>70</v>
      </c>
      <c r="AY675" s="206" t="s">
        <v>244</v>
      </c>
    </row>
    <row r="676" spans="1:65" s="14" customFormat="1">
      <c r="B676" s="207"/>
      <c r="C676" s="208"/>
      <c r="D676" s="197" t="s">
        <v>252</v>
      </c>
      <c r="E676" s="209" t="s">
        <v>18</v>
      </c>
      <c r="F676" s="210" t="s">
        <v>254</v>
      </c>
      <c r="G676" s="208"/>
      <c r="H676" s="211">
        <v>198.2</v>
      </c>
      <c r="I676" s="212"/>
      <c r="J676" s="208"/>
      <c r="K676" s="208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252</v>
      </c>
      <c r="AU676" s="217" t="s">
        <v>79</v>
      </c>
      <c r="AV676" s="14" t="s">
        <v>250</v>
      </c>
      <c r="AW676" s="14" t="s">
        <v>32</v>
      </c>
      <c r="AX676" s="14" t="s">
        <v>77</v>
      </c>
      <c r="AY676" s="217" t="s">
        <v>244</v>
      </c>
    </row>
    <row r="677" spans="1:65" s="2" customFormat="1" ht="37.9" customHeight="1">
      <c r="A677" s="36"/>
      <c r="B677" s="37"/>
      <c r="C677" s="181" t="s">
        <v>786</v>
      </c>
      <c r="D677" s="181" t="s">
        <v>246</v>
      </c>
      <c r="E677" s="182" t="s">
        <v>2366</v>
      </c>
      <c r="F677" s="183" t="s">
        <v>2367</v>
      </c>
      <c r="G677" s="184" t="s">
        <v>289</v>
      </c>
      <c r="H677" s="185">
        <v>392.63</v>
      </c>
      <c r="I677" s="186"/>
      <c r="J677" s="187">
        <f>ROUND(I677*H677,2)</f>
        <v>0</v>
      </c>
      <c r="K677" s="188"/>
      <c r="L677" s="41"/>
      <c r="M677" s="189" t="s">
        <v>18</v>
      </c>
      <c r="N677" s="190" t="s">
        <v>41</v>
      </c>
      <c r="O677" s="66"/>
      <c r="P677" s="191">
        <f>O677*H677</f>
        <v>0</v>
      </c>
      <c r="Q677" s="191">
        <v>4.0169999999999997E-2</v>
      </c>
      <c r="R677" s="191">
        <f>Q677*H677</f>
        <v>15.771947099999998</v>
      </c>
      <c r="S677" s="191">
        <v>0.04</v>
      </c>
      <c r="T677" s="192">
        <f>S677*H677</f>
        <v>15.7052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3" t="s">
        <v>250</v>
      </c>
      <c r="AT677" s="193" t="s">
        <v>246</v>
      </c>
      <c r="AU677" s="193" t="s">
        <v>79</v>
      </c>
      <c r="AY677" s="19" t="s">
        <v>244</v>
      </c>
      <c r="BE677" s="194">
        <f>IF(N677="základní",J677,0)</f>
        <v>0</v>
      </c>
      <c r="BF677" s="194">
        <f>IF(N677="snížená",J677,0)</f>
        <v>0</v>
      </c>
      <c r="BG677" s="194">
        <f>IF(N677="zákl. přenesená",J677,0)</f>
        <v>0</v>
      </c>
      <c r="BH677" s="194">
        <f>IF(N677="sníž. přenesená",J677,0)</f>
        <v>0</v>
      </c>
      <c r="BI677" s="194">
        <f>IF(N677="nulová",J677,0)</f>
        <v>0</v>
      </c>
      <c r="BJ677" s="19" t="s">
        <v>77</v>
      </c>
      <c r="BK677" s="194">
        <f>ROUND(I677*H677,2)</f>
        <v>0</v>
      </c>
      <c r="BL677" s="19" t="s">
        <v>250</v>
      </c>
      <c r="BM677" s="193" t="s">
        <v>2368</v>
      </c>
    </row>
    <row r="678" spans="1:65" s="15" customFormat="1" ht="33.75">
      <c r="B678" s="229"/>
      <c r="C678" s="230"/>
      <c r="D678" s="197" t="s">
        <v>252</v>
      </c>
      <c r="E678" s="231" t="s">
        <v>18</v>
      </c>
      <c r="F678" s="232" t="s">
        <v>2369</v>
      </c>
      <c r="G678" s="230"/>
      <c r="H678" s="231" t="s">
        <v>18</v>
      </c>
      <c r="I678" s="233"/>
      <c r="J678" s="230"/>
      <c r="K678" s="230"/>
      <c r="L678" s="234"/>
      <c r="M678" s="235"/>
      <c r="N678" s="236"/>
      <c r="O678" s="236"/>
      <c r="P678" s="236"/>
      <c r="Q678" s="236"/>
      <c r="R678" s="236"/>
      <c r="S678" s="236"/>
      <c r="T678" s="237"/>
      <c r="AT678" s="238" t="s">
        <v>252</v>
      </c>
      <c r="AU678" s="238" t="s">
        <v>79</v>
      </c>
      <c r="AV678" s="15" t="s">
        <v>77</v>
      </c>
      <c r="AW678" s="15" t="s">
        <v>32</v>
      </c>
      <c r="AX678" s="15" t="s">
        <v>70</v>
      </c>
      <c r="AY678" s="238" t="s">
        <v>244</v>
      </c>
    </row>
    <row r="679" spans="1:65" s="13" customFormat="1">
      <c r="B679" s="195"/>
      <c r="C679" s="196"/>
      <c r="D679" s="197" t="s">
        <v>252</v>
      </c>
      <c r="E679" s="198" t="s">
        <v>18</v>
      </c>
      <c r="F679" s="199" t="s">
        <v>2370</v>
      </c>
      <c r="G679" s="196"/>
      <c r="H679" s="200">
        <v>297.2</v>
      </c>
      <c r="I679" s="201"/>
      <c r="J679" s="196"/>
      <c r="K679" s="196"/>
      <c r="L679" s="202"/>
      <c r="M679" s="203"/>
      <c r="N679" s="204"/>
      <c r="O679" s="204"/>
      <c r="P679" s="204"/>
      <c r="Q679" s="204"/>
      <c r="R679" s="204"/>
      <c r="S679" s="204"/>
      <c r="T679" s="205"/>
      <c r="AT679" s="206" t="s">
        <v>252</v>
      </c>
      <c r="AU679" s="206" t="s">
        <v>79</v>
      </c>
      <c r="AV679" s="13" t="s">
        <v>79</v>
      </c>
      <c r="AW679" s="13" t="s">
        <v>32</v>
      </c>
      <c r="AX679" s="13" t="s">
        <v>70</v>
      </c>
      <c r="AY679" s="206" t="s">
        <v>244</v>
      </c>
    </row>
    <row r="680" spans="1:65" s="13" customFormat="1">
      <c r="B680" s="195"/>
      <c r="C680" s="196"/>
      <c r="D680" s="197" t="s">
        <v>252</v>
      </c>
      <c r="E680" s="198" t="s">
        <v>18</v>
      </c>
      <c r="F680" s="199" t="s">
        <v>2371</v>
      </c>
      <c r="G680" s="196"/>
      <c r="H680" s="200">
        <v>196</v>
      </c>
      <c r="I680" s="201"/>
      <c r="J680" s="196"/>
      <c r="K680" s="196"/>
      <c r="L680" s="202"/>
      <c r="M680" s="203"/>
      <c r="N680" s="204"/>
      <c r="O680" s="204"/>
      <c r="P680" s="204"/>
      <c r="Q680" s="204"/>
      <c r="R680" s="204"/>
      <c r="S680" s="204"/>
      <c r="T680" s="205"/>
      <c r="AT680" s="206" t="s">
        <v>252</v>
      </c>
      <c r="AU680" s="206" t="s">
        <v>79</v>
      </c>
      <c r="AV680" s="13" t="s">
        <v>79</v>
      </c>
      <c r="AW680" s="13" t="s">
        <v>32</v>
      </c>
      <c r="AX680" s="13" t="s">
        <v>70</v>
      </c>
      <c r="AY680" s="206" t="s">
        <v>244</v>
      </c>
    </row>
    <row r="681" spans="1:65" s="15" customFormat="1">
      <c r="B681" s="229"/>
      <c r="C681" s="230"/>
      <c r="D681" s="197" t="s">
        <v>252</v>
      </c>
      <c r="E681" s="231" t="s">
        <v>18</v>
      </c>
      <c r="F681" s="232" t="s">
        <v>374</v>
      </c>
      <c r="G681" s="230"/>
      <c r="H681" s="231" t="s">
        <v>18</v>
      </c>
      <c r="I681" s="233"/>
      <c r="J681" s="230"/>
      <c r="K681" s="230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252</v>
      </c>
      <c r="AU681" s="238" t="s">
        <v>79</v>
      </c>
      <c r="AV681" s="15" t="s">
        <v>77</v>
      </c>
      <c r="AW681" s="15" t="s">
        <v>32</v>
      </c>
      <c r="AX681" s="15" t="s">
        <v>70</v>
      </c>
      <c r="AY681" s="238" t="s">
        <v>244</v>
      </c>
    </row>
    <row r="682" spans="1:65" s="13" customFormat="1">
      <c r="B682" s="195"/>
      <c r="C682" s="196"/>
      <c r="D682" s="197" t="s">
        <v>252</v>
      </c>
      <c r="E682" s="198" t="s">
        <v>18</v>
      </c>
      <c r="F682" s="199" t="s">
        <v>2372</v>
      </c>
      <c r="G682" s="196"/>
      <c r="H682" s="200">
        <v>-100.57</v>
      </c>
      <c r="I682" s="201"/>
      <c r="J682" s="196"/>
      <c r="K682" s="196"/>
      <c r="L682" s="202"/>
      <c r="M682" s="203"/>
      <c r="N682" s="204"/>
      <c r="O682" s="204"/>
      <c r="P682" s="204"/>
      <c r="Q682" s="204"/>
      <c r="R682" s="204"/>
      <c r="S682" s="204"/>
      <c r="T682" s="205"/>
      <c r="AT682" s="206" t="s">
        <v>252</v>
      </c>
      <c r="AU682" s="206" t="s">
        <v>79</v>
      </c>
      <c r="AV682" s="13" t="s">
        <v>79</v>
      </c>
      <c r="AW682" s="13" t="s">
        <v>32</v>
      </c>
      <c r="AX682" s="13" t="s">
        <v>70</v>
      </c>
      <c r="AY682" s="206" t="s">
        <v>244</v>
      </c>
    </row>
    <row r="683" spans="1:65" s="14" customFormat="1">
      <c r="B683" s="207"/>
      <c r="C683" s="208"/>
      <c r="D683" s="197" t="s">
        <v>252</v>
      </c>
      <c r="E683" s="209" t="s">
        <v>18</v>
      </c>
      <c r="F683" s="210" t="s">
        <v>254</v>
      </c>
      <c r="G683" s="208"/>
      <c r="H683" s="211">
        <v>392.63</v>
      </c>
      <c r="I683" s="212"/>
      <c r="J683" s="208"/>
      <c r="K683" s="208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252</v>
      </c>
      <c r="AU683" s="217" t="s">
        <v>79</v>
      </c>
      <c r="AV683" s="14" t="s">
        <v>250</v>
      </c>
      <c r="AW683" s="14" t="s">
        <v>32</v>
      </c>
      <c r="AX683" s="14" t="s">
        <v>77</v>
      </c>
      <c r="AY683" s="217" t="s">
        <v>244</v>
      </c>
    </row>
    <row r="684" spans="1:65" s="2" customFormat="1" ht="37.9" customHeight="1">
      <c r="A684" s="36"/>
      <c r="B684" s="37"/>
      <c r="C684" s="181" t="s">
        <v>790</v>
      </c>
      <c r="D684" s="181" t="s">
        <v>246</v>
      </c>
      <c r="E684" s="182" t="s">
        <v>2373</v>
      </c>
      <c r="F684" s="183" t="s">
        <v>2374</v>
      </c>
      <c r="G684" s="184" t="s">
        <v>289</v>
      </c>
      <c r="H684" s="185">
        <v>26.67</v>
      </c>
      <c r="I684" s="186"/>
      <c r="J684" s="187">
        <f>ROUND(I684*H684,2)</f>
        <v>0</v>
      </c>
      <c r="K684" s="188"/>
      <c r="L684" s="41"/>
      <c r="M684" s="189" t="s">
        <v>18</v>
      </c>
      <c r="N684" s="190" t="s">
        <v>41</v>
      </c>
      <c r="O684" s="66"/>
      <c r="P684" s="191">
        <f>O684*H684</f>
        <v>0</v>
      </c>
      <c r="Q684" s="191">
        <v>1.925E-2</v>
      </c>
      <c r="R684" s="191">
        <f>Q684*H684</f>
        <v>0.51339750000000006</v>
      </c>
      <c r="S684" s="191">
        <v>0.02</v>
      </c>
      <c r="T684" s="192">
        <f>S684*H684</f>
        <v>0.5334000000000001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3" t="s">
        <v>250</v>
      </c>
      <c r="AT684" s="193" t="s">
        <v>246</v>
      </c>
      <c r="AU684" s="193" t="s">
        <v>79</v>
      </c>
      <c r="AY684" s="19" t="s">
        <v>244</v>
      </c>
      <c r="BE684" s="194">
        <f>IF(N684="základní",J684,0)</f>
        <v>0</v>
      </c>
      <c r="BF684" s="194">
        <f>IF(N684="snížená",J684,0)</f>
        <v>0</v>
      </c>
      <c r="BG684" s="194">
        <f>IF(N684="zákl. přenesená",J684,0)</f>
        <v>0</v>
      </c>
      <c r="BH684" s="194">
        <f>IF(N684="sníž. přenesená",J684,0)</f>
        <v>0</v>
      </c>
      <c r="BI684" s="194">
        <f>IF(N684="nulová",J684,0)</f>
        <v>0</v>
      </c>
      <c r="BJ684" s="19" t="s">
        <v>77</v>
      </c>
      <c r="BK684" s="194">
        <f>ROUND(I684*H684,2)</f>
        <v>0</v>
      </c>
      <c r="BL684" s="19" t="s">
        <v>250</v>
      </c>
      <c r="BM684" s="193" t="s">
        <v>2375</v>
      </c>
    </row>
    <row r="685" spans="1:65" s="15" customFormat="1">
      <c r="B685" s="229"/>
      <c r="C685" s="230"/>
      <c r="D685" s="197" t="s">
        <v>252</v>
      </c>
      <c r="E685" s="231" t="s">
        <v>18</v>
      </c>
      <c r="F685" s="232" t="s">
        <v>2376</v>
      </c>
      <c r="G685" s="230"/>
      <c r="H685" s="231" t="s">
        <v>18</v>
      </c>
      <c r="I685" s="233"/>
      <c r="J685" s="230"/>
      <c r="K685" s="230"/>
      <c r="L685" s="234"/>
      <c r="M685" s="235"/>
      <c r="N685" s="236"/>
      <c r="O685" s="236"/>
      <c r="P685" s="236"/>
      <c r="Q685" s="236"/>
      <c r="R685" s="236"/>
      <c r="S685" s="236"/>
      <c r="T685" s="237"/>
      <c r="AT685" s="238" t="s">
        <v>252</v>
      </c>
      <c r="AU685" s="238" t="s">
        <v>79</v>
      </c>
      <c r="AV685" s="15" t="s">
        <v>77</v>
      </c>
      <c r="AW685" s="15" t="s">
        <v>32</v>
      </c>
      <c r="AX685" s="15" t="s">
        <v>70</v>
      </c>
      <c r="AY685" s="238" t="s">
        <v>244</v>
      </c>
    </row>
    <row r="686" spans="1:65" s="13" customFormat="1">
      <c r="B686" s="195"/>
      <c r="C686" s="196"/>
      <c r="D686" s="197" t="s">
        <v>252</v>
      </c>
      <c r="E686" s="198" t="s">
        <v>18</v>
      </c>
      <c r="F686" s="199" t="s">
        <v>2377</v>
      </c>
      <c r="G686" s="196"/>
      <c r="H686" s="200">
        <v>55.02</v>
      </c>
      <c r="I686" s="201"/>
      <c r="J686" s="196"/>
      <c r="K686" s="196"/>
      <c r="L686" s="202"/>
      <c r="M686" s="203"/>
      <c r="N686" s="204"/>
      <c r="O686" s="204"/>
      <c r="P686" s="204"/>
      <c r="Q686" s="204"/>
      <c r="R686" s="204"/>
      <c r="S686" s="204"/>
      <c r="T686" s="205"/>
      <c r="AT686" s="206" t="s">
        <v>252</v>
      </c>
      <c r="AU686" s="206" t="s">
        <v>79</v>
      </c>
      <c r="AV686" s="13" t="s">
        <v>79</v>
      </c>
      <c r="AW686" s="13" t="s">
        <v>32</v>
      </c>
      <c r="AX686" s="13" t="s">
        <v>70</v>
      </c>
      <c r="AY686" s="206" t="s">
        <v>244</v>
      </c>
    </row>
    <row r="687" spans="1:65" s="15" customFormat="1">
      <c r="B687" s="229"/>
      <c r="C687" s="230"/>
      <c r="D687" s="197" t="s">
        <v>252</v>
      </c>
      <c r="E687" s="231" t="s">
        <v>18</v>
      </c>
      <c r="F687" s="232" t="s">
        <v>374</v>
      </c>
      <c r="G687" s="230"/>
      <c r="H687" s="231" t="s">
        <v>18</v>
      </c>
      <c r="I687" s="233"/>
      <c r="J687" s="230"/>
      <c r="K687" s="230"/>
      <c r="L687" s="234"/>
      <c r="M687" s="235"/>
      <c r="N687" s="236"/>
      <c r="O687" s="236"/>
      <c r="P687" s="236"/>
      <c r="Q687" s="236"/>
      <c r="R687" s="236"/>
      <c r="S687" s="236"/>
      <c r="T687" s="237"/>
      <c r="AT687" s="238" t="s">
        <v>252</v>
      </c>
      <c r="AU687" s="238" t="s">
        <v>79</v>
      </c>
      <c r="AV687" s="15" t="s">
        <v>77</v>
      </c>
      <c r="AW687" s="15" t="s">
        <v>32</v>
      </c>
      <c r="AX687" s="15" t="s">
        <v>70</v>
      </c>
      <c r="AY687" s="238" t="s">
        <v>244</v>
      </c>
    </row>
    <row r="688" spans="1:65" s="13" customFormat="1">
      <c r="B688" s="195"/>
      <c r="C688" s="196"/>
      <c r="D688" s="197" t="s">
        <v>252</v>
      </c>
      <c r="E688" s="198" t="s">
        <v>18</v>
      </c>
      <c r="F688" s="199" t="s">
        <v>2378</v>
      </c>
      <c r="G688" s="196"/>
      <c r="H688" s="200">
        <v>-28.35</v>
      </c>
      <c r="I688" s="201"/>
      <c r="J688" s="196"/>
      <c r="K688" s="196"/>
      <c r="L688" s="202"/>
      <c r="M688" s="203"/>
      <c r="N688" s="204"/>
      <c r="O688" s="204"/>
      <c r="P688" s="204"/>
      <c r="Q688" s="204"/>
      <c r="R688" s="204"/>
      <c r="S688" s="204"/>
      <c r="T688" s="205"/>
      <c r="AT688" s="206" t="s">
        <v>252</v>
      </c>
      <c r="AU688" s="206" t="s">
        <v>79</v>
      </c>
      <c r="AV688" s="13" t="s">
        <v>79</v>
      </c>
      <c r="AW688" s="13" t="s">
        <v>32</v>
      </c>
      <c r="AX688" s="13" t="s">
        <v>70</v>
      </c>
      <c r="AY688" s="206" t="s">
        <v>244</v>
      </c>
    </row>
    <row r="689" spans="1:65" s="14" customFormat="1">
      <c r="B689" s="207"/>
      <c r="C689" s="208"/>
      <c r="D689" s="197" t="s">
        <v>252</v>
      </c>
      <c r="E689" s="209" t="s">
        <v>18</v>
      </c>
      <c r="F689" s="210" t="s">
        <v>254</v>
      </c>
      <c r="G689" s="208"/>
      <c r="H689" s="211">
        <v>26.67</v>
      </c>
      <c r="I689" s="212"/>
      <c r="J689" s="208"/>
      <c r="K689" s="208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252</v>
      </c>
      <c r="AU689" s="217" t="s">
        <v>79</v>
      </c>
      <c r="AV689" s="14" t="s">
        <v>250</v>
      </c>
      <c r="AW689" s="14" t="s">
        <v>32</v>
      </c>
      <c r="AX689" s="14" t="s">
        <v>77</v>
      </c>
      <c r="AY689" s="217" t="s">
        <v>244</v>
      </c>
    </row>
    <row r="690" spans="1:65" s="2" customFormat="1" ht="49.15" customHeight="1">
      <c r="A690" s="36"/>
      <c r="B690" s="37"/>
      <c r="C690" s="181" t="s">
        <v>795</v>
      </c>
      <c r="D690" s="181" t="s">
        <v>246</v>
      </c>
      <c r="E690" s="182" t="s">
        <v>2379</v>
      </c>
      <c r="F690" s="183" t="s">
        <v>2380</v>
      </c>
      <c r="G690" s="184" t="s">
        <v>289</v>
      </c>
      <c r="H690" s="185">
        <v>84.1</v>
      </c>
      <c r="I690" s="186"/>
      <c r="J690" s="187">
        <f>ROUND(I690*H690,2)</f>
        <v>0</v>
      </c>
      <c r="K690" s="188"/>
      <c r="L690" s="41"/>
      <c r="M690" s="189" t="s">
        <v>18</v>
      </c>
      <c r="N690" s="190" t="s">
        <v>41</v>
      </c>
      <c r="O690" s="66"/>
      <c r="P690" s="191">
        <f>O690*H690</f>
        <v>0</v>
      </c>
      <c r="Q690" s="191">
        <v>8.3499999999999998E-3</v>
      </c>
      <c r="R690" s="191">
        <f>Q690*H690</f>
        <v>0.70223499999999994</v>
      </c>
      <c r="S690" s="191">
        <v>0</v>
      </c>
      <c r="T690" s="192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3" t="s">
        <v>250</v>
      </c>
      <c r="AT690" s="193" t="s">
        <v>246</v>
      </c>
      <c r="AU690" s="193" t="s">
        <v>79</v>
      </c>
      <c r="AY690" s="19" t="s">
        <v>244</v>
      </c>
      <c r="BE690" s="194">
        <f>IF(N690="základní",J690,0)</f>
        <v>0</v>
      </c>
      <c r="BF690" s="194">
        <f>IF(N690="snížená",J690,0)</f>
        <v>0</v>
      </c>
      <c r="BG690" s="194">
        <f>IF(N690="zákl. přenesená",J690,0)</f>
        <v>0</v>
      </c>
      <c r="BH690" s="194">
        <f>IF(N690="sníž. přenesená",J690,0)</f>
        <v>0</v>
      </c>
      <c r="BI690" s="194">
        <f>IF(N690="nulová",J690,0)</f>
        <v>0</v>
      </c>
      <c r="BJ690" s="19" t="s">
        <v>77</v>
      </c>
      <c r="BK690" s="194">
        <f>ROUND(I690*H690,2)</f>
        <v>0</v>
      </c>
      <c r="BL690" s="19" t="s">
        <v>250</v>
      </c>
      <c r="BM690" s="193" t="s">
        <v>2381</v>
      </c>
    </row>
    <row r="691" spans="1:65" s="13" customFormat="1">
      <c r="B691" s="195"/>
      <c r="C691" s="196"/>
      <c r="D691" s="197" t="s">
        <v>252</v>
      </c>
      <c r="E691" s="198" t="s">
        <v>18</v>
      </c>
      <c r="F691" s="199" t="s">
        <v>2382</v>
      </c>
      <c r="G691" s="196"/>
      <c r="H691" s="200">
        <v>84.1</v>
      </c>
      <c r="I691" s="201"/>
      <c r="J691" s="196"/>
      <c r="K691" s="196"/>
      <c r="L691" s="202"/>
      <c r="M691" s="203"/>
      <c r="N691" s="204"/>
      <c r="O691" s="204"/>
      <c r="P691" s="204"/>
      <c r="Q691" s="204"/>
      <c r="R691" s="204"/>
      <c r="S691" s="204"/>
      <c r="T691" s="205"/>
      <c r="AT691" s="206" t="s">
        <v>252</v>
      </c>
      <c r="AU691" s="206" t="s">
        <v>79</v>
      </c>
      <c r="AV691" s="13" t="s">
        <v>79</v>
      </c>
      <c r="AW691" s="13" t="s">
        <v>32</v>
      </c>
      <c r="AX691" s="13" t="s">
        <v>70</v>
      </c>
      <c r="AY691" s="206" t="s">
        <v>244</v>
      </c>
    </row>
    <row r="692" spans="1:65" s="14" customFormat="1">
      <c r="B692" s="207"/>
      <c r="C692" s="208"/>
      <c r="D692" s="197" t="s">
        <v>252</v>
      </c>
      <c r="E692" s="209" t="s">
        <v>18</v>
      </c>
      <c r="F692" s="210" t="s">
        <v>254</v>
      </c>
      <c r="G692" s="208"/>
      <c r="H692" s="211">
        <v>84.1</v>
      </c>
      <c r="I692" s="212"/>
      <c r="J692" s="208"/>
      <c r="K692" s="208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252</v>
      </c>
      <c r="AU692" s="217" t="s">
        <v>79</v>
      </c>
      <c r="AV692" s="14" t="s">
        <v>250</v>
      </c>
      <c r="AW692" s="14" t="s">
        <v>32</v>
      </c>
      <c r="AX692" s="14" t="s">
        <v>77</v>
      </c>
      <c r="AY692" s="217" t="s">
        <v>244</v>
      </c>
    </row>
    <row r="693" spans="1:65" s="2" customFormat="1" ht="16.5" customHeight="1">
      <c r="A693" s="36"/>
      <c r="B693" s="37"/>
      <c r="C693" s="218" t="s">
        <v>801</v>
      </c>
      <c r="D693" s="218" t="s">
        <v>264</v>
      </c>
      <c r="E693" s="219" t="s">
        <v>2383</v>
      </c>
      <c r="F693" s="220" t="s">
        <v>2384</v>
      </c>
      <c r="G693" s="221" t="s">
        <v>289</v>
      </c>
      <c r="H693" s="222">
        <v>60.984000000000002</v>
      </c>
      <c r="I693" s="223"/>
      <c r="J693" s="224">
        <f>ROUND(I693*H693,2)</f>
        <v>0</v>
      </c>
      <c r="K693" s="225"/>
      <c r="L693" s="226"/>
      <c r="M693" s="227" t="s">
        <v>18</v>
      </c>
      <c r="N693" s="228" t="s">
        <v>41</v>
      </c>
      <c r="O693" s="66"/>
      <c r="P693" s="191">
        <f>O693*H693</f>
        <v>0</v>
      </c>
      <c r="Q693" s="191">
        <v>1.3799999999999999E-3</v>
      </c>
      <c r="R693" s="191">
        <f>Q693*H693</f>
        <v>8.4157919999999997E-2</v>
      </c>
      <c r="S693" s="191">
        <v>0</v>
      </c>
      <c r="T693" s="192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3" t="s">
        <v>267</v>
      </c>
      <c r="AT693" s="193" t="s">
        <v>264</v>
      </c>
      <c r="AU693" s="193" t="s">
        <v>79</v>
      </c>
      <c r="AY693" s="19" t="s">
        <v>244</v>
      </c>
      <c r="BE693" s="194">
        <f>IF(N693="základní",J693,0)</f>
        <v>0</v>
      </c>
      <c r="BF693" s="194">
        <f>IF(N693="snížená",J693,0)</f>
        <v>0</v>
      </c>
      <c r="BG693" s="194">
        <f>IF(N693="zákl. přenesená",J693,0)</f>
        <v>0</v>
      </c>
      <c r="BH693" s="194">
        <f>IF(N693="sníž. přenesená",J693,0)</f>
        <v>0</v>
      </c>
      <c r="BI693" s="194">
        <f>IF(N693="nulová",J693,0)</f>
        <v>0</v>
      </c>
      <c r="BJ693" s="19" t="s">
        <v>77</v>
      </c>
      <c r="BK693" s="194">
        <f>ROUND(I693*H693,2)</f>
        <v>0</v>
      </c>
      <c r="BL693" s="19" t="s">
        <v>250</v>
      </c>
      <c r="BM693" s="193" t="s">
        <v>2385</v>
      </c>
    </row>
    <row r="694" spans="1:65" s="13" customFormat="1">
      <c r="B694" s="195"/>
      <c r="C694" s="196"/>
      <c r="D694" s="197" t="s">
        <v>252</v>
      </c>
      <c r="E694" s="198" t="s">
        <v>18</v>
      </c>
      <c r="F694" s="199" t="s">
        <v>2386</v>
      </c>
      <c r="G694" s="196"/>
      <c r="H694" s="200">
        <v>60.984000000000002</v>
      </c>
      <c r="I694" s="201"/>
      <c r="J694" s="196"/>
      <c r="K694" s="196"/>
      <c r="L694" s="202"/>
      <c r="M694" s="203"/>
      <c r="N694" s="204"/>
      <c r="O694" s="204"/>
      <c r="P694" s="204"/>
      <c r="Q694" s="204"/>
      <c r="R694" s="204"/>
      <c r="S694" s="204"/>
      <c r="T694" s="205"/>
      <c r="AT694" s="206" t="s">
        <v>252</v>
      </c>
      <c r="AU694" s="206" t="s">
        <v>79</v>
      </c>
      <c r="AV694" s="13" t="s">
        <v>79</v>
      </c>
      <c r="AW694" s="13" t="s">
        <v>32</v>
      </c>
      <c r="AX694" s="13" t="s">
        <v>70</v>
      </c>
      <c r="AY694" s="206" t="s">
        <v>244</v>
      </c>
    </row>
    <row r="695" spans="1:65" s="14" customFormat="1">
      <c r="B695" s="207"/>
      <c r="C695" s="208"/>
      <c r="D695" s="197" t="s">
        <v>252</v>
      </c>
      <c r="E695" s="209" t="s">
        <v>18</v>
      </c>
      <c r="F695" s="210" t="s">
        <v>254</v>
      </c>
      <c r="G695" s="208"/>
      <c r="H695" s="211">
        <v>60.984000000000002</v>
      </c>
      <c r="I695" s="212"/>
      <c r="J695" s="208"/>
      <c r="K695" s="208"/>
      <c r="L695" s="213"/>
      <c r="M695" s="214"/>
      <c r="N695" s="215"/>
      <c r="O695" s="215"/>
      <c r="P695" s="215"/>
      <c r="Q695" s="215"/>
      <c r="R695" s="215"/>
      <c r="S695" s="215"/>
      <c r="T695" s="216"/>
      <c r="AT695" s="217" t="s">
        <v>252</v>
      </c>
      <c r="AU695" s="217" t="s">
        <v>79</v>
      </c>
      <c r="AV695" s="14" t="s">
        <v>250</v>
      </c>
      <c r="AW695" s="14" t="s">
        <v>32</v>
      </c>
      <c r="AX695" s="14" t="s">
        <v>77</v>
      </c>
      <c r="AY695" s="217" t="s">
        <v>244</v>
      </c>
    </row>
    <row r="696" spans="1:65" s="2" customFormat="1" ht="55.5" customHeight="1">
      <c r="A696" s="36"/>
      <c r="B696" s="37"/>
      <c r="C696" s="181" t="s">
        <v>805</v>
      </c>
      <c r="D696" s="181" t="s">
        <v>246</v>
      </c>
      <c r="E696" s="182" t="s">
        <v>2387</v>
      </c>
      <c r="F696" s="183" t="s">
        <v>2388</v>
      </c>
      <c r="G696" s="184" t="s">
        <v>379</v>
      </c>
      <c r="H696" s="185">
        <v>108.1</v>
      </c>
      <c r="I696" s="186"/>
      <c r="J696" s="187">
        <f>ROUND(I696*H696,2)</f>
        <v>0</v>
      </c>
      <c r="K696" s="188"/>
      <c r="L696" s="41"/>
      <c r="M696" s="189" t="s">
        <v>18</v>
      </c>
      <c r="N696" s="190" t="s">
        <v>41</v>
      </c>
      <c r="O696" s="66"/>
      <c r="P696" s="191">
        <f>O696*H696</f>
        <v>0</v>
      </c>
      <c r="Q696" s="191">
        <v>0</v>
      </c>
      <c r="R696" s="191">
        <f>Q696*H696</f>
        <v>0</v>
      </c>
      <c r="S696" s="191">
        <v>0</v>
      </c>
      <c r="T696" s="192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3" t="s">
        <v>250</v>
      </c>
      <c r="AT696" s="193" t="s">
        <v>246</v>
      </c>
      <c r="AU696" s="193" t="s">
        <v>79</v>
      </c>
      <c r="AY696" s="19" t="s">
        <v>244</v>
      </c>
      <c r="BE696" s="194">
        <f>IF(N696="základní",J696,0)</f>
        <v>0</v>
      </c>
      <c r="BF696" s="194">
        <f>IF(N696="snížená",J696,0)</f>
        <v>0</v>
      </c>
      <c r="BG696" s="194">
        <f>IF(N696="zákl. přenesená",J696,0)</f>
        <v>0</v>
      </c>
      <c r="BH696" s="194">
        <f>IF(N696="sníž. přenesená",J696,0)</f>
        <v>0</v>
      </c>
      <c r="BI696" s="194">
        <f>IF(N696="nulová",J696,0)</f>
        <v>0</v>
      </c>
      <c r="BJ696" s="19" t="s">
        <v>77</v>
      </c>
      <c r="BK696" s="194">
        <f>ROUND(I696*H696,2)</f>
        <v>0</v>
      </c>
      <c r="BL696" s="19" t="s">
        <v>250</v>
      </c>
      <c r="BM696" s="193" t="s">
        <v>2389</v>
      </c>
    </row>
    <row r="697" spans="1:65" s="13" customFormat="1" ht="22.5">
      <c r="B697" s="195"/>
      <c r="C697" s="196"/>
      <c r="D697" s="197" t="s">
        <v>252</v>
      </c>
      <c r="E697" s="198" t="s">
        <v>18</v>
      </c>
      <c r="F697" s="199" t="s">
        <v>2390</v>
      </c>
      <c r="G697" s="196"/>
      <c r="H697" s="200">
        <v>108.1</v>
      </c>
      <c r="I697" s="201"/>
      <c r="J697" s="196"/>
      <c r="K697" s="196"/>
      <c r="L697" s="202"/>
      <c r="M697" s="203"/>
      <c r="N697" s="204"/>
      <c r="O697" s="204"/>
      <c r="P697" s="204"/>
      <c r="Q697" s="204"/>
      <c r="R697" s="204"/>
      <c r="S697" s="204"/>
      <c r="T697" s="205"/>
      <c r="AT697" s="206" t="s">
        <v>252</v>
      </c>
      <c r="AU697" s="206" t="s">
        <v>79</v>
      </c>
      <c r="AV697" s="13" t="s">
        <v>79</v>
      </c>
      <c r="AW697" s="13" t="s">
        <v>32</v>
      </c>
      <c r="AX697" s="13" t="s">
        <v>70</v>
      </c>
      <c r="AY697" s="206" t="s">
        <v>244</v>
      </c>
    </row>
    <row r="698" spans="1:65" s="14" customFormat="1">
      <c r="B698" s="207"/>
      <c r="C698" s="208"/>
      <c r="D698" s="197" t="s">
        <v>252</v>
      </c>
      <c r="E698" s="209" t="s">
        <v>18</v>
      </c>
      <c r="F698" s="210" t="s">
        <v>254</v>
      </c>
      <c r="G698" s="208"/>
      <c r="H698" s="211">
        <v>108.1</v>
      </c>
      <c r="I698" s="212"/>
      <c r="J698" s="208"/>
      <c r="K698" s="208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252</v>
      </c>
      <c r="AU698" s="217" t="s">
        <v>79</v>
      </c>
      <c r="AV698" s="14" t="s">
        <v>250</v>
      </c>
      <c r="AW698" s="14" t="s">
        <v>32</v>
      </c>
      <c r="AX698" s="14" t="s">
        <v>77</v>
      </c>
      <c r="AY698" s="217" t="s">
        <v>244</v>
      </c>
    </row>
    <row r="699" spans="1:65" s="2" customFormat="1" ht="16.5" customHeight="1">
      <c r="A699" s="36"/>
      <c r="B699" s="37"/>
      <c r="C699" s="218" t="s">
        <v>811</v>
      </c>
      <c r="D699" s="218" t="s">
        <v>264</v>
      </c>
      <c r="E699" s="219" t="s">
        <v>2391</v>
      </c>
      <c r="F699" s="220" t="s">
        <v>2392</v>
      </c>
      <c r="G699" s="221" t="s">
        <v>379</v>
      </c>
      <c r="H699" s="222">
        <v>113.505</v>
      </c>
      <c r="I699" s="223"/>
      <c r="J699" s="224">
        <f>ROUND(I699*H699,2)</f>
        <v>0</v>
      </c>
      <c r="K699" s="225"/>
      <c r="L699" s="226"/>
      <c r="M699" s="227" t="s">
        <v>18</v>
      </c>
      <c r="N699" s="228" t="s">
        <v>41</v>
      </c>
      <c r="O699" s="66"/>
      <c r="P699" s="191">
        <f>O699*H699</f>
        <v>0</v>
      </c>
      <c r="Q699" s="191">
        <v>2.9999999999999997E-4</v>
      </c>
      <c r="R699" s="191">
        <f>Q699*H699</f>
        <v>3.4051499999999998E-2</v>
      </c>
      <c r="S699" s="191">
        <v>0</v>
      </c>
      <c r="T699" s="192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3" t="s">
        <v>267</v>
      </c>
      <c r="AT699" s="193" t="s">
        <v>264</v>
      </c>
      <c r="AU699" s="193" t="s">
        <v>79</v>
      </c>
      <c r="AY699" s="19" t="s">
        <v>244</v>
      </c>
      <c r="BE699" s="194">
        <f>IF(N699="základní",J699,0)</f>
        <v>0</v>
      </c>
      <c r="BF699" s="194">
        <f>IF(N699="snížená",J699,0)</f>
        <v>0</v>
      </c>
      <c r="BG699" s="194">
        <f>IF(N699="zákl. přenesená",J699,0)</f>
        <v>0</v>
      </c>
      <c r="BH699" s="194">
        <f>IF(N699="sníž. přenesená",J699,0)</f>
        <v>0</v>
      </c>
      <c r="BI699" s="194">
        <f>IF(N699="nulová",J699,0)</f>
        <v>0</v>
      </c>
      <c r="BJ699" s="19" t="s">
        <v>77</v>
      </c>
      <c r="BK699" s="194">
        <f>ROUND(I699*H699,2)</f>
        <v>0</v>
      </c>
      <c r="BL699" s="19" t="s">
        <v>250</v>
      </c>
      <c r="BM699" s="193" t="s">
        <v>2393</v>
      </c>
    </row>
    <row r="700" spans="1:65" s="13" customFormat="1">
      <c r="B700" s="195"/>
      <c r="C700" s="196"/>
      <c r="D700" s="197" t="s">
        <v>252</v>
      </c>
      <c r="E700" s="198" t="s">
        <v>18</v>
      </c>
      <c r="F700" s="199" t="s">
        <v>2394</v>
      </c>
      <c r="G700" s="196"/>
      <c r="H700" s="200">
        <v>113.505</v>
      </c>
      <c r="I700" s="201"/>
      <c r="J700" s="196"/>
      <c r="K700" s="196"/>
      <c r="L700" s="202"/>
      <c r="M700" s="203"/>
      <c r="N700" s="204"/>
      <c r="O700" s="204"/>
      <c r="P700" s="204"/>
      <c r="Q700" s="204"/>
      <c r="R700" s="204"/>
      <c r="S700" s="204"/>
      <c r="T700" s="205"/>
      <c r="AT700" s="206" t="s">
        <v>252</v>
      </c>
      <c r="AU700" s="206" t="s">
        <v>79</v>
      </c>
      <c r="AV700" s="13" t="s">
        <v>79</v>
      </c>
      <c r="AW700" s="13" t="s">
        <v>32</v>
      </c>
      <c r="AX700" s="13" t="s">
        <v>70</v>
      </c>
      <c r="AY700" s="206" t="s">
        <v>244</v>
      </c>
    </row>
    <row r="701" spans="1:65" s="14" customFormat="1">
      <c r="B701" s="207"/>
      <c r="C701" s="208"/>
      <c r="D701" s="197" t="s">
        <v>252</v>
      </c>
      <c r="E701" s="209" t="s">
        <v>18</v>
      </c>
      <c r="F701" s="210" t="s">
        <v>254</v>
      </c>
      <c r="G701" s="208"/>
      <c r="H701" s="211">
        <v>113.505</v>
      </c>
      <c r="I701" s="212"/>
      <c r="J701" s="208"/>
      <c r="K701" s="208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252</v>
      </c>
      <c r="AU701" s="217" t="s">
        <v>79</v>
      </c>
      <c r="AV701" s="14" t="s">
        <v>250</v>
      </c>
      <c r="AW701" s="14" t="s">
        <v>32</v>
      </c>
      <c r="AX701" s="14" t="s">
        <v>77</v>
      </c>
      <c r="AY701" s="217" t="s">
        <v>244</v>
      </c>
    </row>
    <row r="702" spans="1:65" s="2" customFormat="1" ht="24.2" customHeight="1">
      <c r="A702" s="36"/>
      <c r="B702" s="37"/>
      <c r="C702" s="181" t="s">
        <v>817</v>
      </c>
      <c r="D702" s="181" t="s">
        <v>246</v>
      </c>
      <c r="E702" s="182" t="s">
        <v>2395</v>
      </c>
      <c r="F702" s="183" t="s">
        <v>2396</v>
      </c>
      <c r="G702" s="184" t="s">
        <v>289</v>
      </c>
      <c r="H702" s="185">
        <v>108</v>
      </c>
      <c r="I702" s="186"/>
      <c r="J702" s="187">
        <f>ROUND(I702*H702,2)</f>
        <v>0</v>
      </c>
      <c r="K702" s="188"/>
      <c r="L702" s="41"/>
      <c r="M702" s="189" t="s">
        <v>18</v>
      </c>
      <c r="N702" s="190" t="s">
        <v>41</v>
      </c>
      <c r="O702" s="66"/>
      <c r="P702" s="191">
        <f>O702*H702</f>
        <v>0</v>
      </c>
      <c r="Q702" s="191">
        <v>2.1000000000000001E-2</v>
      </c>
      <c r="R702" s="191">
        <f>Q702*H702</f>
        <v>2.2680000000000002</v>
      </c>
      <c r="S702" s="191">
        <v>0</v>
      </c>
      <c r="T702" s="192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3" t="s">
        <v>250</v>
      </c>
      <c r="AT702" s="193" t="s">
        <v>246</v>
      </c>
      <c r="AU702" s="193" t="s">
        <v>79</v>
      </c>
      <c r="AY702" s="19" t="s">
        <v>244</v>
      </c>
      <c r="BE702" s="194">
        <f>IF(N702="základní",J702,0)</f>
        <v>0</v>
      </c>
      <c r="BF702" s="194">
        <f>IF(N702="snížená",J702,0)</f>
        <v>0</v>
      </c>
      <c r="BG702" s="194">
        <f>IF(N702="zákl. přenesená",J702,0)</f>
        <v>0</v>
      </c>
      <c r="BH702" s="194">
        <f>IF(N702="sníž. přenesená",J702,0)</f>
        <v>0</v>
      </c>
      <c r="BI702" s="194">
        <f>IF(N702="nulová",J702,0)</f>
        <v>0</v>
      </c>
      <c r="BJ702" s="19" t="s">
        <v>77</v>
      </c>
      <c r="BK702" s="194">
        <f>ROUND(I702*H702,2)</f>
        <v>0</v>
      </c>
      <c r="BL702" s="19" t="s">
        <v>250</v>
      </c>
      <c r="BM702" s="193" t="s">
        <v>2397</v>
      </c>
    </row>
    <row r="703" spans="1:65" s="2" customFormat="1" ht="19.5">
      <c r="A703" s="36"/>
      <c r="B703" s="37"/>
      <c r="C703" s="38"/>
      <c r="D703" s="197" t="s">
        <v>444</v>
      </c>
      <c r="E703" s="38"/>
      <c r="F703" s="239" t="s">
        <v>2398</v>
      </c>
      <c r="G703" s="38"/>
      <c r="H703" s="38"/>
      <c r="I703" s="240"/>
      <c r="J703" s="38"/>
      <c r="K703" s="38"/>
      <c r="L703" s="41"/>
      <c r="M703" s="241"/>
      <c r="N703" s="242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444</v>
      </c>
      <c r="AU703" s="19" t="s">
        <v>79</v>
      </c>
    </row>
    <row r="704" spans="1:65" s="13" customFormat="1">
      <c r="B704" s="195"/>
      <c r="C704" s="196"/>
      <c r="D704" s="197" t="s">
        <v>252</v>
      </c>
      <c r="E704" s="198" t="s">
        <v>18</v>
      </c>
      <c r="F704" s="199" t="s">
        <v>2399</v>
      </c>
      <c r="G704" s="196"/>
      <c r="H704" s="200">
        <v>108</v>
      </c>
      <c r="I704" s="201"/>
      <c r="J704" s="196"/>
      <c r="K704" s="196"/>
      <c r="L704" s="202"/>
      <c r="M704" s="203"/>
      <c r="N704" s="204"/>
      <c r="O704" s="204"/>
      <c r="P704" s="204"/>
      <c r="Q704" s="204"/>
      <c r="R704" s="204"/>
      <c r="S704" s="204"/>
      <c r="T704" s="205"/>
      <c r="AT704" s="206" t="s">
        <v>252</v>
      </c>
      <c r="AU704" s="206" t="s">
        <v>79</v>
      </c>
      <c r="AV704" s="13" t="s">
        <v>79</v>
      </c>
      <c r="AW704" s="13" t="s">
        <v>32</v>
      </c>
      <c r="AX704" s="13" t="s">
        <v>70</v>
      </c>
      <c r="AY704" s="206" t="s">
        <v>244</v>
      </c>
    </row>
    <row r="705" spans="1:65" s="14" customFormat="1">
      <c r="B705" s="207"/>
      <c r="C705" s="208"/>
      <c r="D705" s="197" t="s">
        <v>252</v>
      </c>
      <c r="E705" s="209" t="s">
        <v>18</v>
      </c>
      <c r="F705" s="210" t="s">
        <v>254</v>
      </c>
      <c r="G705" s="208"/>
      <c r="H705" s="211">
        <v>108</v>
      </c>
      <c r="I705" s="212"/>
      <c r="J705" s="208"/>
      <c r="K705" s="208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252</v>
      </c>
      <c r="AU705" s="217" t="s">
        <v>79</v>
      </c>
      <c r="AV705" s="14" t="s">
        <v>250</v>
      </c>
      <c r="AW705" s="14" t="s">
        <v>32</v>
      </c>
      <c r="AX705" s="14" t="s">
        <v>77</v>
      </c>
      <c r="AY705" s="217" t="s">
        <v>244</v>
      </c>
    </row>
    <row r="706" spans="1:65" s="2" customFormat="1" ht="37.9" customHeight="1">
      <c r="A706" s="36"/>
      <c r="B706" s="37"/>
      <c r="C706" s="181" t="s">
        <v>821</v>
      </c>
      <c r="D706" s="181" t="s">
        <v>246</v>
      </c>
      <c r="E706" s="182" t="s">
        <v>2400</v>
      </c>
      <c r="F706" s="183" t="s">
        <v>2401</v>
      </c>
      <c r="G706" s="184" t="s">
        <v>289</v>
      </c>
      <c r="H706" s="185">
        <v>460.52800000000002</v>
      </c>
      <c r="I706" s="186"/>
      <c r="J706" s="187">
        <f>ROUND(I706*H706,2)</f>
        <v>0</v>
      </c>
      <c r="K706" s="188"/>
      <c r="L706" s="41"/>
      <c r="M706" s="189" t="s">
        <v>18</v>
      </c>
      <c r="N706" s="190" t="s">
        <v>41</v>
      </c>
      <c r="O706" s="66"/>
      <c r="P706" s="191">
        <f>O706*H706</f>
        <v>0</v>
      </c>
      <c r="Q706" s="191">
        <v>4.8129999999999999E-2</v>
      </c>
      <c r="R706" s="191">
        <f>Q706*H706</f>
        <v>22.16521264</v>
      </c>
      <c r="S706" s="191">
        <v>0</v>
      </c>
      <c r="T706" s="192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3" t="s">
        <v>250</v>
      </c>
      <c r="AT706" s="193" t="s">
        <v>246</v>
      </c>
      <c r="AU706" s="193" t="s">
        <v>79</v>
      </c>
      <c r="AY706" s="19" t="s">
        <v>244</v>
      </c>
      <c r="BE706" s="194">
        <f>IF(N706="základní",J706,0)</f>
        <v>0</v>
      </c>
      <c r="BF706" s="194">
        <f>IF(N706="snížená",J706,0)</f>
        <v>0</v>
      </c>
      <c r="BG706" s="194">
        <f>IF(N706="zákl. přenesená",J706,0)</f>
        <v>0</v>
      </c>
      <c r="BH706" s="194">
        <f>IF(N706="sníž. přenesená",J706,0)</f>
        <v>0</v>
      </c>
      <c r="BI706" s="194">
        <f>IF(N706="nulová",J706,0)</f>
        <v>0</v>
      </c>
      <c r="BJ706" s="19" t="s">
        <v>77</v>
      </c>
      <c r="BK706" s="194">
        <f>ROUND(I706*H706,2)</f>
        <v>0</v>
      </c>
      <c r="BL706" s="19" t="s">
        <v>250</v>
      </c>
      <c r="BM706" s="193" t="s">
        <v>2402</v>
      </c>
    </row>
    <row r="707" spans="1:65" s="13" customFormat="1">
      <c r="B707" s="195"/>
      <c r="C707" s="196"/>
      <c r="D707" s="197" t="s">
        <v>252</v>
      </c>
      <c r="E707" s="198" t="s">
        <v>18</v>
      </c>
      <c r="F707" s="199" t="s">
        <v>2403</v>
      </c>
      <c r="G707" s="196"/>
      <c r="H707" s="200">
        <v>84.858000000000004</v>
      </c>
      <c r="I707" s="201"/>
      <c r="J707" s="196"/>
      <c r="K707" s="196"/>
      <c r="L707" s="202"/>
      <c r="M707" s="203"/>
      <c r="N707" s="204"/>
      <c r="O707" s="204"/>
      <c r="P707" s="204"/>
      <c r="Q707" s="204"/>
      <c r="R707" s="204"/>
      <c r="S707" s="204"/>
      <c r="T707" s="205"/>
      <c r="AT707" s="206" t="s">
        <v>252</v>
      </c>
      <c r="AU707" s="206" t="s">
        <v>79</v>
      </c>
      <c r="AV707" s="13" t="s">
        <v>79</v>
      </c>
      <c r="AW707" s="13" t="s">
        <v>32</v>
      </c>
      <c r="AX707" s="13" t="s">
        <v>70</v>
      </c>
      <c r="AY707" s="206" t="s">
        <v>244</v>
      </c>
    </row>
    <row r="708" spans="1:65" s="13" customFormat="1">
      <c r="B708" s="195"/>
      <c r="C708" s="196"/>
      <c r="D708" s="197" t="s">
        <v>252</v>
      </c>
      <c r="E708" s="198" t="s">
        <v>18</v>
      </c>
      <c r="F708" s="199" t="s">
        <v>2341</v>
      </c>
      <c r="G708" s="196"/>
      <c r="H708" s="200">
        <v>-16.2</v>
      </c>
      <c r="I708" s="201"/>
      <c r="J708" s="196"/>
      <c r="K708" s="196"/>
      <c r="L708" s="202"/>
      <c r="M708" s="203"/>
      <c r="N708" s="204"/>
      <c r="O708" s="204"/>
      <c r="P708" s="204"/>
      <c r="Q708" s="204"/>
      <c r="R708" s="204"/>
      <c r="S708" s="204"/>
      <c r="T708" s="205"/>
      <c r="AT708" s="206" t="s">
        <v>252</v>
      </c>
      <c r="AU708" s="206" t="s">
        <v>79</v>
      </c>
      <c r="AV708" s="13" t="s">
        <v>79</v>
      </c>
      <c r="AW708" s="13" t="s">
        <v>32</v>
      </c>
      <c r="AX708" s="13" t="s">
        <v>70</v>
      </c>
      <c r="AY708" s="206" t="s">
        <v>244</v>
      </c>
    </row>
    <row r="709" spans="1:65" s="13" customFormat="1">
      <c r="B709" s="195"/>
      <c r="C709" s="196"/>
      <c r="D709" s="197" t="s">
        <v>252</v>
      </c>
      <c r="E709" s="198" t="s">
        <v>18</v>
      </c>
      <c r="F709" s="199" t="s">
        <v>2342</v>
      </c>
      <c r="G709" s="196"/>
      <c r="H709" s="200">
        <v>-2.2000000000000002</v>
      </c>
      <c r="I709" s="201"/>
      <c r="J709" s="196"/>
      <c r="K709" s="196"/>
      <c r="L709" s="202"/>
      <c r="M709" s="203"/>
      <c r="N709" s="204"/>
      <c r="O709" s="204"/>
      <c r="P709" s="204"/>
      <c r="Q709" s="204"/>
      <c r="R709" s="204"/>
      <c r="S709" s="204"/>
      <c r="T709" s="205"/>
      <c r="AT709" s="206" t="s">
        <v>252</v>
      </c>
      <c r="AU709" s="206" t="s">
        <v>79</v>
      </c>
      <c r="AV709" s="13" t="s">
        <v>79</v>
      </c>
      <c r="AW709" s="13" t="s">
        <v>32</v>
      </c>
      <c r="AX709" s="13" t="s">
        <v>70</v>
      </c>
      <c r="AY709" s="206" t="s">
        <v>244</v>
      </c>
    </row>
    <row r="710" spans="1:65" s="16" customFormat="1">
      <c r="B710" s="255"/>
      <c r="C710" s="256"/>
      <c r="D710" s="197" t="s">
        <v>252</v>
      </c>
      <c r="E710" s="257" t="s">
        <v>18</v>
      </c>
      <c r="F710" s="258" t="s">
        <v>2239</v>
      </c>
      <c r="G710" s="256"/>
      <c r="H710" s="259">
        <v>66.457999999999998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AT710" s="265" t="s">
        <v>252</v>
      </c>
      <c r="AU710" s="265" t="s">
        <v>79</v>
      </c>
      <c r="AV710" s="16" t="s">
        <v>131</v>
      </c>
      <c r="AW710" s="16" t="s">
        <v>32</v>
      </c>
      <c r="AX710" s="16" t="s">
        <v>70</v>
      </c>
      <c r="AY710" s="265" t="s">
        <v>244</v>
      </c>
    </row>
    <row r="711" spans="1:65" s="13" customFormat="1" ht="22.5">
      <c r="B711" s="195"/>
      <c r="C711" s="196"/>
      <c r="D711" s="197" t="s">
        <v>252</v>
      </c>
      <c r="E711" s="198" t="s">
        <v>18</v>
      </c>
      <c r="F711" s="199" t="s">
        <v>1920</v>
      </c>
      <c r="G711" s="196"/>
      <c r="H711" s="200">
        <v>240.8</v>
      </c>
      <c r="I711" s="201"/>
      <c r="J711" s="196"/>
      <c r="K711" s="196"/>
      <c r="L711" s="202"/>
      <c r="M711" s="203"/>
      <c r="N711" s="204"/>
      <c r="O711" s="204"/>
      <c r="P711" s="204"/>
      <c r="Q711" s="204"/>
      <c r="R711" s="204"/>
      <c r="S711" s="204"/>
      <c r="T711" s="205"/>
      <c r="AT711" s="206" t="s">
        <v>252</v>
      </c>
      <c r="AU711" s="206" t="s">
        <v>79</v>
      </c>
      <c r="AV711" s="13" t="s">
        <v>79</v>
      </c>
      <c r="AW711" s="13" t="s">
        <v>32</v>
      </c>
      <c r="AX711" s="13" t="s">
        <v>70</v>
      </c>
      <c r="AY711" s="206" t="s">
        <v>244</v>
      </c>
    </row>
    <row r="712" spans="1:65" s="13" customFormat="1" ht="33.75">
      <c r="B712" s="195"/>
      <c r="C712" s="196"/>
      <c r="D712" s="197" t="s">
        <v>252</v>
      </c>
      <c r="E712" s="198" t="s">
        <v>18</v>
      </c>
      <c r="F712" s="199" t="s">
        <v>1921</v>
      </c>
      <c r="G712" s="196"/>
      <c r="H712" s="200">
        <v>-45.15</v>
      </c>
      <c r="I712" s="201"/>
      <c r="J712" s="196"/>
      <c r="K712" s="196"/>
      <c r="L712" s="202"/>
      <c r="M712" s="203"/>
      <c r="N712" s="204"/>
      <c r="O712" s="204"/>
      <c r="P712" s="204"/>
      <c r="Q712" s="204"/>
      <c r="R712" s="204"/>
      <c r="S712" s="204"/>
      <c r="T712" s="205"/>
      <c r="AT712" s="206" t="s">
        <v>252</v>
      </c>
      <c r="AU712" s="206" t="s">
        <v>79</v>
      </c>
      <c r="AV712" s="13" t="s">
        <v>79</v>
      </c>
      <c r="AW712" s="13" t="s">
        <v>32</v>
      </c>
      <c r="AX712" s="13" t="s">
        <v>70</v>
      </c>
      <c r="AY712" s="206" t="s">
        <v>244</v>
      </c>
    </row>
    <row r="713" spans="1:65" s="13" customFormat="1">
      <c r="B713" s="195"/>
      <c r="C713" s="196"/>
      <c r="D713" s="197" t="s">
        <v>252</v>
      </c>
      <c r="E713" s="198" t="s">
        <v>18</v>
      </c>
      <c r="F713" s="199" t="s">
        <v>1922</v>
      </c>
      <c r="G713" s="196"/>
      <c r="H713" s="200">
        <v>51.6</v>
      </c>
      <c r="I713" s="201"/>
      <c r="J713" s="196"/>
      <c r="K713" s="196"/>
      <c r="L713" s="202"/>
      <c r="M713" s="203"/>
      <c r="N713" s="204"/>
      <c r="O713" s="204"/>
      <c r="P713" s="204"/>
      <c r="Q713" s="204"/>
      <c r="R713" s="204"/>
      <c r="S713" s="204"/>
      <c r="T713" s="205"/>
      <c r="AT713" s="206" t="s">
        <v>252</v>
      </c>
      <c r="AU713" s="206" t="s">
        <v>79</v>
      </c>
      <c r="AV713" s="13" t="s">
        <v>79</v>
      </c>
      <c r="AW713" s="13" t="s">
        <v>32</v>
      </c>
      <c r="AX713" s="13" t="s">
        <v>70</v>
      </c>
      <c r="AY713" s="206" t="s">
        <v>244</v>
      </c>
    </row>
    <row r="714" spans="1:65" s="13" customFormat="1">
      <c r="B714" s="195"/>
      <c r="C714" s="196"/>
      <c r="D714" s="197" t="s">
        <v>252</v>
      </c>
      <c r="E714" s="198" t="s">
        <v>18</v>
      </c>
      <c r="F714" s="199" t="s">
        <v>1923</v>
      </c>
      <c r="G714" s="196"/>
      <c r="H714" s="200">
        <v>-4.75</v>
      </c>
      <c r="I714" s="201"/>
      <c r="J714" s="196"/>
      <c r="K714" s="196"/>
      <c r="L714" s="202"/>
      <c r="M714" s="203"/>
      <c r="N714" s="204"/>
      <c r="O714" s="204"/>
      <c r="P714" s="204"/>
      <c r="Q714" s="204"/>
      <c r="R714" s="204"/>
      <c r="S714" s="204"/>
      <c r="T714" s="205"/>
      <c r="AT714" s="206" t="s">
        <v>252</v>
      </c>
      <c r="AU714" s="206" t="s">
        <v>79</v>
      </c>
      <c r="AV714" s="13" t="s">
        <v>79</v>
      </c>
      <c r="AW714" s="13" t="s">
        <v>32</v>
      </c>
      <c r="AX714" s="13" t="s">
        <v>70</v>
      </c>
      <c r="AY714" s="206" t="s">
        <v>244</v>
      </c>
    </row>
    <row r="715" spans="1:65" s="13" customFormat="1">
      <c r="B715" s="195"/>
      <c r="C715" s="196"/>
      <c r="D715" s="197" t="s">
        <v>252</v>
      </c>
      <c r="E715" s="198" t="s">
        <v>18</v>
      </c>
      <c r="F715" s="199" t="s">
        <v>2382</v>
      </c>
      <c r="G715" s="196"/>
      <c r="H715" s="200">
        <v>84.1</v>
      </c>
      <c r="I715" s="201"/>
      <c r="J715" s="196"/>
      <c r="K715" s="196"/>
      <c r="L715" s="202"/>
      <c r="M715" s="203"/>
      <c r="N715" s="204"/>
      <c r="O715" s="204"/>
      <c r="P715" s="204"/>
      <c r="Q715" s="204"/>
      <c r="R715" s="204"/>
      <c r="S715" s="204"/>
      <c r="T715" s="205"/>
      <c r="AT715" s="206" t="s">
        <v>252</v>
      </c>
      <c r="AU715" s="206" t="s">
        <v>79</v>
      </c>
      <c r="AV715" s="13" t="s">
        <v>79</v>
      </c>
      <c r="AW715" s="13" t="s">
        <v>32</v>
      </c>
      <c r="AX715" s="13" t="s">
        <v>70</v>
      </c>
      <c r="AY715" s="206" t="s">
        <v>244</v>
      </c>
    </row>
    <row r="716" spans="1:65" s="16" customFormat="1">
      <c r="B716" s="255"/>
      <c r="C716" s="256"/>
      <c r="D716" s="197" t="s">
        <v>252</v>
      </c>
      <c r="E716" s="257" t="s">
        <v>18</v>
      </c>
      <c r="F716" s="258" t="s">
        <v>2404</v>
      </c>
      <c r="G716" s="256"/>
      <c r="H716" s="259">
        <v>326.60000000000002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AT716" s="265" t="s">
        <v>252</v>
      </c>
      <c r="AU716" s="265" t="s">
        <v>79</v>
      </c>
      <c r="AV716" s="16" t="s">
        <v>131</v>
      </c>
      <c r="AW716" s="16" t="s">
        <v>32</v>
      </c>
      <c r="AX716" s="16" t="s">
        <v>70</v>
      </c>
      <c r="AY716" s="265" t="s">
        <v>244</v>
      </c>
    </row>
    <row r="717" spans="1:65" s="13" customFormat="1">
      <c r="B717" s="195"/>
      <c r="C717" s="196"/>
      <c r="D717" s="197" t="s">
        <v>252</v>
      </c>
      <c r="E717" s="198" t="s">
        <v>18</v>
      </c>
      <c r="F717" s="199" t="s">
        <v>2405</v>
      </c>
      <c r="G717" s="196"/>
      <c r="H717" s="200">
        <v>67.47</v>
      </c>
      <c r="I717" s="201"/>
      <c r="J717" s="196"/>
      <c r="K717" s="196"/>
      <c r="L717" s="202"/>
      <c r="M717" s="203"/>
      <c r="N717" s="204"/>
      <c r="O717" s="204"/>
      <c r="P717" s="204"/>
      <c r="Q717" s="204"/>
      <c r="R717" s="204"/>
      <c r="S717" s="204"/>
      <c r="T717" s="205"/>
      <c r="AT717" s="206" t="s">
        <v>252</v>
      </c>
      <c r="AU717" s="206" t="s">
        <v>79</v>
      </c>
      <c r="AV717" s="13" t="s">
        <v>79</v>
      </c>
      <c r="AW717" s="13" t="s">
        <v>32</v>
      </c>
      <c r="AX717" s="13" t="s">
        <v>70</v>
      </c>
      <c r="AY717" s="206" t="s">
        <v>244</v>
      </c>
    </row>
    <row r="718" spans="1:65" s="14" customFormat="1">
      <c r="B718" s="207"/>
      <c r="C718" s="208"/>
      <c r="D718" s="197" t="s">
        <v>252</v>
      </c>
      <c r="E718" s="209" t="s">
        <v>18</v>
      </c>
      <c r="F718" s="210" t="s">
        <v>254</v>
      </c>
      <c r="G718" s="208"/>
      <c r="H718" s="211">
        <v>460.52800000000013</v>
      </c>
      <c r="I718" s="212"/>
      <c r="J718" s="208"/>
      <c r="K718" s="208"/>
      <c r="L718" s="213"/>
      <c r="M718" s="214"/>
      <c r="N718" s="215"/>
      <c r="O718" s="215"/>
      <c r="P718" s="215"/>
      <c r="Q718" s="215"/>
      <c r="R718" s="215"/>
      <c r="S718" s="215"/>
      <c r="T718" s="216"/>
      <c r="AT718" s="217" t="s">
        <v>252</v>
      </c>
      <c r="AU718" s="217" t="s">
        <v>79</v>
      </c>
      <c r="AV718" s="14" t="s">
        <v>250</v>
      </c>
      <c r="AW718" s="14" t="s">
        <v>32</v>
      </c>
      <c r="AX718" s="14" t="s">
        <v>77</v>
      </c>
      <c r="AY718" s="217" t="s">
        <v>244</v>
      </c>
    </row>
    <row r="719" spans="1:65" s="2" customFormat="1" ht="44.25" customHeight="1">
      <c r="A719" s="36"/>
      <c r="B719" s="37"/>
      <c r="C719" s="181" t="s">
        <v>826</v>
      </c>
      <c r="D719" s="181" t="s">
        <v>246</v>
      </c>
      <c r="E719" s="182" t="s">
        <v>2406</v>
      </c>
      <c r="F719" s="183" t="s">
        <v>2407</v>
      </c>
      <c r="G719" s="184" t="s">
        <v>289</v>
      </c>
      <c r="H719" s="185">
        <v>178.14</v>
      </c>
      <c r="I719" s="186"/>
      <c r="J719" s="187">
        <f>ROUND(I719*H719,2)</f>
        <v>0</v>
      </c>
      <c r="K719" s="188"/>
      <c r="L719" s="41"/>
      <c r="M719" s="189" t="s">
        <v>18</v>
      </c>
      <c r="N719" s="190" t="s">
        <v>41</v>
      </c>
      <c r="O719" s="66"/>
      <c r="P719" s="191">
        <f>O719*H719</f>
        <v>0</v>
      </c>
      <c r="Q719" s="191">
        <v>8.9200000000000008E-3</v>
      </c>
      <c r="R719" s="191">
        <f>Q719*H719</f>
        <v>1.5890088</v>
      </c>
      <c r="S719" s="191">
        <v>0</v>
      </c>
      <c r="T719" s="192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3" t="s">
        <v>250</v>
      </c>
      <c r="AT719" s="193" t="s">
        <v>246</v>
      </c>
      <c r="AU719" s="193" t="s">
        <v>79</v>
      </c>
      <c r="AY719" s="19" t="s">
        <v>244</v>
      </c>
      <c r="BE719" s="194">
        <f>IF(N719="základní",J719,0)</f>
        <v>0</v>
      </c>
      <c r="BF719" s="194">
        <f>IF(N719="snížená",J719,0)</f>
        <v>0</v>
      </c>
      <c r="BG719" s="194">
        <f>IF(N719="zákl. přenesená",J719,0)</f>
        <v>0</v>
      </c>
      <c r="BH719" s="194">
        <f>IF(N719="sníž. přenesená",J719,0)</f>
        <v>0</v>
      </c>
      <c r="BI719" s="194">
        <f>IF(N719="nulová",J719,0)</f>
        <v>0</v>
      </c>
      <c r="BJ719" s="19" t="s">
        <v>77</v>
      </c>
      <c r="BK719" s="194">
        <f>ROUND(I719*H719,2)</f>
        <v>0</v>
      </c>
      <c r="BL719" s="19" t="s">
        <v>250</v>
      </c>
      <c r="BM719" s="193" t="s">
        <v>2408</v>
      </c>
    </row>
    <row r="720" spans="1:65" s="13" customFormat="1">
      <c r="B720" s="195"/>
      <c r="C720" s="196"/>
      <c r="D720" s="197" t="s">
        <v>252</v>
      </c>
      <c r="E720" s="198" t="s">
        <v>18</v>
      </c>
      <c r="F720" s="199" t="s">
        <v>2409</v>
      </c>
      <c r="G720" s="196"/>
      <c r="H720" s="200">
        <v>14.7</v>
      </c>
      <c r="I720" s="201"/>
      <c r="J720" s="196"/>
      <c r="K720" s="196"/>
      <c r="L720" s="202"/>
      <c r="M720" s="203"/>
      <c r="N720" s="204"/>
      <c r="O720" s="204"/>
      <c r="P720" s="204"/>
      <c r="Q720" s="204"/>
      <c r="R720" s="204"/>
      <c r="S720" s="204"/>
      <c r="T720" s="205"/>
      <c r="AT720" s="206" t="s">
        <v>252</v>
      </c>
      <c r="AU720" s="206" t="s">
        <v>79</v>
      </c>
      <c r="AV720" s="13" t="s">
        <v>79</v>
      </c>
      <c r="AW720" s="13" t="s">
        <v>32</v>
      </c>
      <c r="AX720" s="13" t="s">
        <v>70</v>
      </c>
      <c r="AY720" s="206" t="s">
        <v>244</v>
      </c>
    </row>
    <row r="721" spans="1:65" s="13" customFormat="1">
      <c r="B721" s="195"/>
      <c r="C721" s="196"/>
      <c r="D721" s="197" t="s">
        <v>252</v>
      </c>
      <c r="E721" s="198" t="s">
        <v>18</v>
      </c>
      <c r="F721" s="199" t="s">
        <v>2410</v>
      </c>
      <c r="G721" s="196"/>
      <c r="H721" s="200">
        <v>18.2</v>
      </c>
      <c r="I721" s="201"/>
      <c r="J721" s="196"/>
      <c r="K721" s="196"/>
      <c r="L721" s="202"/>
      <c r="M721" s="203"/>
      <c r="N721" s="204"/>
      <c r="O721" s="204"/>
      <c r="P721" s="204"/>
      <c r="Q721" s="204"/>
      <c r="R721" s="204"/>
      <c r="S721" s="204"/>
      <c r="T721" s="205"/>
      <c r="AT721" s="206" t="s">
        <v>252</v>
      </c>
      <c r="AU721" s="206" t="s">
        <v>79</v>
      </c>
      <c r="AV721" s="13" t="s">
        <v>79</v>
      </c>
      <c r="AW721" s="13" t="s">
        <v>32</v>
      </c>
      <c r="AX721" s="13" t="s">
        <v>70</v>
      </c>
      <c r="AY721" s="206" t="s">
        <v>244</v>
      </c>
    </row>
    <row r="722" spans="1:65" s="13" customFormat="1">
      <c r="B722" s="195"/>
      <c r="C722" s="196"/>
      <c r="D722" s="197" t="s">
        <v>252</v>
      </c>
      <c r="E722" s="198" t="s">
        <v>18</v>
      </c>
      <c r="F722" s="199" t="s">
        <v>2411</v>
      </c>
      <c r="G722" s="196"/>
      <c r="H722" s="200">
        <v>8.75</v>
      </c>
      <c r="I722" s="201"/>
      <c r="J722" s="196"/>
      <c r="K722" s="196"/>
      <c r="L722" s="202"/>
      <c r="M722" s="203"/>
      <c r="N722" s="204"/>
      <c r="O722" s="204"/>
      <c r="P722" s="204"/>
      <c r="Q722" s="204"/>
      <c r="R722" s="204"/>
      <c r="S722" s="204"/>
      <c r="T722" s="205"/>
      <c r="AT722" s="206" t="s">
        <v>252</v>
      </c>
      <c r="AU722" s="206" t="s">
        <v>79</v>
      </c>
      <c r="AV722" s="13" t="s">
        <v>79</v>
      </c>
      <c r="AW722" s="13" t="s">
        <v>32</v>
      </c>
      <c r="AX722" s="13" t="s">
        <v>70</v>
      </c>
      <c r="AY722" s="206" t="s">
        <v>244</v>
      </c>
    </row>
    <row r="723" spans="1:65" s="13" customFormat="1">
      <c r="B723" s="195"/>
      <c r="C723" s="196"/>
      <c r="D723" s="197" t="s">
        <v>252</v>
      </c>
      <c r="E723" s="198" t="s">
        <v>18</v>
      </c>
      <c r="F723" s="199" t="s">
        <v>2412</v>
      </c>
      <c r="G723" s="196"/>
      <c r="H723" s="200">
        <v>17.850000000000001</v>
      </c>
      <c r="I723" s="201"/>
      <c r="J723" s="196"/>
      <c r="K723" s="196"/>
      <c r="L723" s="202"/>
      <c r="M723" s="203"/>
      <c r="N723" s="204"/>
      <c r="O723" s="204"/>
      <c r="P723" s="204"/>
      <c r="Q723" s="204"/>
      <c r="R723" s="204"/>
      <c r="S723" s="204"/>
      <c r="T723" s="205"/>
      <c r="AT723" s="206" t="s">
        <v>252</v>
      </c>
      <c r="AU723" s="206" t="s">
        <v>79</v>
      </c>
      <c r="AV723" s="13" t="s">
        <v>79</v>
      </c>
      <c r="AW723" s="13" t="s">
        <v>32</v>
      </c>
      <c r="AX723" s="13" t="s">
        <v>70</v>
      </c>
      <c r="AY723" s="206" t="s">
        <v>244</v>
      </c>
    </row>
    <row r="724" spans="1:65" s="13" customFormat="1">
      <c r="B724" s="195"/>
      <c r="C724" s="196"/>
      <c r="D724" s="197" t="s">
        <v>252</v>
      </c>
      <c r="E724" s="198" t="s">
        <v>18</v>
      </c>
      <c r="F724" s="199" t="s">
        <v>2413</v>
      </c>
      <c r="G724" s="196"/>
      <c r="H724" s="200">
        <v>18.899999999999999</v>
      </c>
      <c r="I724" s="201"/>
      <c r="J724" s="196"/>
      <c r="K724" s="196"/>
      <c r="L724" s="202"/>
      <c r="M724" s="203"/>
      <c r="N724" s="204"/>
      <c r="O724" s="204"/>
      <c r="P724" s="204"/>
      <c r="Q724" s="204"/>
      <c r="R724" s="204"/>
      <c r="S724" s="204"/>
      <c r="T724" s="205"/>
      <c r="AT724" s="206" t="s">
        <v>252</v>
      </c>
      <c r="AU724" s="206" t="s">
        <v>79</v>
      </c>
      <c r="AV724" s="13" t="s">
        <v>79</v>
      </c>
      <c r="AW724" s="13" t="s">
        <v>32</v>
      </c>
      <c r="AX724" s="13" t="s">
        <v>70</v>
      </c>
      <c r="AY724" s="206" t="s">
        <v>244</v>
      </c>
    </row>
    <row r="725" spans="1:65" s="13" customFormat="1">
      <c r="B725" s="195"/>
      <c r="C725" s="196"/>
      <c r="D725" s="197" t="s">
        <v>252</v>
      </c>
      <c r="E725" s="198" t="s">
        <v>18</v>
      </c>
      <c r="F725" s="199" t="s">
        <v>2414</v>
      </c>
      <c r="G725" s="196"/>
      <c r="H725" s="200">
        <v>25.2</v>
      </c>
      <c r="I725" s="201"/>
      <c r="J725" s="196"/>
      <c r="K725" s="196"/>
      <c r="L725" s="202"/>
      <c r="M725" s="203"/>
      <c r="N725" s="204"/>
      <c r="O725" s="204"/>
      <c r="P725" s="204"/>
      <c r="Q725" s="204"/>
      <c r="R725" s="204"/>
      <c r="S725" s="204"/>
      <c r="T725" s="205"/>
      <c r="AT725" s="206" t="s">
        <v>252</v>
      </c>
      <c r="AU725" s="206" t="s">
        <v>79</v>
      </c>
      <c r="AV725" s="13" t="s">
        <v>79</v>
      </c>
      <c r="AW725" s="13" t="s">
        <v>32</v>
      </c>
      <c r="AX725" s="13" t="s">
        <v>70</v>
      </c>
      <c r="AY725" s="206" t="s">
        <v>244</v>
      </c>
    </row>
    <row r="726" spans="1:65" s="13" customFormat="1">
      <c r="B726" s="195"/>
      <c r="C726" s="196"/>
      <c r="D726" s="197" t="s">
        <v>252</v>
      </c>
      <c r="E726" s="198" t="s">
        <v>18</v>
      </c>
      <c r="F726" s="199" t="s">
        <v>2415</v>
      </c>
      <c r="G726" s="196"/>
      <c r="H726" s="200">
        <v>12.6</v>
      </c>
      <c r="I726" s="201"/>
      <c r="J726" s="196"/>
      <c r="K726" s="196"/>
      <c r="L726" s="202"/>
      <c r="M726" s="203"/>
      <c r="N726" s="204"/>
      <c r="O726" s="204"/>
      <c r="P726" s="204"/>
      <c r="Q726" s="204"/>
      <c r="R726" s="204"/>
      <c r="S726" s="204"/>
      <c r="T726" s="205"/>
      <c r="AT726" s="206" t="s">
        <v>252</v>
      </c>
      <c r="AU726" s="206" t="s">
        <v>79</v>
      </c>
      <c r="AV726" s="13" t="s">
        <v>79</v>
      </c>
      <c r="AW726" s="13" t="s">
        <v>32</v>
      </c>
      <c r="AX726" s="13" t="s">
        <v>70</v>
      </c>
      <c r="AY726" s="206" t="s">
        <v>244</v>
      </c>
    </row>
    <row r="727" spans="1:65" s="16" customFormat="1">
      <c r="B727" s="255"/>
      <c r="C727" s="256"/>
      <c r="D727" s="197" t="s">
        <v>252</v>
      </c>
      <c r="E727" s="257" t="s">
        <v>18</v>
      </c>
      <c r="F727" s="258" t="s">
        <v>2416</v>
      </c>
      <c r="G727" s="256"/>
      <c r="H727" s="259">
        <v>116.2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AT727" s="265" t="s">
        <v>252</v>
      </c>
      <c r="AU727" s="265" t="s">
        <v>79</v>
      </c>
      <c r="AV727" s="16" t="s">
        <v>131</v>
      </c>
      <c r="AW727" s="16" t="s">
        <v>32</v>
      </c>
      <c r="AX727" s="16" t="s">
        <v>70</v>
      </c>
      <c r="AY727" s="265" t="s">
        <v>244</v>
      </c>
    </row>
    <row r="728" spans="1:65" s="13" customFormat="1">
      <c r="B728" s="195"/>
      <c r="C728" s="196"/>
      <c r="D728" s="197" t="s">
        <v>252</v>
      </c>
      <c r="E728" s="198" t="s">
        <v>18</v>
      </c>
      <c r="F728" s="199" t="s">
        <v>2417</v>
      </c>
      <c r="G728" s="196"/>
      <c r="H728" s="200">
        <v>27.36</v>
      </c>
      <c r="I728" s="201"/>
      <c r="J728" s="196"/>
      <c r="K728" s="196"/>
      <c r="L728" s="202"/>
      <c r="M728" s="203"/>
      <c r="N728" s="204"/>
      <c r="O728" s="204"/>
      <c r="P728" s="204"/>
      <c r="Q728" s="204"/>
      <c r="R728" s="204"/>
      <c r="S728" s="204"/>
      <c r="T728" s="205"/>
      <c r="AT728" s="206" t="s">
        <v>252</v>
      </c>
      <c r="AU728" s="206" t="s">
        <v>79</v>
      </c>
      <c r="AV728" s="13" t="s">
        <v>79</v>
      </c>
      <c r="AW728" s="13" t="s">
        <v>32</v>
      </c>
      <c r="AX728" s="13" t="s">
        <v>70</v>
      </c>
      <c r="AY728" s="206" t="s">
        <v>244</v>
      </c>
    </row>
    <row r="729" spans="1:65" s="13" customFormat="1">
      <c r="B729" s="195"/>
      <c r="C729" s="196"/>
      <c r="D729" s="197" t="s">
        <v>252</v>
      </c>
      <c r="E729" s="198" t="s">
        <v>18</v>
      </c>
      <c r="F729" s="199" t="s">
        <v>2418</v>
      </c>
      <c r="G729" s="196"/>
      <c r="H729" s="200">
        <v>21.66</v>
      </c>
      <c r="I729" s="201"/>
      <c r="J729" s="196"/>
      <c r="K729" s="196"/>
      <c r="L729" s="202"/>
      <c r="M729" s="203"/>
      <c r="N729" s="204"/>
      <c r="O729" s="204"/>
      <c r="P729" s="204"/>
      <c r="Q729" s="204"/>
      <c r="R729" s="204"/>
      <c r="S729" s="204"/>
      <c r="T729" s="205"/>
      <c r="AT729" s="206" t="s">
        <v>252</v>
      </c>
      <c r="AU729" s="206" t="s">
        <v>79</v>
      </c>
      <c r="AV729" s="13" t="s">
        <v>79</v>
      </c>
      <c r="AW729" s="13" t="s">
        <v>32</v>
      </c>
      <c r="AX729" s="13" t="s">
        <v>70</v>
      </c>
      <c r="AY729" s="206" t="s">
        <v>244</v>
      </c>
    </row>
    <row r="730" spans="1:65" s="13" customFormat="1">
      <c r="B730" s="195"/>
      <c r="C730" s="196"/>
      <c r="D730" s="197" t="s">
        <v>252</v>
      </c>
      <c r="E730" s="198" t="s">
        <v>18</v>
      </c>
      <c r="F730" s="199" t="s">
        <v>2419</v>
      </c>
      <c r="G730" s="196"/>
      <c r="H730" s="200">
        <v>12.92</v>
      </c>
      <c r="I730" s="201"/>
      <c r="J730" s="196"/>
      <c r="K730" s="196"/>
      <c r="L730" s="202"/>
      <c r="M730" s="203"/>
      <c r="N730" s="204"/>
      <c r="O730" s="204"/>
      <c r="P730" s="204"/>
      <c r="Q730" s="204"/>
      <c r="R730" s="204"/>
      <c r="S730" s="204"/>
      <c r="T730" s="205"/>
      <c r="AT730" s="206" t="s">
        <v>252</v>
      </c>
      <c r="AU730" s="206" t="s">
        <v>79</v>
      </c>
      <c r="AV730" s="13" t="s">
        <v>79</v>
      </c>
      <c r="AW730" s="13" t="s">
        <v>32</v>
      </c>
      <c r="AX730" s="13" t="s">
        <v>70</v>
      </c>
      <c r="AY730" s="206" t="s">
        <v>244</v>
      </c>
    </row>
    <row r="731" spans="1:65" s="16" customFormat="1">
      <c r="B731" s="255"/>
      <c r="C731" s="256"/>
      <c r="D731" s="197" t="s">
        <v>252</v>
      </c>
      <c r="E731" s="257" t="s">
        <v>18</v>
      </c>
      <c r="F731" s="258" t="s">
        <v>2420</v>
      </c>
      <c r="G731" s="256"/>
      <c r="H731" s="259">
        <v>61.94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AT731" s="265" t="s">
        <v>252</v>
      </c>
      <c r="AU731" s="265" t="s">
        <v>79</v>
      </c>
      <c r="AV731" s="16" t="s">
        <v>131</v>
      </c>
      <c r="AW731" s="16" t="s">
        <v>32</v>
      </c>
      <c r="AX731" s="16" t="s">
        <v>70</v>
      </c>
      <c r="AY731" s="265" t="s">
        <v>244</v>
      </c>
    </row>
    <row r="732" spans="1:65" s="14" customFormat="1">
      <c r="B732" s="207"/>
      <c r="C732" s="208"/>
      <c r="D732" s="197" t="s">
        <v>252</v>
      </c>
      <c r="E732" s="209" t="s">
        <v>18</v>
      </c>
      <c r="F732" s="210" t="s">
        <v>254</v>
      </c>
      <c r="G732" s="208"/>
      <c r="H732" s="211">
        <v>178.14</v>
      </c>
      <c r="I732" s="212"/>
      <c r="J732" s="208"/>
      <c r="K732" s="208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252</v>
      </c>
      <c r="AU732" s="217" t="s">
        <v>79</v>
      </c>
      <c r="AV732" s="14" t="s">
        <v>250</v>
      </c>
      <c r="AW732" s="14" t="s">
        <v>32</v>
      </c>
      <c r="AX732" s="14" t="s">
        <v>77</v>
      </c>
      <c r="AY732" s="217" t="s">
        <v>244</v>
      </c>
    </row>
    <row r="733" spans="1:65" s="2" customFormat="1" ht="24.2" customHeight="1">
      <c r="A733" s="36"/>
      <c r="B733" s="37"/>
      <c r="C733" s="181" t="s">
        <v>831</v>
      </c>
      <c r="D733" s="181" t="s">
        <v>246</v>
      </c>
      <c r="E733" s="182" t="s">
        <v>2421</v>
      </c>
      <c r="F733" s="183" t="s">
        <v>2422</v>
      </c>
      <c r="G733" s="184" t="s">
        <v>379</v>
      </c>
      <c r="H733" s="185">
        <v>59.24</v>
      </c>
      <c r="I733" s="186"/>
      <c r="J733" s="187">
        <f>ROUND(I733*H733,2)</f>
        <v>0</v>
      </c>
      <c r="K733" s="188"/>
      <c r="L733" s="41"/>
      <c r="M733" s="189" t="s">
        <v>18</v>
      </c>
      <c r="N733" s="190" t="s">
        <v>41</v>
      </c>
      <c r="O733" s="66"/>
      <c r="P733" s="191">
        <f>O733*H733</f>
        <v>0</v>
      </c>
      <c r="Q733" s="191">
        <v>2.0650000000000002E-2</v>
      </c>
      <c r="R733" s="191">
        <f>Q733*H733</f>
        <v>1.2233060000000002</v>
      </c>
      <c r="S733" s="191">
        <v>0</v>
      </c>
      <c r="T733" s="192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93" t="s">
        <v>250</v>
      </c>
      <c r="AT733" s="193" t="s">
        <v>246</v>
      </c>
      <c r="AU733" s="193" t="s">
        <v>79</v>
      </c>
      <c r="AY733" s="19" t="s">
        <v>244</v>
      </c>
      <c r="BE733" s="194">
        <f>IF(N733="základní",J733,0)</f>
        <v>0</v>
      </c>
      <c r="BF733" s="194">
        <f>IF(N733="snížená",J733,0)</f>
        <v>0</v>
      </c>
      <c r="BG733" s="194">
        <f>IF(N733="zákl. přenesená",J733,0)</f>
        <v>0</v>
      </c>
      <c r="BH733" s="194">
        <f>IF(N733="sníž. přenesená",J733,0)</f>
        <v>0</v>
      </c>
      <c r="BI733" s="194">
        <f>IF(N733="nulová",J733,0)</f>
        <v>0</v>
      </c>
      <c r="BJ733" s="19" t="s">
        <v>77</v>
      </c>
      <c r="BK733" s="194">
        <f>ROUND(I733*H733,2)</f>
        <v>0</v>
      </c>
      <c r="BL733" s="19" t="s">
        <v>250</v>
      </c>
      <c r="BM733" s="193" t="s">
        <v>2423</v>
      </c>
    </row>
    <row r="734" spans="1:65" s="2" customFormat="1" ht="19.5">
      <c r="A734" s="36"/>
      <c r="B734" s="37"/>
      <c r="C734" s="38"/>
      <c r="D734" s="197" t="s">
        <v>444</v>
      </c>
      <c r="E734" s="38"/>
      <c r="F734" s="239" t="s">
        <v>2424</v>
      </c>
      <c r="G734" s="38"/>
      <c r="H734" s="38"/>
      <c r="I734" s="240"/>
      <c r="J734" s="38"/>
      <c r="K734" s="38"/>
      <c r="L734" s="41"/>
      <c r="M734" s="241"/>
      <c r="N734" s="242"/>
      <c r="O734" s="66"/>
      <c r="P734" s="66"/>
      <c r="Q734" s="66"/>
      <c r="R734" s="66"/>
      <c r="S734" s="66"/>
      <c r="T734" s="67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T734" s="19" t="s">
        <v>444</v>
      </c>
      <c r="AU734" s="19" t="s">
        <v>79</v>
      </c>
    </row>
    <row r="735" spans="1:65" s="13" customFormat="1">
      <c r="B735" s="195"/>
      <c r="C735" s="196"/>
      <c r="D735" s="197" t="s">
        <v>252</v>
      </c>
      <c r="E735" s="198" t="s">
        <v>18</v>
      </c>
      <c r="F735" s="199" t="s">
        <v>2425</v>
      </c>
      <c r="G735" s="196"/>
      <c r="H735" s="200">
        <v>59.24</v>
      </c>
      <c r="I735" s="201"/>
      <c r="J735" s="196"/>
      <c r="K735" s="196"/>
      <c r="L735" s="202"/>
      <c r="M735" s="203"/>
      <c r="N735" s="204"/>
      <c r="O735" s="204"/>
      <c r="P735" s="204"/>
      <c r="Q735" s="204"/>
      <c r="R735" s="204"/>
      <c r="S735" s="204"/>
      <c r="T735" s="205"/>
      <c r="AT735" s="206" t="s">
        <v>252</v>
      </c>
      <c r="AU735" s="206" t="s">
        <v>79</v>
      </c>
      <c r="AV735" s="13" t="s">
        <v>79</v>
      </c>
      <c r="AW735" s="13" t="s">
        <v>32</v>
      </c>
      <c r="AX735" s="13" t="s">
        <v>70</v>
      </c>
      <c r="AY735" s="206" t="s">
        <v>244</v>
      </c>
    </row>
    <row r="736" spans="1:65" s="14" customFormat="1">
      <c r="B736" s="207"/>
      <c r="C736" s="208"/>
      <c r="D736" s="197" t="s">
        <v>252</v>
      </c>
      <c r="E736" s="209" t="s">
        <v>18</v>
      </c>
      <c r="F736" s="210" t="s">
        <v>254</v>
      </c>
      <c r="G736" s="208"/>
      <c r="H736" s="211">
        <v>59.24</v>
      </c>
      <c r="I736" s="212"/>
      <c r="J736" s="208"/>
      <c r="K736" s="208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252</v>
      </c>
      <c r="AU736" s="217" t="s">
        <v>79</v>
      </c>
      <c r="AV736" s="14" t="s">
        <v>250</v>
      </c>
      <c r="AW736" s="14" t="s">
        <v>32</v>
      </c>
      <c r="AX736" s="14" t="s">
        <v>77</v>
      </c>
      <c r="AY736" s="217" t="s">
        <v>244</v>
      </c>
    </row>
    <row r="737" spans="1:65" s="2" customFormat="1" ht="37.9" customHeight="1">
      <c r="A737" s="36"/>
      <c r="B737" s="37"/>
      <c r="C737" s="181" t="s">
        <v>835</v>
      </c>
      <c r="D737" s="181" t="s">
        <v>246</v>
      </c>
      <c r="E737" s="182" t="s">
        <v>2426</v>
      </c>
      <c r="F737" s="183" t="s">
        <v>2427</v>
      </c>
      <c r="G737" s="184" t="s">
        <v>289</v>
      </c>
      <c r="H737" s="185">
        <v>68.3</v>
      </c>
      <c r="I737" s="186"/>
      <c r="J737" s="187">
        <f>ROUND(I737*H737,2)</f>
        <v>0</v>
      </c>
      <c r="K737" s="188"/>
      <c r="L737" s="41"/>
      <c r="M737" s="189" t="s">
        <v>18</v>
      </c>
      <c r="N737" s="190" t="s">
        <v>41</v>
      </c>
      <c r="O737" s="66"/>
      <c r="P737" s="191">
        <f>O737*H737</f>
        <v>0</v>
      </c>
      <c r="Q737" s="191">
        <v>0</v>
      </c>
      <c r="R737" s="191">
        <f>Q737*H737</f>
        <v>0</v>
      </c>
      <c r="S737" s="191">
        <v>0</v>
      </c>
      <c r="T737" s="192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3" t="s">
        <v>250</v>
      </c>
      <c r="AT737" s="193" t="s">
        <v>246</v>
      </c>
      <c r="AU737" s="193" t="s">
        <v>79</v>
      </c>
      <c r="AY737" s="19" t="s">
        <v>244</v>
      </c>
      <c r="BE737" s="194">
        <f>IF(N737="základní",J737,0)</f>
        <v>0</v>
      </c>
      <c r="BF737" s="194">
        <f>IF(N737="snížená",J737,0)</f>
        <v>0</v>
      </c>
      <c r="BG737" s="194">
        <f>IF(N737="zákl. přenesená",J737,0)</f>
        <v>0</v>
      </c>
      <c r="BH737" s="194">
        <f>IF(N737="sníž. přenesená",J737,0)</f>
        <v>0</v>
      </c>
      <c r="BI737" s="194">
        <f>IF(N737="nulová",J737,0)</f>
        <v>0</v>
      </c>
      <c r="BJ737" s="19" t="s">
        <v>77</v>
      </c>
      <c r="BK737" s="194">
        <f>ROUND(I737*H737,2)</f>
        <v>0</v>
      </c>
      <c r="BL737" s="19" t="s">
        <v>250</v>
      </c>
      <c r="BM737" s="193" t="s">
        <v>2428</v>
      </c>
    </row>
    <row r="738" spans="1:65" s="13" customFormat="1">
      <c r="B738" s="195"/>
      <c r="C738" s="196"/>
      <c r="D738" s="197" t="s">
        <v>252</v>
      </c>
      <c r="E738" s="198" t="s">
        <v>18</v>
      </c>
      <c r="F738" s="199" t="s">
        <v>2429</v>
      </c>
      <c r="G738" s="196"/>
      <c r="H738" s="200">
        <v>16.2</v>
      </c>
      <c r="I738" s="201"/>
      <c r="J738" s="196"/>
      <c r="K738" s="196"/>
      <c r="L738" s="202"/>
      <c r="M738" s="203"/>
      <c r="N738" s="204"/>
      <c r="O738" s="204"/>
      <c r="P738" s="204"/>
      <c r="Q738" s="204"/>
      <c r="R738" s="204"/>
      <c r="S738" s="204"/>
      <c r="T738" s="205"/>
      <c r="AT738" s="206" t="s">
        <v>252</v>
      </c>
      <c r="AU738" s="206" t="s">
        <v>79</v>
      </c>
      <c r="AV738" s="13" t="s">
        <v>79</v>
      </c>
      <c r="AW738" s="13" t="s">
        <v>32</v>
      </c>
      <c r="AX738" s="13" t="s">
        <v>70</v>
      </c>
      <c r="AY738" s="206" t="s">
        <v>244</v>
      </c>
    </row>
    <row r="739" spans="1:65" s="13" customFormat="1">
      <c r="B739" s="195"/>
      <c r="C739" s="196"/>
      <c r="D739" s="197" t="s">
        <v>252</v>
      </c>
      <c r="E739" s="198" t="s">
        <v>18</v>
      </c>
      <c r="F739" s="199" t="s">
        <v>2430</v>
      </c>
      <c r="G739" s="196"/>
      <c r="H739" s="200">
        <v>2.2000000000000002</v>
      </c>
      <c r="I739" s="201"/>
      <c r="J739" s="196"/>
      <c r="K739" s="196"/>
      <c r="L739" s="202"/>
      <c r="M739" s="203"/>
      <c r="N739" s="204"/>
      <c r="O739" s="204"/>
      <c r="P739" s="204"/>
      <c r="Q739" s="204"/>
      <c r="R739" s="204"/>
      <c r="S739" s="204"/>
      <c r="T739" s="205"/>
      <c r="AT739" s="206" t="s">
        <v>252</v>
      </c>
      <c r="AU739" s="206" t="s">
        <v>79</v>
      </c>
      <c r="AV739" s="13" t="s">
        <v>79</v>
      </c>
      <c r="AW739" s="13" t="s">
        <v>32</v>
      </c>
      <c r="AX739" s="13" t="s">
        <v>70</v>
      </c>
      <c r="AY739" s="206" t="s">
        <v>244</v>
      </c>
    </row>
    <row r="740" spans="1:65" s="13" customFormat="1" ht="22.5">
      <c r="B740" s="195"/>
      <c r="C740" s="196"/>
      <c r="D740" s="197" t="s">
        <v>252</v>
      </c>
      <c r="E740" s="198" t="s">
        <v>18</v>
      </c>
      <c r="F740" s="199" t="s">
        <v>2431</v>
      </c>
      <c r="G740" s="196"/>
      <c r="H740" s="200">
        <v>45.15</v>
      </c>
      <c r="I740" s="201"/>
      <c r="J740" s="196"/>
      <c r="K740" s="196"/>
      <c r="L740" s="202"/>
      <c r="M740" s="203"/>
      <c r="N740" s="204"/>
      <c r="O740" s="204"/>
      <c r="P740" s="204"/>
      <c r="Q740" s="204"/>
      <c r="R740" s="204"/>
      <c r="S740" s="204"/>
      <c r="T740" s="205"/>
      <c r="AT740" s="206" t="s">
        <v>252</v>
      </c>
      <c r="AU740" s="206" t="s">
        <v>79</v>
      </c>
      <c r="AV740" s="13" t="s">
        <v>79</v>
      </c>
      <c r="AW740" s="13" t="s">
        <v>32</v>
      </c>
      <c r="AX740" s="13" t="s">
        <v>70</v>
      </c>
      <c r="AY740" s="206" t="s">
        <v>244</v>
      </c>
    </row>
    <row r="741" spans="1:65" s="13" customFormat="1">
      <c r="B741" s="195"/>
      <c r="C741" s="196"/>
      <c r="D741" s="197" t="s">
        <v>252</v>
      </c>
      <c r="E741" s="198" t="s">
        <v>18</v>
      </c>
      <c r="F741" s="199" t="s">
        <v>2432</v>
      </c>
      <c r="G741" s="196"/>
      <c r="H741" s="200">
        <v>4.75</v>
      </c>
      <c r="I741" s="201"/>
      <c r="J741" s="196"/>
      <c r="K741" s="196"/>
      <c r="L741" s="202"/>
      <c r="M741" s="203"/>
      <c r="N741" s="204"/>
      <c r="O741" s="204"/>
      <c r="P741" s="204"/>
      <c r="Q741" s="204"/>
      <c r="R741" s="204"/>
      <c r="S741" s="204"/>
      <c r="T741" s="205"/>
      <c r="AT741" s="206" t="s">
        <v>252</v>
      </c>
      <c r="AU741" s="206" t="s">
        <v>79</v>
      </c>
      <c r="AV741" s="13" t="s">
        <v>79</v>
      </c>
      <c r="AW741" s="13" t="s">
        <v>32</v>
      </c>
      <c r="AX741" s="13" t="s">
        <v>70</v>
      </c>
      <c r="AY741" s="206" t="s">
        <v>244</v>
      </c>
    </row>
    <row r="742" spans="1:65" s="14" customFormat="1">
      <c r="B742" s="207"/>
      <c r="C742" s="208"/>
      <c r="D742" s="197" t="s">
        <v>252</v>
      </c>
      <c r="E742" s="209" t="s">
        <v>18</v>
      </c>
      <c r="F742" s="210" t="s">
        <v>254</v>
      </c>
      <c r="G742" s="208"/>
      <c r="H742" s="211">
        <v>68.3</v>
      </c>
      <c r="I742" s="212"/>
      <c r="J742" s="208"/>
      <c r="K742" s="208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252</v>
      </c>
      <c r="AU742" s="217" t="s">
        <v>79</v>
      </c>
      <c r="AV742" s="14" t="s">
        <v>250</v>
      </c>
      <c r="AW742" s="14" t="s">
        <v>32</v>
      </c>
      <c r="AX742" s="14" t="s">
        <v>77</v>
      </c>
      <c r="AY742" s="217" t="s">
        <v>244</v>
      </c>
    </row>
    <row r="743" spans="1:65" s="2" customFormat="1" ht="33" customHeight="1">
      <c r="A743" s="36"/>
      <c r="B743" s="37"/>
      <c r="C743" s="181" t="s">
        <v>839</v>
      </c>
      <c r="D743" s="181" t="s">
        <v>246</v>
      </c>
      <c r="E743" s="182" t="s">
        <v>2433</v>
      </c>
      <c r="F743" s="183" t="s">
        <v>2434</v>
      </c>
      <c r="G743" s="184" t="s">
        <v>289</v>
      </c>
      <c r="H743" s="185">
        <v>31</v>
      </c>
      <c r="I743" s="186"/>
      <c r="J743" s="187">
        <f>ROUND(I743*H743,2)</f>
        <v>0</v>
      </c>
      <c r="K743" s="188"/>
      <c r="L743" s="41"/>
      <c r="M743" s="189" t="s">
        <v>18</v>
      </c>
      <c r="N743" s="190" t="s">
        <v>41</v>
      </c>
      <c r="O743" s="66"/>
      <c r="P743" s="191">
        <f>O743*H743</f>
        <v>0</v>
      </c>
      <c r="Q743" s="191">
        <v>4.2000000000000003E-2</v>
      </c>
      <c r="R743" s="191">
        <f>Q743*H743</f>
        <v>1.302</v>
      </c>
      <c r="S743" s="191">
        <v>0</v>
      </c>
      <c r="T743" s="192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93" t="s">
        <v>250</v>
      </c>
      <c r="AT743" s="193" t="s">
        <v>246</v>
      </c>
      <c r="AU743" s="193" t="s">
        <v>79</v>
      </c>
      <c r="AY743" s="19" t="s">
        <v>244</v>
      </c>
      <c r="BE743" s="194">
        <f>IF(N743="základní",J743,0)</f>
        <v>0</v>
      </c>
      <c r="BF743" s="194">
        <f>IF(N743="snížená",J743,0)</f>
        <v>0</v>
      </c>
      <c r="BG743" s="194">
        <f>IF(N743="zákl. přenesená",J743,0)</f>
        <v>0</v>
      </c>
      <c r="BH743" s="194">
        <f>IF(N743="sníž. přenesená",J743,0)</f>
        <v>0</v>
      </c>
      <c r="BI743" s="194">
        <f>IF(N743="nulová",J743,0)</f>
        <v>0</v>
      </c>
      <c r="BJ743" s="19" t="s">
        <v>77</v>
      </c>
      <c r="BK743" s="194">
        <f>ROUND(I743*H743,2)</f>
        <v>0</v>
      </c>
      <c r="BL743" s="19" t="s">
        <v>250</v>
      </c>
      <c r="BM743" s="193" t="s">
        <v>2435</v>
      </c>
    </row>
    <row r="744" spans="1:65" s="13" customFormat="1">
      <c r="B744" s="195"/>
      <c r="C744" s="196"/>
      <c r="D744" s="197" t="s">
        <v>252</v>
      </c>
      <c r="E744" s="198" t="s">
        <v>18</v>
      </c>
      <c r="F744" s="199" t="s">
        <v>2436</v>
      </c>
      <c r="G744" s="196"/>
      <c r="H744" s="200">
        <v>31</v>
      </c>
      <c r="I744" s="201"/>
      <c r="J744" s="196"/>
      <c r="K744" s="196"/>
      <c r="L744" s="202"/>
      <c r="M744" s="203"/>
      <c r="N744" s="204"/>
      <c r="O744" s="204"/>
      <c r="P744" s="204"/>
      <c r="Q744" s="204"/>
      <c r="R744" s="204"/>
      <c r="S744" s="204"/>
      <c r="T744" s="205"/>
      <c r="AT744" s="206" t="s">
        <v>252</v>
      </c>
      <c r="AU744" s="206" t="s">
        <v>79</v>
      </c>
      <c r="AV744" s="13" t="s">
        <v>79</v>
      </c>
      <c r="AW744" s="13" t="s">
        <v>32</v>
      </c>
      <c r="AX744" s="13" t="s">
        <v>70</v>
      </c>
      <c r="AY744" s="206" t="s">
        <v>244</v>
      </c>
    </row>
    <row r="745" spans="1:65" s="14" customFormat="1">
      <c r="B745" s="207"/>
      <c r="C745" s="208"/>
      <c r="D745" s="197" t="s">
        <v>252</v>
      </c>
      <c r="E745" s="209" t="s">
        <v>18</v>
      </c>
      <c r="F745" s="210" t="s">
        <v>254</v>
      </c>
      <c r="G745" s="208"/>
      <c r="H745" s="211">
        <v>31</v>
      </c>
      <c r="I745" s="212"/>
      <c r="J745" s="208"/>
      <c r="K745" s="208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252</v>
      </c>
      <c r="AU745" s="217" t="s">
        <v>79</v>
      </c>
      <c r="AV745" s="14" t="s">
        <v>250</v>
      </c>
      <c r="AW745" s="14" t="s">
        <v>32</v>
      </c>
      <c r="AX745" s="14" t="s">
        <v>77</v>
      </c>
      <c r="AY745" s="217" t="s">
        <v>244</v>
      </c>
    </row>
    <row r="746" spans="1:65" s="2" customFormat="1" ht="24.2" customHeight="1">
      <c r="A746" s="36"/>
      <c r="B746" s="37"/>
      <c r="C746" s="181" t="s">
        <v>843</v>
      </c>
      <c r="D746" s="181" t="s">
        <v>246</v>
      </c>
      <c r="E746" s="182" t="s">
        <v>2437</v>
      </c>
      <c r="F746" s="183" t="s">
        <v>2438</v>
      </c>
      <c r="G746" s="184" t="s">
        <v>289</v>
      </c>
      <c r="H746" s="185">
        <v>291</v>
      </c>
      <c r="I746" s="186"/>
      <c r="J746" s="187">
        <f>ROUND(I746*H746,2)</f>
        <v>0</v>
      </c>
      <c r="K746" s="188"/>
      <c r="L746" s="41"/>
      <c r="M746" s="189" t="s">
        <v>18</v>
      </c>
      <c r="N746" s="190" t="s">
        <v>41</v>
      </c>
      <c r="O746" s="66"/>
      <c r="P746" s="191">
        <f>O746*H746</f>
        <v>0</v>
      </c>
      <c r="Q746" s="191">
        <v>3.3E-4</v>
      </c>
      <c r="R746" s="191">
        <f>Q746*H746</f>
        <v>9.6030000000000004E-2</v>
      </c>
      <c r="S746" s="191">
        <v>0</v>
      </c>
      <c r="T746" s="192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3" t="s">
        <v>250</v>
      </c>
      <c r="AT746" s="193" t="s">
        <v>246</v>
      </c>
      <c r="AU746" s="193" t="s">
        <v>79</v>
      </c>
      <c r="AY746" s="19" t="s">
        <v>244</v>
      </c>
      <c r="BE746" s="194">
        <f>IF(N746="základní",J746,0)</f>
        <v>0</v>
      </c>
      <c r="BF746" s="194">
        <f>IF(N746="snížená",J746,0)</f>
        <v>0</v>
      </c>
      <c r="BG746" s="194">
        <f>IF(N746="zákl. přenesená",J746,0)</f>
        <v>0</v>
      </c>
      <c r="BH746" s="194">
        <f>IF(N746="sníž. přenesená",J746,0)</f>
        <v>0</v>
      </c>
      <c r="BI746" s="194">
        <f>IF(N746="nulová",J746,0)</f>
        <v>0</v>
      </c>
      <c r="BJ746" s="19" t="s">
        <v>77</v>
      </c>
      <c r="BK746" s="194">
        <f>ROUND(I746*H746,2)</f>
        <v>0</v>
      </c>
      <c r="BL746" s="19" t="s">
        <v>250</v>
      </c>
      <c r="BM746" s="193" t="s">
        <v>2439</v>
      </c>
    </row>
    <row r="747" spans="1:65" s="13" customFormat="1">
      <c r="B747" s="195"/>
      <c r="C747" s="196"/>
      <c r="D747" s="197" t="s">
        <v>252</v>
      </c>
      <c r="E747" s="198" t="s">
        <v>18</v>
      </c>
      <c r="F747" s="199" t="s">
        <v>2440</v>
      </c>
      <c r="G747" s="196"/>
      <c r="H747" s="200">
        <v>253.1</v>
      </c>
      <c r="I747" s="201"/>
      <c r="J747" s="196"/>
      <c r="K747" s="196"/>
      <c r="L747" s="202"/>
      <c r="M747" s="203"/>
      <c r="N747" s="204"/>
      <c r="O747" s="204"/>
      <c r="P747" s="204"/>
      <c r="Q747" s="204"/>
      <c r="R747" s="204"/>
      <c r="S747" s="204"/>
      <c r="T747" s="205"/>
      <c r="AT747" s="206" t="s">
        <v>252</v>
      </c>
      <c r="AU747" s="206" t="s">
        <v>79</v>
      </c>
      <c r="AV747" s="13" t="s">
        <v>79</v>
      </c>
      <c r="AW747" s="13" t="s">
        <v>32</v>
      </c>
      <c r="AX747" s="13" t="s">
        <v>70</v>
      </c>
      <c r="AY747" s="206" t="s">
        <v>244</v>
      </c>
    </row>
    <row r="748" spans="1:65" s="13" customFormat="1">
      <c r="B748" s="195"/>
      <c r="C748" s="196"/>
      <c r="D748" s="197" t="s">
        <v>252</v>
      </c>
      <c r="E748" s="198" t="s">
        <v>18</v>
      </c>
      <c r="F748" s="199" t="s">
        <v>2441</v>
      </c>
      <c r="G748" s="196"/>
      <c r="H748" s="200">
        <v>24.5</v>
      </c>
      <c r="I748" s="201"/>
      <c r="J748" s="196"/>
      <c r="K748" s="196"/>
      <c r="L748" s="202"/>
      <c r="M748" s="203"/>
      <c r="N748" s="204"/>
      <c r="O748" s="204"/>
      <c r="P748" s="204"/>
      <c r="Q748" s="204"/>
      <c r="R748" s="204"/>
      <c r="S748" s="204"/>
      <c r="T748" s="205"/>
      <c r="AT748" s="206" t="s">
        <v>252</v>
      </c>
      <c r="AU748" s="206" t="s">
        <v>79</v>
      </c>
      <c r="AV748" s="13" t="s">
        <v>79</v>
      </c>
      <c r="AW748" s="13" t="s">
        <v>32</v>
      </c>
      <c r="AX748" s="13" t="s">
        <v>70</v>
      </c>
      <c r="AY748" s="206" t="s">
        <v>244</v>
      </c>
    </row>
    <row r="749" spans="1:65" s="13" customFormat="1">
      <c r="B749" s="195"/>
      <c r="C749" s="196"/>
      <c r="D749" s="197" t="s">
        <v>252</v>
      </c>
      <c r="E749" s="198" t="s">
        <v>18</v>
      </c>
      <c r="F749" s="199" t="s">
        <v>2442</v>
      </c>
      <c r="G749" s="196"/>
      <c r="H749" s="200">
        <v>13.4</v>
      </c>
      <c r="I749" s="201"/>
      <c r="J749" s="196"/>
      <c r="K749" s="196"/>
      <c r="L749" s="202"/>
      <c r="M749" s="203"/>
      <c r="N749" s="204"/>
      <c r="O749" s="204"/>
      <c r="P749" s="204"/>
      <c r="Q749" s="204"/>
      <c r="R749" s="204"/>
      <c r="S749" s="204"/>
      <c r="T749" s="205"/>
      <c r="AT749" s="206" t="s">
        <v>252</v>
      </c>
      <c r="AU749" s="206" t="s">
        <v>79</v>
      </c>
      <c r="AV749" s="13" t="s">
        <v>79</v>
      </c>
      <c r="AW749" s="13" t="s">
        <v>32</v>
      </c>
      <c r="AX749" s="13" t="s">
        <v>70</v>
      </c>
      <c r="AY749" s="206" t="s">
        <v>244</v>
      </c>
    </row>
    <row r="750" spans="1:65" s="14" customFormat="1">
      <c r="B750" s="207"/>
      <c r="C750" s="208"/>
      <c r="D750" s="197" t="s">
        <v>252</v>
      </c>
      <c r="E750" s="209" t="s">
        <v>18</v>
      </c>
      <c r="F750" s="210" t="s">
        <v>254</v>
      </c>
      <c r="G750" s="208"/>
      <c r="H750" s="211">
        <v>291</v>
      </c>
      <c r="I750" s="212"/>
      <c r="J750" s="208"/>
      <c r="K750" s="208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252</v>
      </c>
      <c r="AU750" s="217" t="s">
        <v>79</v>
      </c>
      <c r="AV750" s="14" t="s">
        <v>250</v>
      </c>
      <c r="AW750" s="14" t="s">
        <v>32</v>
      </c>
      <c r="AX750" s="14" t="s">
        <v>77</v>
      </c>
      <c r="AY750" s="217" t="s">
        <v>244</v>
      </c>
    </row>
    <row r="751" spans="1:65" s="2" customFormat="1" ht="37.9" customHeight="1">
      <c r="A751" s="36"/>
      <c r="B751" s="37"/>
      <c r="C751" s="181" t="s">
        <v>847</v>
      </c>
      <c r="D751" s="181" t="s">
        <v>246</v>
      </c>
      <c r="E751" s="182" t="s">
        <v>2443</v>
      </c>
      <c r="F751" s="183" t="s">
        <v>2444</v>
      </c>
      <c r="G751" s="184" t="s">
        <v>289</v>
      </c>
      <c r="H751" s="185">
        <v>114.01</v>
      </c>
      <c r="I751" s="186"/>
      <c r="J751" s="187">
        <f>ROUND(I751*H751,2)</f>
        <v>0</v>
      </c>
      <c r="K751" s="188"/>
      <c r="L751" s="41"/>
      <c r="M751" s="189" t="s">
        <v>18</v>
      </c>
      <c r="N751" s="190" t="s">
        <v>41</v>
      </c>
      <c r="O751" s="66"/>
      <c r="P751" s="191">
        <f>O751*H751</f>
        <v>0</v>
      </c>
      <c r="Q751" s="191">
        <v>2.3460000000000002E-2</v>
      </c>
      <c r="R751" s="191">
        <f>Q751*H751</f>
        <v>2.6746746000000003</v>
      </c>
      <c r="S751" s="191">
        <v>0</v>
      </c>
      <c r="T751" s="192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93" t="s">
        <v>250</v>
      </c>
      <c r="AT751" s="193" t="s">
        <v>246</v>
      </c>
      <c r="AU751" s="193" t="s">
        <v>79</v>
      </c>
      <c r="AY751" s="19" t="s">
        <v>244</v>
      </c>
      <c r="BE751" s="194">
        <f>IF(N751="základní",J751,0)</f>
        <v>0</v>
      </c>
      <c r="BF751" s="194">
        <f>IF(N751="snížená",J751,0)</f>
        <v>0</v>
      </c>
      <c r="BG751" s="194">
        <f>IF(N751="zákl. přenesená",J751,0)</f>
        <v>0</v>
      </c>
      <c r="BH751" s="194">
        <f>IF(N751="sníž. přenesená",J751,0)</f>
        <v>0</v>
      </c>
      <c r="BI751" s="194">
        <f>IF(N751="nulová",J751,0)</f>
        <v>0</v>
      </c>
      <c r="BJ751" s="19" t="s">
        <v>77</v>
      </c>
      <c r="BK751" s="194">
        <f>ROUND(I751*H751,2)</f>
        <v>0</v>
      </c>
      <c r="BL751" s="19" t="s">
        <v>250</v>
      </c>
      <c r="BM751" s="193" t="s">
        <v>2445</v>
      </c>
    </row>
    <row r="752" spans="1:65" s="13" customFormat="1" ht="22.5">
      <c r="B752" s="195"/>
      <c r="C752" s="196"/>
      <c r="D752" s="197" t="s">
        <v>252</v>
      </c>
      <c r="E752" s="198" t="s">
        <v>18</v>
      </c>
      <c r="F752" s="199" t="s">
        <v>2446</v>
      </c>
      <c r="G752" s="196"/>
      <c r="H752" s="200">
        <v>114.01</v>
      </c>
      <c r="I752" s="201"/>
      <c r="J752" s="196"/>
      <c r="K752" s="196"/>
      <c r="L752" s="202"/>
      <c r="M752" s="203"/>
      <c r="N752" s="204"/>
      <c r="O752" s="204"/>
      <c r="P752" s="204"/>
      <c r="Q752" s="204"/>
      <c r="R752" s="204"/>
      <c r="S752" s="204"/>
      <c r="T752" s="205"/>
      <c r="AT752" s="206" t="s">
        <v>252</v>
      </c>
      <c r="AU752" s="206" t="s">
        <v>79</v>
      </c>
      <c r="AV752" s="13" t="s">
        <v>79</v>
      </c>
      <c r="AW752" s="13" t="s">
        <v>32</v>
      </c>
      <c r="AX752" s="13" t="s">
        <v>70</v>
      </c>
      <c r="AY752" s="206" t="s">
        <v>244</v>
      </c>
    </row>
    <row r="753" spans="1:65" s="14" customFormat="1">
      <c r="B753" s="207"/>
      <c r="C753" s="208"/>
      <c r="D753" s="197" t="s">
        <v>252</v>
      </c>
      <c r="E753" s="209" t="s">
        <v>18</v>
      </c>
      <c r="F753" s="210" t="s">
        <v>254</v>
      </c>
      <c r="G753" s="208"/>
      <c r="H753" s="211">
        <v>114.01</v>
      </c>
      <c r="I753" s="212"/>
      <c r="J753" s="208"/>
      <c r="K753" s="208"/>
      <c r="L753" s="213"/>
      <c r="M753" s="214"/>
      <c r="N753" s="215"/>
      <c r="O753" s="215"/>
      <c r="P753" s="215"/>
      <c r="Q753" s="215"/>
      <c r="R753" s="215"/>
      <c r="S753" s="215"/>
      <c r="T753" s="216"/>
      <c r="AT753" s="217" t="s">
        <v>252</v>
      </c>
      <c r="AU753" s="217" t="s">
        <v>79</v>
      </c>
      <c r="AV753" s="14" t="s">
        <v>250</v>
      </c>
      <c r="AW753" s="14" t="s">
        <v>32</v>
      </c>
      <c r="AX753" s="14" t="s">
        <v>77</v>
      </c>
      <c r="AY753" s="217" t="s">
        <v>244</v>
      </c>
    </row>
    <row r="754" spans="1:65" s="2" customFormat="1" ht="37.9" customHeight="1">
      <c r="A754" s="36"/>
      <c r="B754" s="37"/>
      <c r="C754" s="181" t="s">
        <v>851</v>
      </c>
      <c r="D754" s="181" t="s">
        <v>246</v>
      </c>
      <c r="E754" s="182" t="s">
        <v>2447</v>
      </c>
      <c r="F754" s="183" t="s">
        <v>2448</v>
      </c>
      <c r="G754" s="184" t="s">
        <v>249</v>
      </c>
      <c r="H754" s="185">
        <v>3</v>
      </c>
      <c r="I754" s="186"/>
      <c r="J754" s="187">
        <f t="shared" ref="J754:J763" si="0">ROUND(I754*H754,2)</f>
        <v>0</v>
      </c>
      <c r="K754" s="188"/>
      <c r="L754" s="41"/>
      <c r="M754" s="189" t="s">
        <v>18</v>
      </c>
      <c r="N754" s="190" t="s">
        <v>41</v>
      </c>
      <c r="O754" s="66"/>
      <c r="P754" s="191">
        <f t="shared" ref="P754:P763" si="1">O754*H754</f>
        <v>0</v>
      </c>
      <c r="Q754" s="191">
        <v>1.7770000000000001E-2</v>
      </c>
      <c r="R754" s="191">
        <f t="shared" ref="R754:R763" si="2">Q754*H754</f>
        <v>5.3310000000000003E-2</v>
      </c>
      <c r="S754" s="191">
        <v>0</v>
      </c>
      <c r="T754" s="192">
        <f t="shared" ref="T754:T763" si="3"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3" t="s">
        <v>250</v>
      </c>
      <c r="AT754" s="193" t="s">
        <v>246</v>
      </c>
      <c r="AU754" s="193" t="s">
        <v>79</v>
      </c>
      <c r="AY754" s="19" t="s">
        <v>244</v>
      </c>
      <c r="BE754" s="194">
        <f t="shared" ref="BE754:BE763" si="4">IF(N754="základní",J754,0)</f>
        <v>0</v>
      </c>
      <c r="BF754" s="194">
        <f t="shared" ref="BF754:BF763" si="5">IF(N754="snížená",J754,0)</f>
        <v>0</v>
      </c>
      <c r="BG754" s="194">
        <f t="shared" ref="BG754:BG763" si="6">IF(N754="zákl. přenesená",J754,0)</f>
        <v>0</v>
      </c>
      <c r="BH754" s="194">
        <f t="shared" ref="BH754:BH763" si="7">IF(N754="sníž. přenesená",J754,0)</f>
        <v>0</v>
      </c>
      <c r="BI754" s="194">
        <f t="shared" ref="BI754:BI763" si="8">IF(N754="nulová",J754,0)</f>
        <v>0</v>
      </c>
      <c r="BJ754" s="19" t="s">
        <v>77</v>
      </c>
      <c r="BK754" s="194">
        <f t="shared" ref="BK754:BK763" si="9">ROUND(I754*H754,2)</f>
        <v>0</v>
      </c>
      <c r="BL754" s="19" t="s">
        <v>250</v>
      </c>
      <c r="BM754" s="193" t="s">
        <v>2449</v>
      </c>
    </row>
    <row r="755" spans="1:65" s="2" customFormat="1" ht="33" customHeight="1">
      <c r="A755" s="36"/>
      <c r="B755" s="37"/>
      <c r="C755" s="218" t="s">
        <v>855</v>
      </c>
      <c r="D755" s="218" t="s">
        <v>264</v>
      </c>
      <c r="E755" s="219" t="s">
        <v>2450</v>
      </c>
      <c r="F755" s="220" t="s">
        <v>2451</v>
      </c>
      <c r="G755" s="221" t="s">
        <v>249</v>
      </c>
      <c r="H755" s="222">
        <v>2</v>
      </c>
      <c r="I755" s="223"/>
      <c r="J755" s="224">
        <f t="shared" si="0"/>
        <v>0</v>
      </c>
      <c r="K755" s="225"/>
      <c r="L755" s="226"/>
      <c r="M755" s="227" t="s">
        <v>18</v>
      </c>
      <c r="N755" s="228" t="s">
        <v>41</v>
      </c>
      <c r="O755" s="66"/>
      <c r="P755" s="191">
        <f t="shared" si="1"/>
        <v>0</v>
      </c>
      <c r="Q755" s="191">
        <v>1.521E-2</v>
      </c>
      <c r="R755" s="191">
        <f t="shared" si="2"/>
        <v>3.0419999999999999E-2</v>
      </c>
      <c r="S755" s="191">
        <v>0</v>
      </c>
      <c r="T755" s="192">
        <f t="shared" si="3"/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3" t="s">
        <v>267</v>
      </c>
      <c r="AT755" s="193" t="s">
        <v>264</v>
      </c>
      <c r="AU755" s="193" t="s">
        <v>79</v>
      </c>
      <c r="AY755" s="19" t="s">
        <v>244</v>
      </c>
      <c r="BE755" s="194">
        <f t="shared" si="4"/>
        <v>0</v>
      </c>
      <c r="BF755" s="194">
        <f t="shared" si="5"/>
        <v>0</v>
      </c>
      <c r="BG755" s="194">
        <f t="shared" si="6"/>
        <v>0</v>
      </c>
      <c r="BH755" s="194">
        <f t="shared" si="7"/>
        <v>0</v>
      </c>
      <c r="BI755" s="194">
        <f t="shared" si="8"/>
        <v>0</v>
      </c>
      <c r="BJ755" s="19" t="s">
        <v>77</v>
      </c>
      <c r="BK755" s="194">
        <f t="shared" si="9"/>
        <v>0</v>
      </c>
      <c r="BL755" s="19" t="s">
        <v>250</v>
      </c>
      <c r="BM755" s="193" t="s">
        <v>2452</v>
      </c>
    </row>
    <row r="756" spans="1:65" s="2" customFormat="1" ht="24.2" customHeight="1">
      <c r="A756" s="36"/>
      <c r="B756" s="37"/>
      <c r="C756" s="218" t="s">
        <v>859</v>
      </c>
      <c r="D756" s="218" t="s">
        <v>264</v>
      </c>
      <c r="E756" s="219" t="s">
        <v>2453</v>
      </c>
      <c r="F756" s="220" t="s">
        <v>2454</v>
      </c>
      <c r="G756" s="221" t="s">
        <v>249</v>
      </c>
      <c r="H756" s="222">
        <v>1</v>
      </c>
      <c r="I756" s="223"/>
      <c r="J756" s="224">
        <f t="shared" si="0"/>
        <v>0</v>
      </c>
      <c r="K756" s="225"/>
      <c r="L756" s="226"/>
      <c r="M756" s="227" t="s">
        <v>18</v>
      </c>
      <c r="N756" s="228" t="s">
        <v>41</v>
      </c>
      <c r="O756" s="66"/>
      <c r="P756" s="191">
        <f t="shared" si="1"/>
        <v>0</v>
      </c>
      <c r="Q756" s="191">
        <v>1.2489999999999999E-2</v>
      </c>
      <c r="R756" s="191">
        <f t="shared" si="2"/>
        <v>1.2489999999999999E-2</v>
      </c>
      <c r="S756" s="191">
        <v>0</v>
      </c>
      <c r="T756" s="192">
        <f t="shared" si="3"/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3" t="s">
        <v>267</v>
      </c>
      <c r="AT756" s="193" t="s">
        <v>264</v>
      </c>
      <c r="AU756" s="193" t="s">
        <v>79</v>
      </c>
      <c r="AY756" s="19" t="s">
        <v>244</v>
      </c>
      <c r="BE756" s="194">
        <f t="shared" si="4"/>
        <v>0</v>
      </c>
      <c r="BF756" s="194">
        <f t="shared" si="5"/>
        <v>0</v>
      </c>
      <c r="BG756" s="194">
        <f t="shared" si="6"/>
        <v>0</v>
      </c>
      <c r="BH756" s="194">
        <f t="shared" si="7"/>
        <v>0</v>
      </c>
      <c r="BI756" s="194">
        <f t="shared" si="8"/>
        <v>0</v>
      </c>
      <c r="BJ756" s="19" t="s">
        <v>77</v>
      </c>
      <c r="BK756" s="194">
        <f t="shared" si="9"/>
        <v>0</v>
      </c>
      <c r="BL756" s="19" t="s">
        <v>250</v>
      </c>
      <c r="BM756" s="193" t="s">
        <v>2455</v>
      </c>
    </row>
    <row r="757" spans="1:65" s="2" customFormat="1" ht="24.2" customHeight="1">
      <c r="A757" s="36"/>
      <c r="B757" s="37"/>
      <c r="C757" s="181" t="s">
        <v>863</v>
      </c>
      <c r="D757" s="181" t="s">
        <v>246</v>
      </c>
      <c r="E757" s="182" t="s">
        <v>432</v>
      </c>
      <c r="F757" s="183" t="s">
        <v>2456</v>
      </c>
      <c r="G757" s="184" t="s">
        <v>249</v>
      </c>
      <c r="H757" s="185">
        <v>3</v>
      </c>
      <c r="I757" s="186"/>
      <c r="J757" s="187">
        <f t="shared" si="0"/>
        <v>0</v>
      </c>
      <c r="K757" s="188"/>
      <c r="L757" s="41"/>
      <c r="M757" s="189" t="s">
        <v>18</v>
      </c>
      <c r="N757" s="190" t="s">
        <v>41</v>
      </c>
      <c r="O757" s="66"/>
      <c r="P757" s="191">
        <f t="shared" si="1"/>
        <v>0</v>
      </c>
      <c r="Q757" s="191">
        <v>0.44169999999999998</v>
      </c>
      <c r="R757" s="191">
        <f t="shared" si="2"/>
        <v>1.3250999999999999</v>
      </c>
      <c r="S757" s="191">
        <v>0</v>
      </c>
      <c r="T757" s="192">
        <f t="shared" si="3"/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3" t="s">
        <v>250</v>
      </c>
      <c r="AT757" s="193" t="s">
        <v>246</v>
      </c>
      <c r="AU757" s="193" t="s">
        <v>79</v>
      </c>
      <c r="AY757" s="19" t="s">
        <v>244</v>
      </c>
      <c r="BE757" s="194">
        <f t="shared" si="4"/>
        <v>0</v>
      </c>
      <c r="BF757" s="194">
        <f t="shared" si="5"/>
        <v>0</v>
      </c>
      <c r="BG757" s="194">
        <f t="shared" si="6"/>
        <v>0</v>
      </c>
      <c r="BH757" s="194">
        <f t="shared" si="7"/>
        <v>0</v>
      </c>
      <c r="BI757" s="194">
        <f t="shared" si="8"/>
        <v>0</v>
      </c>
      <c r="BJ757" s="19" t="s">
        <v>77</v>
      </c>
      <c r="BK757" s="194">
        <f t="shared" si="9"/>
        <v>0</v>
      </c>
      <c r="BL757" s="19" t="s">
        <v>250</v>
      </c>
      <c r="BM757" s="193" t="s">
        <v>2457</v>
      </c>
    </row>
    <row r="758" spans="1:65" s="2" customFormat="1" ht="37.9" customHeight="1">
      <c r="A758" s="36"/>
      <c r="B758" s="37"/>
      <c r="C758" s="218" t="s">
        <v>867</v>
      </c>
      <c r="D758" s="218" t="s">
        <v>264</v>
      </c>
      <c r="E758" s="219" t="s">
        <v>2458</v>
      </c>
      <c r="F758" s="220" t="s">
        <v>2459</v>
      </c>
      <c r="G758" s="221" t="s">
        <v>249</v>
      </c>
      <c r="H758" s="222">
        <v>1</v>
      </c>
      <c r="I758" s="223"/>
      <c r="J758" s="224">
        <f t="shared" si="0"/>
        <v>0</v>
      </c>
      <c r="K758" s="225"/>
      <c r="L758" s="226"/>
      <c r="M758" s="227" t="s">
        <v>18</v>
      </c>
      <c r="N758" s="228" t="s">
        <v>41</v>
      </c>
      <c r="O758" s="66"/>
      <c r="P758" s="191">
        <f t="shared" si="1"/>
        <v>0</v>
      </c>
      <c r="Q758" s="191">
        <v>1.272E-2</v>
      </c>
      <c r="R758" s="191">
        <f t="shared" si="2"/>
        <v>1.272E-2</v>
      </c>
      <c r="S758" s="191">
        <v>0</v>
      </c>
      <c r="T758" s="192">
        <f t="shared" si="3"/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3" t="s">
        <v>267</v>
      </c>
      <c r="AT758" s="193" t="s">
        <v>264</v>
      </c>
      <c r="AU758" s="193" t="s">
        <v>79</v>
      </c>
      <c r="AY758" s="19" t="s">
        <v>244</v>
      </c>
      <c r="BE758" s="194">
        <f t="shared" si="4"/>
        <v>0</v>
      </c>
      <c r="BF758" s="194">
        <f t="shared" si="5"/>
        <v>0</v>
      </c>
      <c r="BG758" s="194">
        <f t="shared" si="6"/>
        <v>0</v>
      </c>
      <c r="BH758" s="194">
        <f t="shared" si="7"/>
        <v>0</v>
      </c>
      <c r="BI758" s="194">
        <f t="shared" si="8"/>
        <v>0</v>
      </c>
      <c r="BJ758" s="19" t="s">
        <v>77</v>
      </c>
      <c r="BK758" s="194">
        <f t="shared" si="9"/>
        <v>0</v>
      </c>
      <c r="BL758" s="19" t="s">
        <v>250</v>
      </c>
      <c r="BM758" s="193" t="s">
        <v>2460</v>
      </c>
    </row>
    <row r="759" spans="1:65" s="2" customFormat="1" ht="37.9" customHeight="1">
      <c r="A759" s="36"/>
      <c r="B759" s="37"/>
      <c r="C759" s="218" t="s">
        <v>871</v>
      </c>
      <c r="D759" s="218" t="s">
        <v>264</v>
      </c>
      <c r="E759" s="219" t="s">
        <v>2461</v>
      </c>
      <c r="F759" s="220" t="s">
        <v>2462</v>
      </c>
      <c r="G759" s="221" t="s">
        <v>249</v>
      </c>
      <c r="H759" s="222">
        <v>1</v>
      </c>
      <c r="I759" s="223"/>
      <c r="J759" s="224">
        <f t="shared" si="0"/>
        <v>0</v>
      </c>
      <c r="K759" s="225"/>
      <c r="L759" s="226"/>
      <c r="M759" s="227" t="s">
        <v>18</v>
      </c>
      <c r="N759" s="228" t="s">
        <v>41</v>
      </c>
      <c r="O759" s="66"/>
      <c r="P759" s="191">
        <f t="shared" si="1"/>
        <v>0</v>
      </c>
      <c r="Q759" s="191">
        <v>1.553E-2</v>
      </c>
      <c r="R759" s="191">
        <f t="shared" si="2"/>
        <v>1.553E-2</v>
      </c>
      <c r="S759" s="191">
        <v>0</v>
      </c>
      <c r="T759" s="192">
        <f t="shared" si="3"/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3" t="s">
        <v>267</v>
      </c>
      <c r="AT759" s="193" t="s">
        <v>264</v>
      </c>
      <c r="AU759" s="193" t="s">
        <v>79</v>
      </c>
      <c r="AY759" s="19" t="s">
        <v>244</v>
      </c>
      <c r="BE759" s="194">
        <f t="shared" si="4"/>
        <v>0</v>
      </c>
      <c r="BF759" s="194">
        <f t="shared" si="5"/>
        <v>0</v>
      </c>
      <c r="BG759" s="194">
        <f t="shared" si="6"/>
        <v>0</v>
      </c>
      <c r="BH759" s="194">
        <f t="shared" si="7"/>
        <v>0</v>
      </c>
      <c r="BI759" s="194">
        <f t="shared" si="8"/>
        <v>0</v>
      </c>
      <c r="BJ759" s="19" t="s">
        <v>77</v>
      </c>
      <c r="BK759" s="194">
        <f t="shared" si="9"/>
        <v>0</v>
      </c>
      <c r="BL759" s="19" t="s">
        <v>250</v>
      </c>
      <c r="BM759" s="193" t="s">
        <v>2463</v>
      </c>
    </row>
    <row r="760" spans="1:65" s="2" customFormat="1" ht="33" customHeight="1">
      <c r="A760" s="36"/>
      <c r="B760" s="37"/>
      <c r="C760" s="218" t="s">
        <v>875</v>
      </c>
      <c r="D760" s="218" t="s">
        <v>264</v>
      </c>
      <c r="E760" s="219" t="s">
        <v>2464</v>
      </c>
      <c r="F760" s="220" t="s">
        <v>2465</v>
      </c>
      <c r="G760" s="221" t="s">
        <v>249</v>
      </c>
      <c r="H760" s="222">
        <v>1</v>
      </c>
      <c r="I760" s="223"/>
      <c r="J760" s="224">
        <f t="shared" si="0"/>
        <v>0</v>
      </c>
      <c r="K760" s="225"/>
      <c r="L760" s="226"/>
      <c r="M760" s="227" t="s">
        <v>18</v>
      </c>
      <c r="N760" s="228" t="s">
        <v>41</v>
      </c>
      <c r="O760" s="66"/>
      <c r="P760" s="191">
        <f t="shared" si="1"/>
        <v>0</v>
      </c>
      <c r="Q760" s="191">
        <v>1.553E-2</v>
      </c>
      <c r="R760" s="191">
        <f t="shared" si="2"/>
        <v>1.553E-2</v>
      </c>
      <c r="S760" s="191">
        <v>0</v>
      </c>
      <c r="T760" s="192">
        <f t="shared" si="3"/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3" t="s">
        <v>267</v>
      </c>
      <c r="AT760" s="193" t="s">
        <v>264</v>
      </c>
      <c r="AU760" s="193" t="s">
        <v>79</v>
      </c>
      <c r="AY760" s="19" t="s">
        <v>244</v>
      </c>
      <c r="BE760" s="194">
        <f t="shared" si="4"/>
        <v>0</v>
      </c>
      <c r="BF760" s="194">
        <f t="shared" si="5"/>
        <v>0</v>
      </c>
      <c r="BG760" s="194">
        <f t="shared" si="6"/>
        <v>0</v>
      </c>
      <c r="BH760" s="194">
        <f t="shared" si="7"/>
        <v>0</v>
      </c>
      <c r="BI760" s="194">
        <f t="shared" si="8"/>
        <v>0</v>
      </c>
      <c r="BJ760" s="19" t="s">
        <v>77</v>
      </c>
      <c r="BK760" s="194">
        <f t="shared" si="9"/>
        <v>0</v>
      </c>
      <c r="BL760" s="19" t="s">
        <v>250</v>
      </c>
      <c r="BM760" s="193" t="s">
        <v>2466</v>
      </c>
    </row>
    <row r="761" spans="1:65" s="2" customFormat="1" ht="33" customHeight="1">
      <c r="A761" s="36"/>
      <c r="B761" s="37"/>
      <c r="C761" s="181" t="s">
        <v>880</v>
      </c>
      <c r="D761" s="181" t="s">
        <v>246</v>
      </c>
      <c r="E761" s="182" t="s">
        <v>2467</v>
      </c>
      <c r="F761" s="183" t="s">
        <v>2468</v>
      </c>
      <c r="G761" s="184" t="s">
        <v>249</v>
      </c>
      <c r="H761" s="185">
        <v>1</v>
      </c>
      <c r="I761" s="186"/>
      <c r="J761" s="187">
        <f t="shared" si="0"/>
        <v>0</v>
      </c>
      <c r="K761" s="188"/>
      <c r="L761" s="41"/>
      <c r="M761" s="189" t="s">
        <v>18</v>
      </c>
      <c r="N761" s="190" t="s">
        <v>41</v>
      </c>
      <c r="O761" s="66"/>
      <c r="P761" s="191">
        <f t="shared" si="1"/>
        <v>0</v>
      </c>
      <c r="Q761" s="191">
        <v>0.54769000000000001</v>
      </c>
      <c r="R761" s="191">
        <f t="shared" si="2"/>
        <v>0.54769000000000001</v>
      </c>
      <c r="S761" s="191">
        <v>0</v>
      </c>
      <c r="T761" s="192">
        <f t="shared" si="3"/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3" t="s">
        <v>250</v>
      </c>
      <c r="AT761" s="193" t="s">
        <v>246</v>
      </c>
      <c r="AU761" s="193" t="s">
        <v>79</v>
      </c>
      <c r="AY761" s="19" t="s">
        <v>244</v>
      </c>
      <c r="BE761" s="194">
        <f t="shared" si="4"/>
        <v>0</v>
      </c>
      <c r="BF761" s="194">
        <f t="shared" si="5"/>
        <v>0</v>
      </c>
      <c r="BG761" s="194">
        <f t="shared" si="6"/>
        <v>0</v>
      </c>
      <c r="BH761" s="194">
        <f t="shared" si="7"/>
        <v>0</v>
      </c>
      <c r="BI761" s="194">
        <f t="shared" si="8"/>
        <v>0</v>
      </c>
      <c r="BJ761" s="19" t="s">
        <v>77</v>
      </c>
      <c r="BK761" s="194">
        <f t="shared" si="9"/>
        <v>0</v>
      </c>
      <c r="BL761" s="19" t="s">
        <v>250</v>
      </c>
      <c r="BM761" s="193" t="s">
        <v>2469</v>
      </c>
    </row>
    <row r="762" spans="1:65" s="2" customFormat="1" ht="33" customHeight="1">
      <c r="A762" s="36"/>
      <c r="B762" s="37"/>
      <c r="C762" s="218" t="s">
        <v>885</v>
      </c>
      <c r="D762" s="218" t="s">
        <v>264</v>
      </c>
      <c r="E762" s="219" t="s">
        <v>2470</v>
      </c>
      <c r="F762" s="220" t="s">
        <v>2471</v>
      </c>
      <c r="G762" s="221" t="s">
        <v>249</v>
      </c>
      <c r="H762" s="222">
        <v>1</v>
      </c>
      <c r="I762" s="223"/>
      <c r="J762" s="224">
        <f t="shared" si="0"/>
        <v>0</v>
      </c>
      <c r="K762" s="225"/>
      <c r="L762" s="226"/>
      <c r="M762" s="227" t="s">
        <v>18</v>
      </c>
      <c r="N762" s="228" t="s">
        <v>41</v>
      </c>
      <c r="O762" s="66"/>
      <c r="P762" s="191">
        <f t="shared" si="1"/>
        <v>0</v>
      </c>
      <c r="Q762" s="191">
        <v>1.95E-2</v>
      </c>
      <c r="R762" s="191">
        <f t="shared" si="2"/>
        <v>1.95E-2</v>
      </c>
      <c r="S762" s="191">
        <v>0</v>
      </c>
      <c r="T762" s="192">
        <f t="shared" si="3"/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3" t="s">
        <v>267</v>
      </c>
      <c r="AT762" s="193" t="s">
        <v>264</v>
      </c>
      <c r="AU762" s="193" t="s">
        <v>79</v>
      </c>
      <c r="AY762" s="19" t="s">
        <v>244</v>
      </c>
      <c r="BE762" s="194">
        <f t="shared" si="4"/>
        <v>0</v>
      </c>
      <c r="BF762" s="194">
        <f t="shared" si="5"/>
        <v>0</v>
      </c>
      <c r="BG762" s="194">
        <f t="shared" si="6"/>
        <v>0</v>
      </c>
      <c r="BH762" s="194">
        <f t="shared" si="7"/>
        <v>0</v>
      </c>
      <c r="BI762" s="194">
        <f t="shared" si="8"/>
        <v>0</v>
      </c>
      <c r="BJ762" s="19" t="s">
        <v>77</v>
      </c>
      <c r="BK762" s="194">
        <f t="shared" si="9"/>
        <v>0</v>
      </c>
      <c r="BL762" s="19" t="s">
        <v>250</v>
      </c>
      <c r="BM762" s="193" t="s">
        <v>2472</v>
      </c>
    </row>
    <row r="763" spans="1:65" s="2" customFormat="1" ht="24.2" customHeight="1">
      <c r="A763" s="36"/>
      <c r="B763" s="37"/>
      <c r="C763" s="181" t="s">
        <v>889</v>
      </c>
      <c r="D763" s="181" t="s">
        <v>246</v>
      </c>
      <c r="E763" s="182" t="s">
        <v>2473</v>
      </c>
      <c r="F763" s="183" t="s">
        <v>2474</v>
      </c>
      <c r="G763" s="184" t="s">
        <v>249</v>
      </c>
      <c r="H763" s="185">
        <v>15</v>
      </c>
      <c r="I763" s="186"/>
      <c r="J763" s="187">
        <f t="shared" si="0"/>
        <v>0</v>
      </c>
      <c r="K763" s="188"/>
      <c r="L763" s="41"/>
      <c r="M763" s="189" t="s">
        <v>18</v>
      </c>
      <c r="N763" s="190" t="s">
        <v>41</v>
      </c>
      <c r="O763" s="66"/>
      <c r="P763" s="191">
        <f t="shared" si="1"/>
        <v>0</v>
      </c>
      <c r="Q763" s="191">
        <v>0</v>
      </c>
      <c r="R763" s="191">
        <f t="shared" si="2"/>
        <v>0</v>
      </c>
      <c r="S763" s="191">
        <v>0</v>
      </c>
      <c r="T763" s="192">
        <f t="shared" si="3"/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3" t="s">
        <v>250</v>
      </c>
      <c r="AT763" s="193" t="s">
        <v>246</v>
      </c>
      <c r="AU763" s="193" t="s">
        <v>79</v>
      </c>
      <c r="AY763" s="19" t="s">
        <v>244</v>
      </c>
      <c r="BE763" s="194">
        <f t="shared" si="4"/>
        <v>0</v>
      </c>
      <c r="BF763" s="194">
        <f t="shared" si="5"/>
        <v>0</v>
      </c>
      <c r="BG763" s="194">
        <f t="shared" si="6"/>
        <v>0</v>
      </c>
      <c r="BH763" s="194">
        <f t="shared" si="7"/>
        <v>0</v>
      </c>
      <c r="BI763" s="194">
        <f t="shared" si="8"/>
        <v>0</v>
      </c>
      <c r="BJ763" s="19" t="s">
        <v>77</v>
      </c>
      <c r="BK763" s="194">
        <f t="shared" si="9"/>
        <v>0</v>
      </c>
      <c r="BL763" s="19" t="s">
        <v>250</v>
      </c>
      <c r="BM763" s="193" t="s">
        <v>2475</v>
      </c>
    </row>
    <row r="764" spans="1:65" s="13" customFormat="1">
      <c r="B764" s="195"/>
      <c r="C764" s="196"/>
      <c r="D764" s="197" t="s">
        <v>252</v>
      </c>
      <c r="E764" s="198" t="s">
        <v>18</v>
      </c>
      <c r="F764" s="199" t="s">
        <v>2476</v>
      </c>
      <c r="G764" s="196"/>
      <c r="H764" s="200">
        <v>15</v>
      </c>
      <c r="I764" s="201"/>
      <c r="J764" s="196"/>
      <c r="K764" s="196"/>
      <c r="L764" s="202"/>
      <c r="M764" s="203"/>
      <c r="N764" s="204"/>
      <c r="O764" s="204"/>
      <c r="P764" s="204"/>
      <c r="Q764" s="204"/>
      <c r="R764" s="204"/>
      <c r="S764" s="204"/>
      <c r="T764" s="205"/>
      <c r="AT764" s="206" t="s">
        <v>252</v>
      </c>
      <c r="AU764" s="206" t="s">
        <v>79</v>
      </c>
      <c r="AV764" s="13" t="s">
        <v>79</v>
      </c>
      <c r="AW764" s="13" t="s">
        <v>32</v>
      </c>
      <c r="AX764" s="13" t="s">
        <v>70</v>
      </c>
      <c r="AY764" s="206" t="s">
        <v>244</v>
      </c>
    </row>
    <row r="765" spans="1:65" s="14" customFormat="1">
      <c r="B765" s="207"/>
      <c r="C765" s="208"/>
      <c r="D765" s="197" t="s">
        <v>252</v>
      </c>
      <c r="E765" s="209" t="s">
        <v>18</v>
      </c>
      <c r="F765" s="210" t="s">
        <v>254</v>
      </c>
      <c r="G765" s="208"/>
      <c r="H765" s="211">
        <v>15</v>
      </c>
      <c r="I765" s="212"/>
      <c r="J765" s="208"/>
      <c r="K765" s="208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252</v>
      </c>
      <c r="AU765" s="217" t="s">
        <v>79</v>
      </c>
      <c r="AV765" s="14" t="s">
        <v>250</v>
      </c>
      <c r="AW765" s="14" t="s">
        <v>32</v>
      </c>
      <c r="AX765" s="14" t="s">
        <v>77</v>
      </c>
      <c r="AY765" s="217" t="s">
        <v>244</v>
      </c>
    </row>
    <row r="766" spans="1:65" s="2" customFormat="1" ht="24.2" customHeight="1">
      <c r="A766" s="36"/>
      <c r="B766" s="37"/>
      <c r="C766" s="218" t="s">
        <v>893</v>
      </c>
      <c r="D766" s="218" t="s">
        <v>264</v>
      </c>
      <c r="E766" s="219" t="s">
        <v>2477</v>
      </c>
      <c r="F766" s="220" t="s">
        <v>2478</v>
      </c>
      <c r="G766" s="221" t="s">
        <v>249</v>
      </c>
      <c r="H766" s="222">
        <v>15</v>
      </c>
      <c r="I766" s="223"/>
      <c r="J766" s="224">
        <f>ROUND(I766*H766,2)</f>
        <v>0</v>
      </c>
      <c r="K766" s="225"/>
      <c r="L766" s="226"/>
      <c r="M766" s="227" t="s">
        <v>18</v>
      </c>
      <c r="N766" s="228" t="s">
        <v>41</v>
      </c>
      <c r="O766" s="66"/>
      <c r="P766" s="191">
        <f>O766*H766</f>
        <v>0</v>
      </c>
      <c r="Q766" s="191">
        <v>0</v>
      </c>
      <c r="R766" s="191">
        <f>Q766*H766</f>
        <v>0</v>
      </c>
      <c r="S766" s="191">
        <v>0</v>
      </c>
      <c r="T766" s="192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93" t="s">
        <v>267</v>
      </c>
      <c r="AT766" s="193" t="s">
        <v>264</v>
      </c>
      <c r="AU766" s="193" t="s">
        <v>79</v>
      </c>
      <c r="AY766" s="19" t="s">
        <v>244</v>
      </c>
      <c r="BE766" s="194">
        <f>IF(N766="základní",J766,0)</f>
        <v>0</v>
      </c>
      <c r="BF766" s="194">
        <f>IF(N766="snížená",J766,0)</f>
        <v>0</v>
      </c>
      <c r="BG766" s="194">
        <f>IF(N766="zákl. přenesená",J766,0)</f>
        <v>0</v>
      </c>
      <c r="BH766" s="194">
        <f>IF(N766="sníž. přenesená",J766,0)</f>
        <v>0</v>
      </c>
      <c r="BI766" s="194">
        <f>IF(N766="nulová",J766,0)</f>
        <v>0</v>
      </c>
      <c r="BJ766" s="19" t="s">
        <v>77</v>
      </c>
      <c r="BK766" s="194">
        <f>ROUND(I766*H766,2)</f>
        <v>0</v>
      </c>
      <c r="BL766" s="19" t="s">
        <v>250</v>
      </c>
      <c r="BM766" s="193" t="s">
        <v>2479</v>
      </c>
    </row>
    <row r="767" spans="1:65" s="12" customFormat="1" ht="22.9" customHeight="1">
      <c r="B767" s="165"/>
      <c r="C767" s="166"/>
      <c r="D767" s="167" t="s">
        <v>69</v>
      </c>
      <c r="E767" s="179" t="s">
        <v>267</v>
      </c>
      <c r="F767" s="179" t="s">
        <v>2480</v>
      </c>
      <c r="G767" s="166"/>
      <c r="H767" s="166"/>
      <c r="I767" s="169"/>
      <c r="J767" s="180">
        <f>BK767</f>
        <v>0</v>
      </c>
      <c r="K767" s="166"/>
      <c r="L767" s="171"/>
      <c r="M767" s="172"/>
      <c r="N767" s="173"/>
      <c r="O767" s="173"/>
      <c r="P767" s="174">
        <f>SUM(P768:P770)</f>
        <v>0</v>
      </c>
      <c r="Q767" s="173"/>
      <c r="R767" s="174">
        <f>SUM(R768:R770)</f>
        <v>0.21734000000000001</v>
      </c>
      <c r="S767" s="173"/>
      <c r="T767" s="175">
        <f>SUM(T768:T770)</f>
        <v>0</v>
      </c>
      <c r="AR767" s="176" t="s">
        <v>77</v>
      </c>
      <c r="AT767" s="177" t="s">
        <v>69</v>
      </c>
      <c r="AU767" s="177" t="s">
        <v>77</v>
      </c>
      <c r="AY767" s="176" t="s">
        <v>244</v>
      </c>
      <c r="BK767" s="178">
        <f>SUM(BK768:BK770)</f>
        <v>0</v>
      </c>
    </row>
    <row r="768" spans="1:65" s="2" customFormat="1" ht="24.2" customHeight="1">
      <c r="A768" s="36"/>
      <c r="B768" s="37"/>
      <c r="C768" s="181" t="s">
        <v>897</v>
      </c>
      <c r="D768" s="181" t="s">
        <v>246</v>
      </c>
      <c r="E768" s="182" t="s">
        <v>2481</v>
      </c>
      <c r="F768" s="183" t="s">
        <v>2482</v>
      </c>
      <c r="G768" s="184" t="s">
        <v>249</v>
      </c>
      <c r="H768" s="185">
        <v>1</v>
      </c>
      <c r="I768" s="186"/>
      <c r="J768" s="187">
        <f>ROUND(I768*H768,2)</f>
        <v>0</v>
      </c>
      <c r="K768" s="188"/>
      <c r="L768" s="41"/>
      <c r="M768" s="189" t="s">
        <v>18</v>
      </c>
      <c r="N768" s="190" t="s">
        <v>41</v>
      </c>
      <c r="O768" s="66"/>
      <c r="P768" s="191">
        <f>O768*H768</f>
        <v>0</v>
      </c>
      <c r="Q768" s="191">
        <v>0.21734000000000001</v>
      </c>
      <c r="R768" s="191">
        <f>Q768*H768</f>
        <v>0.21734000000000001</v>
      </c>
      <c r="S768" s="191">
        <v>0</v>
      </c>
      <c r="T768" s="192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93" t="s">
        <v>250</v>
      </c>
      <c r="AT768" s="193" t="s">
        <v>246</v>
      </c>
      <c r="AU768" s="193" t="s">
        <v>79</v>
      </c>
      <c r="AY768" s="19" t="s">
        <v>244</v>
      </c>
      <c r="BE768" s="194">
        <f>IF(N768="základní",J768,0)</f>
        <v>0</v>
      </c>
      <c r="BF768" s="194">
        <f>IF(N768="snížená",J768,0)</f>
        <v>0</v>
      </c>
      <c r="BG768" s="194">
        <f>IF(N768="zákl. přenesená",J768,0)</f>
        <v>0</v>
      </c>
      <c r="BH768" s="194">
        <f>IF(N768="sníž. přenesená",J768,0)</f>
        <v>0</v>
      </c>
      <c r="BI768" s="194">
        <f>IF(N768="nulová",J768,0)</f>
        <v>0</v>
      </c>
      <c r="BJ768" s="19" t="s">
        <v>77</v>
      </c>
      <c r="BK768" s="194">
        <f>ROUND(I768*H768,2)</f>
        <v>0</v>
      </c>
      <c r="BL768" s="19" t="s">
        <v>250</v>
      </c>
      <c r="BM768" s="193" t="s">
        <v>2483</v>
      </c>
    </row>
    <row r="769" spans="1:65" s="2" customFormat="1" ht="19.5">
      <c r="A769" s="36"/>
      <c r="B769" s="37"/>
      <c r="C769" s="38"/>
      <c r="D769" s="197" t="s">
        <v>444</v>
      </c>
      <c r="E769" s="38"/>
      <c r="F769" s="239" t="s">
        <v>1904</v>
      </c>
      <c r="G769" s="38"/>
      <c r="H769" s="38"/>
      <c r="I769" s="240"/>
      <c r="J769" s="38"/>
      <c r="K769" s="38"/>
      <c r="L769" s="41"/>
      <c r="M769" s="241"/>
      <c r="N769" s="242"/>
      <c r="O769" s="66"/>
      <c r="P769" s="66"/>
      <c r="Q769" s="66"/>
      <c r="R769" s="66"/>
      <c r="S769" s="66"/>
      <c r="T769" s="67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9" t="s">
        <v>444</v>
      </c>
      <c r="AU769" s="19" t="s">
        <v>79</v>
      </c>
    </row>
    <row r="770" spans="1:65" s="2" customFormat="1" ht="16.5" customHeight="1">
      <c r="A770" s="36"/>
      <c r="B770" s="37"/>
      <c r="C770" s="218" t="s">
        <v>901</v>
      </c>
      <c r="D770" s="218" t="s">
        <v>264</v>
      </c>
      <c r="E770" s="219" t="s">
        <v>2484</v>
      </c>
      <c r="F770" s="220" t="s">
        <v>2485</v>
      </c>
      <c r="G770" s="221" t="s">
        <v>249</v>
      </c>
      <c r="H770" s="222">
        <v>1</v>
      </c>
      <c r="I770" s="223"/>
      <c r="J770" s="224">
        <f>ROUND(I770*H770,2)</f>
        <v>0</v>
      </c>
      <c r="K770" s="225"/>
      <c r="L770" s="226"/>
      <c r="M770" s="227" t="s">
        <v>18</v>
      </c>
      <c r="N770" s="228" t="s">
        <v>41</v>
      </c>
      <c r="O770" s="66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93" t="s">
        <v>267</v>
      </c>
      <c r="AT770" s="193" t="s">
        <v>264</v>
      </c>
      <c r="AU770" s="193" t="s">
        <v>79</v>
      </c>
      <c r="AY770" s="19" t="s">
        <v>244</v>
      </c>
      <c r="BE770" s="194">
        <f>IF(N770="základní",J770,0)</f>
        <v>0</v>
      </c>
      <c r="BF770" s="194">
        <f>IF(N770="snížená",J770,0)</f>
        <v>0</v>
      </c>
      <c r="BG770" s="194">
        <f>IF(N770="zákl. přenesená",J770,0)</f>
        <v>0</v>
      </c>
      <c r="BH770" s="194">
        <f>IF(N770="sníž. přenesená",J770,0)</f>
        <v>0</v>
      </c>
      <c r="BI770" s="194">
        <f>IF(N770="nulová",J770,0)</f>
        <v>0</v>
      </c>
      <c r="BJ770" s="19" t="s">
        <v>77</v>
      </c>
      <c r="BK770" s="194">
        <f>ROUND(I770*H770,2)</f>
        <v>0</v>
      </c>
      <c r="BL770" s="19" t="s">
        <v>250</v>
      </c>
      <c r="BM770" s="193" t="s">
        <v>2486</v>
      </c>
    </row>
    <row r="771" spans="1:65" s="12" customFormat="1" ht="22.9" customHeight="1">
      <c r="B771" s="165"/>
      <c r="C771" s="166"/>
      <c r="D771" s="167" t="s">
        <v>69</v>
      </c>
      <c r="E771" s="179" t="s">
        <v>286</v>
      </c>
      <c r="F771" s="179" t="s">
        <v>439</v>
      </c>
      <c r="G771" s="166"/>
      <c r="H771" s="166"/>
      <c r="I771" s="169"/>
      <c r="J771" s="180">
        <f>BK771</f>
        <v>0</v>
      </c>
      <c r="K771" s="166"/>
      <c r="L771" s="171"/>
      <c r="M771" s="172"/>
      <c r="N771" s="173"/>
      <c r="O771" s="173"/>
      <c r="P771" s="174">
        <f>SUM(P772:P1037)</f>
        <v>0</v>
      </c>
      <c r="Q771" s="173"/>
      <c r="R771" s="174">
        <f>SUM(R772:R1037)</f>
        <v>0.69169325000000015</v>
      </c>
      <c r="S771" s="173"/>
      <c r="T771" s="175">
        <f>SUM(T772:T1037)</f>
        <v>109.35632200000002</v>
      </c>
      <c r="AR771" s="176" t="s">
        <v>77</v>
      </c>
      <c r="AT771" s="177" t="s">
        <v>69</v>
      </c>
      <c r="AU771" s="177" t="s">
        <v>77</v>
      </c>
      <c r="AY771" s="176" t="s">
        <v>244</v>
      </c>
      <c r="BK771" s="178">
        <f>SUM(BK772:BK1037)</f>
        <v>0</v>
      </c>
    </row>
    <row r="772" spans="1:65" s="2" customFormat="1" ht="24.2" customHeight="1">
      <c r="A772" s="36"/>
      <c r="B772" s="37"/>
      <c r="C772" s="181" t="s">
        <v>905</v>
      </c>
      <c r="D772" s="181" t="s">
        <v>246</v>
      </c>
      <c r="E772" s="182" t="s">
        <v>2487</v>
      </c>
      <c r="F772" s="183" t="s">
        <v>2488</v>
      </c>
      <c r="G772" s="184" t="s">
        <v>249</v>
      </c>
      <c r="H772" s="185">
        <v>1</v>
      </c>
      <c r="I772" s="186"/>
      <c r="J772" s="187">
        <f>ROUND(I772*H772,2)</f>
        <v>0</v>
      </c>
      <c r="K772" s="188"/>
      <c r="L772" s="41"/>
      <c r="M772" s="189" t="s">
        <v>18</v>
      </c>
      <c r="N772" s="190" t="s">
        <v>41</v>
      </c>
      <c r="O772" s="66"/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93" t="s">
        <v>250</v>
      </c>
      <c r="AT772" s="193" t="s">
        <v>246</v>
      </c>
      <c r="AU772" s="193" t="s">
        <v>79</v>
      </c>
      <c r="AY772" s="19" t="s">
        <v>244</v>
      </c>
      <c r="BE772" s="194">
        <f>IF(N772="základní",J772,0)</f>
        <v>0</v>
      </c>
      <c r="BF772" s="194">
        <f>IF(N772="snížená",J772,0)</f>
        <v>0</v>
      </c>
      <c r="BG772" s="194">
        <f>IF(N772="zákl. přenesená",J772,0)</f>
        <v>0</v>
      </c>
      <c r="BH772" s="194">
        <f>IF(N772="sníž. přenesená",J772,0)</f>
        <v>0</v>
      </c>
      <c r="BI772" s="194">
        <f>IF(N772="nulová",J772,0)</f>
        <v>0</v>
      </c>
      <c r="BJ772" s="19" t="s">
        <v>77</v>
      </c>
      <c r="BK772" s="194">
        <f>ROUND(I772*H772,2)</f>
        <v>0</v>
      </c>
      <c r="BL772" s="19" t="s">
        <v>250</v>
      </c>
      <c r="BM772" s="193" t="s">
        <v>2489</v>
      </c>
    </row>
    <row r="773" spans="1:65" s="13" customFormat="1">
      <c r="B773" s="195"/>
      <c r="C773" s="196"/>
      <c r="D773" s="197" t="s">
        <v>252</v>
      </c>
      <c r="E773" s="198" t="s">
        <v>18</v>
      </c>
      <c r="F773" s="199" t="s">
        <v>2490</v>
      </c>
      <c r="G773" s="196"/>
      <c r="H773" s="200">
        <v>1</v>
      </c>
      <c r="I773" s="201"/>
      <c r="J773" s="196"/>
      <c r="K773" s="196"/>
      <c r="L773" s="202"/>
      <c r="M773" s="203"/>
      <c r="N773" s="204"/>
      <c r="O773" s="204"/>
      <c r="P773" s="204"/>
      <c r="Q773" s="204"/>
      <c r="R773" s="204"/>
      <c r="S773" s="204"/>
      <c r="T773" s="205"/>
      <c r="AT773" s="206" t="s">
        <v>252</v>
      </c>
      <c r="AU773" s="206" t="s">
        <v>79</v>
      </c>
      <c r="AV773" s="13" t="s">
        <v>79</v>
      </c>
      <c r="AW773" s="13" t="s">
        <v>32</v>
      </c>
      <c r="AX773" s="13" t="s">
        <v>70</v>
      </c>
      <c r="AY773" s="206" t="s">
        <v>244</v>
      </c>
    </row>
    <row r="774" spans="1:65" s="14" customFormat="1">
      <c r="B774" s="207"/>
      <c r="C774" s="208"/>
      <c r="D774" s="197" t="s">
        <v>252</v>
      </c>
      <c r="E774" s="209" t="s">
        <v>18</v>
      </c>
      <c r="F774" s="210" t="s">
        <v>254</v>
      </c>
      <c r="G774" s="208"/>
      <c r="H774" s="211">
        <v>1</v>
      </c>
      <c r="I774" s="212"/>
      <c r="J774" s="208"/>
      <c r="K774" s="208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252</v>
      </c>
      <c r="AU774" s="217" t="s">
        <v>79</v>
      </c>
      <c r="AV774" s="14" t="s">
        <v>250</v>
      </c>
      <c r="AW774" s="14" t="s">
        <v>32</v>
      </c>
      <c r="AX774" s="14" t="s">
        <v>77</v>
      </c>
      <c r="AY774" s="217" t="s">
        <v>244</v>
      </c>
    </row>
    <row r="775" spans="1:65" s="2" customFormat="1" ht="49.15" customHeight="1">
      <c r="A775" s="36"/>
      <c r="B775" s="37"/>
      <c r="C775" s="181" t="s">
        <v>909</v>
      </c>
      <c r="D775" s="181" t="s">
        <v>246</v>
      </c>
      <c r="E775" s="182" t="s">
        <v>2491</v>
      </c>
      <c r="F775" s="183" t="s">
        <v>2492</v>
      </c>
      <c r="G775" s="184" t="s">
        <v>289</v>
      </c>
      <c r="H775" s="185">
        <v>1569.6</v>
      </c>
      <c r="I775" s="186"/>
      <c r="J775" s="187">
        <f>ROUND(I775*H775,2)</f>
        <v>0</v>
      </c>
      <c r="K775" s="188"/>
      <c r="L775" s="41"/>
      <c r="M775" s="189" t="s">
        <v>18</v>
      </c>
      <c r="N775" s="190" t="s">
        <v>41</v>
      </c>
      <c r="O775" s="66"/>
      <c r="P775" s="191">
        <f>O775*H775</f>
        <v>0</v>
      </c>
      <c r="Q775" s="191">
        <v>0</v>
      </c>
      <c r="R775" s="191">
        <f>Q775*H775</f>
        <v>0</v>
      </c>
      <c r="S775" s="191">
        <v>0</v>
      </c>
      <c r="T775" s="192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3" t="s">
        <v>250</v>
      </c>
      <c r="AT775" s="193" t="s">
        <v>246</v>
      </c>
      <c r="AU775" s="193" t="s">
        <v>79</v>
      </c>
      <c r="AY775" s="19" t="s">
        <v>244</v>
      </c>
      <c r="BE775" s="194">
        <f>IF(N775="základní",J775,0)</f>
        <v>0</v>
      </c>
      <c r="BF775" s="194">
        <f>IF(N775="snížená",J775,0)</f>
        <v>0</v>
      </c>
      <c r="BG775" s="194">
        <f>IF(N775="zákl. přenesená",J775,0)</f>
        <v>0</v>
      </c>
      <c r="BH775" s="194">
        <f>IF(N775="sníž. přenesená",J775,0)</f>
        <v>0</v>
      </c>
      <c r="BI775" s="194">
        <f>IF(N775="nulová",J775,0)</f>
        <v>0</v>
      </c>
      <c r="BJ775" s="19" t="s">
        <v>77</v>
      </c>
      <c r="BK775" s="194">
        <f>ROUND(I775*H775,2)</f>
        <v>0</v>
      </c>
      <c r="BL775" s="19" t="s">
        <v>250</v>
      </c>
      <c r="BM775" s="193" t="s">
        <v>2493</v>
      </c>
    </row>
    <row r="776" spans="1:65" s="13" customFormat="1">
      <c r="B776" s="195"/>
      <c r="C776" s="196"/>
      <c r="D776" s="197" t="s">
        <v>252</v>
      </c>
      <c r="E776" s="198" t="s">
        <v>18</v>
      </c>
      <c r="F776" s="199" t="s">
        <v>2494</v>
      </c>
      <c r="G776" s="196"/>
      <c r="H776" s="200">
        <v>836</v>
      </c>
      <c r="I776" s="201"/>
      <c r="J776" s="196"/>
      <c r="K776" s="196"/>
      <c r="L776" s="202"/>
      <c r="M776" s="203"/>
      <c r="N776" s="204"/>
      <c r="O776" s="204"/>
      <c r="P776" s="204"/>
      <c r="Q776" s="204"/>
      <c r="R776" s="204"/>
      <c r="S776" s="204"/>
      <c r="T776" s="205"/>
      <c r="AT776" s="206" t="s">
        <v>252</v>
      </c>
      <c r="AU776" s="206" t="s">
        <v>79</v>
      </c>
      <c r="AV776" s="13" t="s">
        <v>79</v>
      </c>
      <c r="AW776" s="13" t="s">
        <v>32</v>
      </c>
      <c r="AX776" s="13" t="s">
        <v>70</v>
      </c>
      <c r="AY776" s="206" t="s">
        <v>244</v>
      </c>
    </row>
    <row r="777" spans="1:65" s="13" customFormat="1">
      <c r="B777" s="195"/>
      <c r="C777" s="196"/>
      <c r="D777" s="197" t="s">
        <v>252</v>
      </c>
      <c r="E777" s="198" t="s">
        <v>18</v>
      </c>
      <c r="F777" s="199" t="s">
        <v>253</v>
      </c>
      <c r="G777" s="196"/>
      <c r="H777" s="200">
        <v>32</v>
      </c>
      <c r="I777" s="201"/>
      <c r="J777" s="196"/>
      <c r="K777" s="196"/>
      <c r="L777" s="202"/>
      <c r="M777" s="203"/>
      <c r="N777" s="204"/>
      <c r="O777" s="204"/>
      <c r="P777" s="204"/>
      <c r="Q777" s="204"/>
      <c r="R777" s="204"/>
      <c r="S777" s="204"/>
      <c r="T777" s="205"/>
      <c r="AT777" s="206" t="s">
        <v>252</v>
      </c>
      <c r="AU777" s="206" t="s">
        <v>79</v>
      </c>
      <c r="AV777" s="13" t="s">
        <v>79</v>
      </c>
      <c r="AW777" s="13" t="s">
        <v>32</v>
      </c>
      <c r="AX777" s="13" t="s">
        <v>70</v>
      </c>
      <c r="AY777" s="206" t="s">
        <v>244</v>
      </c>
    </row>
    <row r="778" spans="1:65" s="13" customFormat="1">
      <c r="B778" s="195"/>
      <c r="C778" s="196"/>
      <c r="D778" s="197" t="s">
        <v>252</v>
      </c>
      <c r="E778" s="198" t="s">
        <v>18</v>
      </c>
      <c r="F778" s="199" t="s">
        <v>2495</v>
      </c>
      <c r="G778" s="196"/>
      <c r="H778" s="200">
        <v>440</v>
      </c>
      <c r="I778" s="201"/>
      <c r="J778" s="196"/>
      <c r="K778" s="196"/>
      <c r="L778" s="202"/>
      <c r="M778" s="203"/>
      <c r="N778" s="204"/>
      <c r="O778" s="204"/>
      <c r="P778" s="204"/>
      <c r="Q778" s="204"/>
      <c r="R778" s="204"/>
      <c r="S778" s="204"/>
      <c r="T778" s="205"/>
      <c r="AT778" s="206" t="s">
        <v>252</v>
      </c>
      <c r="AU778" s="206" t="s">
        <v>79</v>
      </c>
      <c r="AV778" s="13" t="s">
        <v>79</v>
      </c>
      <c r="AW778" s="13" t="s">
        <v>32</v>
      </c>
      <c r="AX778" s="13" t="s">
        <v>70</v>
      </c>
      <c r="AY778" s="206" t="s">
        <v>244</v>
      </c>
    </row>
    <row r="779" spans="1:65" s="16" customFormat="1">
      <c r="B779" s="255"/>
      <c r="C779" s="256"/>
      <c r="D779" s="197" t="s">
        <v>252</v>
      </c>
      <c r="E779" s="257" t="s">
        <v>18</v>
      </c>
      <c r="F779" s="258" t="s">
        <v>2044</v>
      </c>
      <c r="G779" s="256"/>
      <c r="H779" s="259">
        <v>1308</v>
      </c>
      <c r="I779" s="260"/>
      <c r="J779" s="256"/>
      <c r="K779" s="256"/>
      <c r="L779" s="261"/>
      <c r="M779" s="262"/>
      <c r="N779" s="263"/>
      <c r="O779" s="263"/>
      <c r="P779" s="263"/>
      <c r="Q779" s="263"/>
      <c r="R779" s="263"/>
      <c r="S779" s="263"/>
      <c r="T779" s="264"/>
      <c r="AT779" s="265" t="s">
        <v>252</v>
      </c>
      <c r="AU779" s="265" t="s">
        <v>79</v>
      </c>
      <c r="AV779" s="16" t="s">
        <v>131</v>
      </c>
      <c r="AW779" s="16" t="s">
        <v>32</v>
      </c>
      <c r="AX779" s="16" t="s">
        <v>70</v>
      </c>
      <c r="AY779" s="265" t="s">
        <v>244</v>
      </c>
    </row>
    <row r="780" spans="1:65" s="13" customFormat="1">
      <c r="B780" s="195"/>
      <c r="C780" s="196"/>
      <c r="D780" s="197" t="s">
        <v>252</v>
      </c>
      <c r="E780" s="198" t="s">
        <v>18</v>
      </c>
      <c r="F780" s="199" t="s">
        <v>2496</v>
      </c>
      <c r="G780" s="196"/>
      <c r="H780" s="200">
        <v>261.60000000000002</v>
      </c>
      <c r="I780" s="201"/>
      <c r="J780" s="196"/>
      <c r="K780" s="196"/>
      <c r="L780" s="202"/>
      <c r="M780" s="203"/>
      <c r="N780" s="204"/>
      <c r="O780" s="204"/>
      <c r="P780" s="204"/>
      <c r="Q780" s="204"/>
      <c r="R780" s="204"/>
      <c r="S780" s="204"/>
      <c r="T780" s="205"/>
      <c r="AT780" s="206" t="s">
        <v>252</v>
      </c>
      <c r="AU780" s="206" t="s">
        <v>79</v>
      </c>
      <c r="AV780" s="13" t="s">
        <v>79</v>
      </c>
      <c r="AW780" s="13" t="s">
        <v>32</v>
      </c>
      <c r="AX780" s="13" t="s">
        <v>70</v>
      </c>
      <c r="AY780" s="206" t="s">
        <v>244</v>
      </c>
    </row>
    <row r="781" spans="1:65" s="14" customFormat="1">
      <c r="B781" s="207"/>
      <c r="C781" s="208"/>
      <c r="D781" s="197" t="s">
        <v>252</v>
      </c>
      <c r="E781" s="209" t="s">
        <v>18</v>
      </c>
      <c r="F781" s="210" t="s">
        <v>254</v>
      </c>
      <c r="G781" s="208"/>
      <c r="H781" s="211">
        <v>1569.6</v>
      </c>
      <c r="I781" s="212"/>
      <c r="J781" s="208"/>
      <c r="K781" s="208"/>
      <c r="L781" s="213"/>
      <c r="M781" s="214"/>
      <c r="N781" s="215"/>
      <c r="O781" s="215"/>
      <c r="P781" s="215"/>
      <c r="Q781" s="215"/>
      <c r="R781" s="215"/>
      <c r="S781" s="215"/>
      <c r="T781" s="216"/>
      <c r="AT781" s="217" t="s">
        <v>252</v>
      </c>
      <c r="AU781" s="217" t="s">
        <v>79</v>
      </c>
      <c r="AV781" s="14" t="s">
        <v>250</v>
      </c>
      <c r="AW781" s="14" t="s">
        <v>32</v>
      </c>
      <c r="AX781" s="14" t="s">
        <v>77</v>
      </c>
      <c r="AY781" s="217" t="s">
        <v>244</v>
      </c>
    </row>
    <row r="782" spans="1:65" s="2" customFormat="1" ht="49.15" customHeight="1">
      <c r="A782" s="36"/>
      <c r="B782" s="37"/>
      <c r="C782" s="181" t="s">
        <v>913</v>
      </c>
      <c r="D782" s="181" t="s">
        <v>246</v>
      </c>
      <c r="E782" s="182" t="s">
        <v>2497</v>
      </c>
      <c r="F782" s="183" t="s">
        <v>2498</v>
      </c>
      <c r="G782" s="184" t="s">
        <v>289</v>
      </c>
      <c r="H782" s="185">
        <v>141264</v>
      </c>
      <c r="I782" s="186"/>
      <c r="J782" s="187">
        <f>ROUND(I782*H782,2)</f>
        <v>0</v>
      </c>
      <c r="K782" s="188"/>
      <c r="L782" s="41"/>
      <c r="M782" s="189" t="s">
        <v>18</v>
      </c>
      <c r="N782" s="190" t="s">
        <v>41</v>
      </c>
      <c r="O782" s="66"/>
      <c r="P782" s="191">
        <f>O782*H782</f>
        <v>0</v>
      </c>
      <c r="Q782" s="191">
        <v>0</v>
      </c>
      <c r="R782" s="191">
        <f>Q782*H782</f>
        <v>0</v>
      </c>
      <c r="S782" s="191">
        <v>0</v>
      </c>
      <c r="T782" s="192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3" t="s">
        <v>250</v>
      </c>
      <c r="AT782" s="193" t="s">
        <v>246</v>
      </c>
      <c r="AU782" s="193" t="s">
        <v>79</v>
      </c>
      <c r="AY782" s="19" t="s">
        <v>244</v>
      </c>
      <c r="BE782" s="194">
        <f>IF(N782="základní",J782,0)</f>
        <v>0</v>
      </c>
      <c r="BF782" s="194">
        <f>IF(N782="snížená",J782,0)</f>
        <v>0</v>
      </c>
      <c r="BG782" s="194">
        <f>IF(N782="zákl. přenesená",J782,0)</f>
        <v>0</v>
      </c>
      <c r="BH782" s="194">
        <f>IF(N782="sníž. přenesená",J782,0)</f>
        <v>0</v>
      </c>
      <c r="BI782" s="194">
        <f>IF(N782="nulová",J782,0)</f>
        <v>0</v>
      </c>
      <c r="BJ782" s="19" t="s">
        <v>77</v>
      </c>
      <c r="BK782" s="194">
        <f>ROUND(I782*H782,2)</f>
        <v>0</v>
      </c>
      <c r="BL782" s="19" t="s">
        <v>250</v>
      </c>
      <c r="BM782" s="193" t="s">
        <v>2499</v>
      </c>
    </row>
    <row r="783" spans="1:65" s="2" customFormat="1" ht="19.5">
      <c r="A783" s="36"/>
      <c r="B783" s="37"/>
      <c r="C783" s="38"/>
      <c r="D783" s="197" t="s">
        <v>444</v>
      </c>
      <c r="E783" s="38"/>
      <c r="F783" s="239" t="s">
        <v>2500</v>
      </c>
      <c r="G783" s="38"/>
      <c r="H783" s="38"/>
      <c r="I783" s="240"/>
      <c r="J783" s="38"/>
      <c r="K783" s="38"/>
      <c r="L783" s="41"/>
      <c r="M783" s="241"/>
      <c r="N783" s="242"/>
      <c r="O783" s="66"/>
      <c r="P783" s="66"/>
      <c r="Q783" s="66"/>
      <c r="R783" s="66"/>
      <c r="S783" s="66"/>
      <c r="T783" s="67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T783" s="19" t="s">
        <v>444</v>
      </c>
      <c r="AU783" s="19" t="s">
        <v>79</v>
      </c>
    </row>
    <row r="784" spans="1:65" s="13" customFormat="1">
      <c r="B784" s="195"/>
      <c r="C784" s="196"/>
      <c r="D784" s="197" t="s">
        <v>252</v>
      </c>
      <c r="E784" s="198" t="s">
        <v>18</v>
      </c>
      <c r="F784" s="199" t="s">
        <v>2501</v>
      </c>
      <c r="G784" s="196"/>
      <c r="H784" s="200">
        <v>141264</v>
      </c>
      <c r="I784" s="201"/>
      <c r="J784" s="196"/>
      <c r="K784" s="196"/>
      <c r="L784" s="202"/>
      <c r="M784" s="203"/>
      <c r="N784" s="204"/>
      <c r="O784" s="204"/>
      <c r="P784" s="204"/>
      <c r="Q784" s="204"/>
      <c r="R784" s="204"/>
      <c r="S784" s="204"/>
      <c r="T784" s="205"/>
      <c r="AT784" s="206" t="s">
        <v>252</v>
      </c>
      <c r="AU784" s="206" t="s">
        <v>79</v>
      </c>
      <c r="AV784" s="13" t="s">
        <v>79</v>
      </c>
      <c r="AW784" s="13" t="s">
        <v>32</v>
      </c>
      <c r="AX784" s="13" t="s">
        <v>70</v>
      </c>
      <c r="AY784" s="206" t="s">
        <v>244</v>
      </c>
    </row>
    <row r="785" spans="1:65" s="14" customFormat="1">
      <c r="B785" s="207"/>
      <c r="C785" s="208"/>
      <c r="D785" s="197" t="s">
        <v>252</v>
      </c>
      <c r="E785" s="209" t="s">
        <v>18</v>
      </c>
      <c r="F785" s="210" t="s">
        <v>254</v>
      </c>
      <c r="G785" s="208"/>
      <c r="H785" s="211">
        <v>141264</v>
      </c>
      <c r="I785" s="212"/>
      <c r="J785" s="208"/>
      <c r="K785" s="208"/>
      <c r="L785" s="213"/>
      <c r="M785" s="214"/>
      <c r="N785" s="215"/>
      <c r="O785" s="215"/>
      <c r="P785" s="215"/>
      <c r="Q785" s="215"/>
      <c r="R785" s="215"/>
      <c r="S785" s="215"/>
      <c r="T785" s="216"/>
      <c r="AT785" s="217" t="s">
        <v>252</v>
      </c>
      <c r="AU785" s="217" t="s">
        <v>79</v>
      </c>
      <c r="AV785" s="14" t="s">
        <v>250</v>
      </c>
      <c r="AW785" s="14" t="s">
        <v>32</v>
      </c>
      <c r="AX785" s="14" t="s">
        <v>77</v>
      </c>
      <c r="AY785" s="217" t="s">
        <v>244</v>
      </c>
    </row>
    <row r="786" spans="1:65" s="2" customFormat="1" ht="49.15" customHeight="1">
      <c r="A786" s="36"/>
      <c r="B786" s="37"/>
      <c r="C786" s="181" t="s">
        <v>917</v>
      </c>
      <c r="D786" s="181" t="s">
        <v>246</v>
      </c>
      <c r="E786" s="182" t="s">
        <v>2502</v>
      </c>
      <c r="F786" s="183" t="s">
        <v>2503</v>
      </c>
      <c r="G786" s="184" t="s">
        <v>289</v>
      </c>
      <c r="H786" s="185">
        <v>1569.6</v>
      </c>
      <c r="I786" s="186"/>
      <c r="J786" s="187">
        <f>ROUND(I786*H786,2)</f>
        <v>0</v>
      </c>
      <c r="K786" s="188"/>
      <c r="L786" s="41"/>
      <c r="M786" s="189" t="s">
        <v>18</v>
      </c>
      <c r="N786" s="190" t="s">
        <v>41</v>
      </c>
      <c r="O786" s="66"/>
      <c r="P786" s="191">
        <f>O786*H786</f>
        <v>0</v>
      </c>
      <c r="Q786" s="191">
        <v>0</v>
      </c>
      <c r="R786" s="191">
        <f>Q786*H786</f>
        <v>0</v>
      </c>
      <c r="S786" s="191">
        <v>0</v>
      </c>
      <c r="T786" s="192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3" t="s">
        <v>250</v>
      </c>
      <c r="AT786" s="193" t="s">
        <v>246</v>
      </c>
      <c r="AU786" s="193" t="s">
        <v>79</v>
      </c>
      <c r="AY786" s="19" t="s">
        <v>244</v>
      </c>
      <c r="BE786" s="194">
        <f>IF(N786="základní",J786,0)</f>
        <v>0</v>
      </c>
      <c r="BF786" s="194">
        <f>IF(N786="snížená",J786,0)</f>
        <v>0</v>
      </c>
      <c r="BG786" s="194">
        <f>IF(N786="zákl. přenesená",J786,0)</f>
        <v>0</v>
      </c>
      <c r="BH786" s="194">
        <f>IF(N786="sníž. přenesená",J786,0)</f>
        <v>0</v>
      </c>
      <c r="BI786" s="194">
        <f>IF(N786="nulová",J786,0)</f>
        <v>0</v>
      </c>
      <c r="BJ786" s="19" t="s">
        <v>77</v>
      </c>
      <c r="BK786" s="194">
        <f>ROUND(I786*H786,2)</f>
        <v>0</v>
      </c>
      <c r="BL786" s="19" t="s">
        <v>250</v>
      </c>
      <c r="BM786" s="193" t="s">
        <v>2504</v>
      </c>
    </row>
    <row r="787" spans="1:65" s="2" customFormat="1" ht="44.25" customHeight="1">
      <c r="A787" s="36"/>
      <c r="B787" s="37"/>
      <c r="C787" s="181" t="s">
        <v>921</v>
      </c>
      <c r="D787" s="181" t="s">
        <v>246</v>
      </c>
      <c r="E787" s="182" t="s">
        <v>2505</v>
      </c>
      <c r="F787" s="183" t="s">
        <v>2506</v>
      </c>
      <c r="G787" s="184" t="s">
        <v>257</v>
      </c>
      <c r="H787" s="185">
        <v>862.77499999999998</v>
      </c>
      <c r="I787" s="186"/>
      <c r="J787" s="187">
        <f>ROUND(I787*H787,2)</f>
        <v>0</v>
      </c>
      <c r="K787" s="188"/>
      <c r="L787" s="41"/>
      <c r="M787" s="189" t="s">
        <v>18</v>
      </c>
      <c r="N787" s="190" t="s">
        <v>41</v>
      </c>
      <c r="O787" s="66"/>
      <c r="P787" s="191">
        <f>O787*H787</f>
        <v>0</v>
      </c>
      <c r="Q787" s="191">
        <v>0</v>
      </c>
      <c r="R787" s="191">
        <f>Q787*H787</f>
        <v>0</v>
      </c>
      <c r="S787" s="191">
        <v>0</v>
      </c>
      <c r="T787" s="192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3" t="s">
        <v>250</v>
      </c>
      <c r="AT787" s="193" t="s">
        <v>246</v>
      </c>
      <c r="AU787" s="193" t="s">
        <v>79</v>
      </c>
      <c r="AY787" s="19" t="s">
        <v>244</v>
      </c>
      <c r="BE787" s="194">
        <f>IF(N787="základní",J787,0)</f>
        <v>0</v>
      </c>
      <c r="BF787" s="194">
        <f>IF(N787="snížená",J787,0)</f>
        <v>0</v>
      </c>
      <c r="BG787" s="194">
        <f>IF(N787="zákl. přenesená",J787,0)</f>
        <v>0</v>
      </c>
      <c r="BH787" s="194">
        <f>IF(N787="sníž. přenesená",J787,0)</f>
        <v>0</v>
      </c>
      <c r="BI787" s="194">
        <f>IF(N787="nulová",J787,0)</f>
        <v>0</v>
      </c>
      <c r="BJ787" s="19" t="s">
        <v>77</v>
      </c>
      <c r="BK787" s="194">
        <f>ROUND(I787*H787,2)</f>
        <v>0</v>
      </c>
      <c r="BL787" s="19" t="s">
        <v>250</v>
      </c>
      <c r="BM787" s="193" t="s">
        <v>2507</v>
      </c>
    </row>
    <row r="788" spans="1:65" s="2" customFormat="1" ht="29.25">
      <c r="A788" s="36"/>
      <c r="B788" s="37"/>
      <c r="C788" s="38"/>
      <c r="D788" s="197" t="s">
        <v>444</v>
      </c>
      <c r="E788" s="38"/>
      <c r="F788" s="239" t="s">
        <v>2508</v>
      </c>
      <c r="G788" s="38"/>
      <c r="H788" s="38"/>
      <c r="I788" s="240"/>
      <c r="J788" s="38"/>
      <c r="K788" s="38"/>
      <c r="L788" s="41"/>
      <c r="M788" s="241"/>
      <c r="N788" s="242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444</v>
      </c>
      <c r="AU788" s="19" t="s">
        <v>79</v>
      </c>
    </row>
    <row r="789" spans="1:65" s="15" customFormat="1" ht="33.75">
      <c r="B789" s="229"/>
      <c r="C789" s="230"/>
      <c r="D789" s="197" t="s">
        <v>252</v>
      </c>
      <c r="E789" s="231" t="s">
        <v>18</v>
      </c>
      <c r="F789" s="232" t="s">
        <v>2363</v>
      </c>
      <c r="G789" s="230"/>
      <c r="H789" s="231" t="s">
        <v>18</v>
      </c>
      <c r="I789" s="233"/>
      <c r="J789" s="230"/>
      <c r="K789" s="230"/>
      <c r="L789" s="234"/>
      <c r="M789" s="235"/>
      <c r="N789" s="236"/>
      <c r="O789" s="236"/>
      <c r="P789" s="236"/>
      <c r="Q789" s="236"/>
      <c r="R789" s="236"/>
      <c r="S789" s="236"/>
      <c r="T789" s="237"/>
      <c r="AT789" s="238" t="s">
        <v>252</v>
      </c>
      <c r="AU789" s="238" t="s">
        <v>79</v>
      </c>
      <c r="AV789" s="15" t="s">
        <v>77</v>
      </c>
      <c r="AW789" s="15" t="s">
        <v>32</v>
      </c>
      <c r="AX789" s="15" t="s">
        <v>70</v>
      </c>
      <c r="AY789" s="238" t="s">
        <v>244</v>
      </c>
    </row>
    <row r="790" spans="1:65" s="13" customFormat="1" ht="22.5">
      <c r="B790" s="195"/>
      <c r="C790" s="196"/>
      <c r="D790" s="197" t="s">
        <v>252</v>
      </c>
      <c r="E790" s="198" t="s">
        <v>18</v>
      </c>
      <c r="F790" s="199" t="s">
        <v>2509</v>
      </c>
      <c r="G790" s="196"/>
      <c r="H790" s="200">
        <v>1025.7</v>
      </c>
      <c r="I790" s="201"/>
      <c r="J790" s="196"/>
      <c r="K790" s="196"/>
      <c r="L790" s="202"/>
      <c r="M790" s="203"/>
      <c r="N790" s="204"/>
      <c r="O790" s="204"/>
      <c r="P790" s="204"/>
      <c r="Q790" s="204"/>
      <c r="R790" s="204"/>
      <c r="S790" s="204"/>
      <c r="T790" s="205"/>
      <c r="AT790" s="206" t="s">
        <v>252</v>
      </c>
      <c r="AU790" s="206" t="s">
        <v>79</v>
      </c>
      <c r="AV790" s="13" t="s">
        <v>79</v>
      </c>
      <c r="AW790" s="13" t="s">
        <v>32</v>
      </c>
      <c r="AX790" s="13" t="s">
        <v>70</v>
      </c>
      <c r="AY790" s="206" t="s">
        <v>244</v>
      </c>
    </row>
    <row r="791" spans="1:65" s="15" customFormat="1">
      <c r="B791" s="229"/>
      <c r="C791" s="230"/>
      <c r="D791" s="197" t="s">
        <v>252</v>
      </c>
      <c r="E791" s="231" t="s">
        <v>18</v>
      </c>
      <c r="F791" s="232" t="s">
        <v>374</v>
      </c>
      <c r="G791" s="230"/>
      <c r="H791" s="231" t="s">
        <v>18</v>
      </c>
      <c r="I791" s="233"/>
      <c r="J791" s="230"/>
      <c r="K791" s="230"/>
      <c r="L791" s="234"/>
      <c r="M791" s="235"/>
      <c r="N791" s="236"/>
      <c r="O791" s="236"/>
      <c r="P791" s="236"/>
      <c r="Q791" s="236"/>
      <c r="R791" s="236"/>
      <c r="S791" s="236"/>
      <c r="T791" s="237"/>
      <c r="AT791" s="238" t="s">
        <v>252</v>
      </c>
      <c r="AU791" s="238" t="s">
        <v>79</v>
      </c>
      <c r="AV791" s="15" t="s">
        <v>77</v>
      </c>
      <c r="AW791" s="15" t="s">
        <v>32</v>
      </c>
      <c r="AX791" s="15" t="s">
        <v>70</v>
      </c>
      <c r="AY791" s="238" t="s">
        <v>244</v>
      </c>
    </row>
    <row r="792" spans="1:65" s="13" customFormat="1">
      <c r="B792" s="195"/>
      <c r="C792" s="196"/>
      <c r="D792" s="197" t="s">
        <v>252</v>
      </c>
      <c r="E792" s="198" t="s">
        <v>18</v>
      </c>
      <c r="F792" s="199" t="s">
        <v>2510</v>
      </c>
      <c r="G792" s="196"/>
      <c r="H792" s="200">
        <v>-162.92500000000001</v>
      </c>
      <c r="I792" s="201"/>
      <c r="J792" s="196"/>
      <c r="K792" s="196"/>
      <c r="L792" s="202"/>
      <c r="M792" s="203"/>
      <c r="N792" s="204"/>
      <c r="O792" s="204"/>
      <c r="P792" s="204"/>
      <c r="Q792" s="204"/>
      <c r="R792" s="204"/>
      <c r="S792" s="204"/>
      <c r="T792" s="205"/>
      <c r="AT792" s="206" t="s">
        <v>252</v>
      </c>
      <c r="AU792" s="206" t="s">
        <v>79</v>
      </c>
      <c r="AV792" s="13" t="s">
        <v>79</v>
      </c>
      <c r="AW792" s="13" t="s">
        <v>32</v>
      </c>
      <c r="AX792" s="13" t="s">
        <v>70</v>
      </c>
      <c r="AY792" s="206" t="s">
        <v>244</v>
      </c>
    </row>
    <row r="793" spans="1:65" s="14" customFormat="1">
      <c r="B793" s="207"/>
      <c r="C793" s="208"/>
      <c r="D793" s="197" t="s">
        <v>252</v>
      </c>
      <c r="E793" s="209" t="s">
        <v>18</v>
      </c>
      <c r="F793" s="210" t="s">
        <v>254</v>
      </c>
      <c r="G793" s="208"/>
      <c r="H793" s="211">
        <v>862.77500000000009</v>
      </c>
      <c r="I793" s="212"/>
      <c r="J793" s="208"/>
      <c r="K793" s="208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252</v>
      </c>
      <c r="AU793" s="217" t="s">
        <v>79</v>
      </c>
      <c r="AV793" s="14" t="s">
        <v>250</v>
      </c>
      <c r="AW793" s="14" t="s">
        <v>32</v>
      </c>
      <c r="AX793" s="14" t="s">
        <v>77</v>
      </c>
      <c r="AY793" s="217" t="s">
        <v>244</v>
      </c>
    </row>
    <row r="794" spans="1:65" s="2" customFormat="1" ht="44.25" customHeight="1">
      <c r="A794" s="36"/>
      <c r="B794" s="37"/>
      <c r="C794" s="181" t="s">
        <v>927</v>
      </c>
      <c r="D794" s="181" t="s">
        <v>246</v>
      </c>
      <c r="E794" s="182" t="s">
        <v>2511</v>
      </c>
      <c r="F794" s="183" t="s">
        <v>2512</v>
      </c>
      <c r="G794" s="184" t="s">
        <v>257</v>
      </c>
      <c r="H794" s="185">
        <v>15385.5</v>
      </c>
      <c r="I794" s="186"/>
      <c r="J794" s="187">
        <f>ROUND(I794*H794,2)</f>
        <v>0</v>
      </c>
      <c r="K794" s="188"/>
      <c r="L794" s="41"/>
      <c r="M794" s="189" t="s">
        <v>18</v>
      </c>
      <c r="N794" s="190" t="s">
        <v>41</v>
      </c>
      <c r="O794" s="66"/>
      <c r="P794" s="191">
        <f>O794*H794</f>
        <v>0</v>
      </c>
      <c r="Q794" s="191">
        <v>0</v>
      </c>
      <c r="R794" s="191">
        <f>Q794*H794</f>
        <v>0</v>
      </c>
      <c r="S794" s="191">
        <v>0</v>
      </c>
      <c r="T794" s="192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3" t="s">
        <v>250</v>
      </c>
      <c r="AT794" s="193" t="s">
        <v>246</v>
      </c>
      <c r="AU794" s="193" t="s">
        <v>79</v>
      </c>
      <c r="AY794" s="19" t="s">
        <v>244</v>
      </c>
      <c r="BE794" s="194">
        <f>IF(N794="základní",J794,0)</f>
        <v>0</v>
      </c>
      <c r="BF794" s="194">
        <f>IF(N794="snížená",J794,0)</f>
        <v>0</v>
      </c>
      <c r="BG794" s="194">
        <f>IF(N794="zákl. přenesená",J794,0)</f>
        <v>0</v>
      </c>
      <c r="BH794" s="194">
        <f>IF(N794="sníž. přenesená",J794,0)</f>
        <v>0</v>
      </c>
      <c r="BI794" s="194">
        <f>IF(N794="nulová",J794,0)</f>
        <v>0</v>
      </c>
      <c r="BJ794" s="19" t="s">
        <v>77</v>
      </c>
      <c r="BK794" s="194">
        <f>ROUND(I794*H794,2)</f>
        <v>0</v>
      </c>
      <c r="BL794" s="19" t="s">
        <v>250</v>
      </c>
      <c r="BM794" s="193" t="s">
        <v>2513</v>
      </c>
    </row>
    <row r="795" spans="1:65" s="13" customFormat="1">
      <c r="B795" s="195"/>
      <c r="C795" s="196"/>
      <c r="D795" s="197" t="s">
        <v>252</v>
      </c>
      <c r="E795" s="198" t="s">
        <v>18</v>
      </c>
      <c r="F795" s="199" t="s">
        <v>2514</v>
      </c>
      <c r="G795" s="196"/>
      <c r="H795" s="200">
        <v>15385.5</v>
      </c>
      <c r="I795" s="201"/>
      <c r="J795" s="196"/>
      <c r="K795" s="196"/>
      <c r="L795" s="202"/>
      <c r="M795" s="203"/>
      <c r="N795" s="204"/>
      <c r="O795" s="204"/>
      <c r="P795" s="204"/>
      <c r="Q795" s="204"/>
      <c r="R795" s="204"/>
      <c r="S795" s="204"/>
      <c r="T795" s="205"/>
      <c r="AT795" s="206" t="s">
        <v>252</v>
      </c>
      <c r="AU795" s="206" t="s">
        <v>79</v>
      </c>
      <c r="AV795" s="13" t="s">
        <v>79</v>
      </c>
      <c r="AW795" s="13" t="s">
        <v>32</v>
      </c>
      <c r="AX795" s="13" t="s">
        <v>70</v>
      </c>
      <c r="AY795" s="206" t="s">
        <v>244</v>
      </c>
    </row>
    <row r="796" spans="1:65" s="14" customFormat="1">
      <c r="B796" s="207"/>
      <c r="C796" s="208"/>
      <c r="D796" s="197" t="s">
        <v>252</v>
      </c>
      <c r="E796" s="209" t="s">
        <v>18</v>
      </c>
      <c r="F796" s="210" t="s">
        <v>254</v>
      </c>
      <c r="G796" s="208"/>
      <c r="H796" s="211">
        <v>15385.5</v>
      </c>
      <c r="I796" s="212"/>
      <c r="J796" s="208"/>
      <c r="K796" s="208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252</v>
      </c>
      <c r="AU796" s="217" t="s">
        <v>79</v>
      </c>
      <c r="AV796" s="14" t="s">
        <v>250</v>
      </c>
      <c r="AW796" s="14" t="s">
        <v>32</v>
      </c>
      <c r="AX796" s="14" t="s">
        <v>77</v>
      </c>
      <c r="AY796" s="217" t="s">
        <v>244</v>
      </c>
    </row>
    <row r="797" spans="1:65" s="2" customFormat="1" ht="44.25" customHeight="1">
      <c r="A797" s="36"/>
      <c r="B797" s="37"/>
      <c r="C797" s="181" t="s">
        <v>932</v>
      </c>
      <c r="D797" s="181" t="s">
        <v>246</v>
      </c>
      <c r="E797" s="182" t="s">
        <v>2515</v>
      </c>
      <c r="F797" s="183" t="s">
        <v>2516</v>
      </c>
      <c r="G797" s="184" t="s">
        <v>257</v>
      </c>
      <c r="H797" s="185">
        <v>1025.7</v>
      </c>
      <c r="I797" s="186"/>
      <c r="J797" s="187">
        <f>ROUND(I797*H797,2)</f>
        <v>0</v>
      </c>
      <c r="K797" s="188"/>
      <c r="L797" s="41"/>
      <c r="M797" s="189" t="s">
        <v>18</v>
      </c>
      <c r="N797" s="190" t="s">
        <v>41</v>
      </c>
      <c r="O797" s="66"/>
      <c r="P797" s="191">
        <f>O797*H797</f>
        <v>0</v>
      </c>
      <c r="Q797" s="191">
        <v>0</v>
      </c>
      <c r="R797" s="191">
        <f>Q797*H797</f>
        <v>0</v>
      </c>
      <c r="S797" s="191">
        <v>0</v>
      </c>
      <c r="T797" s="192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193" t="s">
        <v>250</v>
      </c>
      <c r="AT797" s="193" t="s">
        <v>246</v>
      </c>
      <c r="AU797" s="193" t="s">
        <v>79</v>
      </c>
      <c r="AY797" s="19" t="s">
        <v>244</v>
      </c>
      <c r="BE797" s="194">
        <f>IF(N797="základní",J797,0)</f>
        <v>0</v>
      </c>
      <c r="BF797" s="194">
        <f>IF(N797="snížená",J797,0)</f>
        <v>0</v>
      </c>
      <c r="BG797" s="194">
        <f>IF(N797="zákl. přenesená",J797,0)</f>
        <v>0</v>
      </c>
      <c r="BH797" s="194">
        <f>IF(N797="sníž. přenesená",J797,0)</f>
        <v>0</v>
      </c>
      <c r="BI797" s="194">
        <f>IF(N797="nulová",J797,0)</f>
        <v>0</v>
      </c>
      <c r="BJ797" s="19" t="s">
        <v>77</v>
      </c>
      <c r="BK797" s="194">
        <f>ROUND(I797*H797,2)</f>
        <v>0</v>
      </c>
      <c r="BL797" s="19" t="s">
        <v>250</v>
      </c>
      <c r="BM797" s="193" t="s">
        <v>2517</v>
      </c>
    </row>
    <row r="798" spans="1:65" s="2" customFormat="1" ht="24.2" customHeight="1">
      <c r="A798" s="36"/>
      <c r="B798" s="37"/>
      <c r="C798" s="181" t="s">
        <v>936</v>
      </c>
      <c r="D798" s="181" t="s">
        <v>246</v>
      </c>
      <c r="E798" s="182" t="s">
        <v>2518</v>
      </c>
      <c r="F798" s="183" t="s">
        <v>2519</v>
      </c>
      <c r="G798" s="184" t="s">
        <v>289</v>
      </c>
      <c r="H798" s="185">
        <v>1569.6</v>
      </c>
      <c r="I798" s="186"/>
      <c r="J798" s="187">
        <f>ROUND(I798*H798,2)</f>
        <v>0</v>
      </c>
      <c r="K798" s="188"/>
      <c r="L798" s="41"/>
      <c r="M798" s="189" t="s">
        <v>18</v>
      </c>
      <c r="N798" s="190" t="s">
        <v>41</v>
      </c>
      <c r="O798" s="66"/>
      <c r="P798" s="191">
        <f>O798*H798</f>
        <v>0</v>
      </c>
      <c r="Q798" s="191">
        <v>0</v>
      </c>
      <c r="R798" s="191">
        <f>Q798*H798</f>
        <v>0</v>
      </c>
      <c r="S798" s="191">
        <v>0</v>
      </c>
      <c r="T798" s="192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93" t="s">
        <v>250</v>
      </c>
      <c r="AT798" s="193" t="s">
        <v>246</v>
      </c>
      <c r="AU798" s="193" t="s">
        <v>79</v>
      </c>
      <c r="AY798" s="19" t="s">
        <v>244</v>
      </c>
      <c r="BE798" s="194">
        <f>IF(N798="základní",J798,0)</f>
        <v>0</v>
      </c>
      <c r="BF798" s="194">
        <f>IF(N798="snížená",J798,0)</f>
        <v>0</v>
      </c>
      <c r="BG798" s="194">
        <f>IF(N798="zákl. přenesená",J798,0)</f>
        <v>0</v>
      </c>
      <c r="BH798" s="194">
        <f>IF(N798="sníž. přenesená",J798,0)</f>
        <v>0</v>
      </c>
      <c r="BI798" s="194">
        <f>IF(N798="nulová",J798,0)</f>
        <v>0</v>
      </c>
      <c r="BJ798" s="19" t="s">
        <v>77</v>
      </c>
      <c r="BK798" s="194">
        <f>ROUND(I798*H798,2)</f>
        <v>0</v>
      </c>
      <c r="BL798" s="19" t="s">
        <v>250</v>
      </c>
      <c r="BM798" s="193" t="s">
        <v>2520</v>
      </c>
    </row>
    <row r="799" spans="1:65" s="2" customFormat="1" ht="24.2" customHeight="1">
      <c r="A799" s="36"/>
      <c r="B799" s="37"/>
      <c r="C799" s="181" t="s">
        <v>942</v>
      </c>
      <c r="D799" s="181" t="s">
        <v>246</v>
      </c>
      <c r="E799" s="182" t="s">
        <v>2521</v>
      </c>
      <c r="F799" s="183" t="s">
        <v>2522</v>
      </c>
      <c r="G799" s="184" t="s">
        <v>289</v>
      </c>
      <c r="H799" s="185">
        <v>141264</v>
      </c>
      <c r="I799" s="186"/>
      <c r="J799" s="187">
        <f>ROUND(I799*H799,2)</f>
        <v>0</v>
      </c>
      <c r="K799" s="188"/>
      <c r="L799" s="41"/>
      <c r="M799" s="189" t="s">
        <v>18</v>
      </c>
      <c r="N799" s="190" t="s">
        <v>41</v>
      </c>
      <c r="O799" s="66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193" t="s">
        <v>250</v>
      </c>
      <c r="AT799" s="193" t="s">
        <v>246</v>
      </c>
      <c r="AU799" s="193" t="s">
        <v>79</v>
      </c>
      <c r="AY799" s="19" t="s">
        <v>244</v>
      </c>
      <c r="BE799" s="194">
        <f>IF(N799="základní",J799,0)</f>
        <v>0</v>
      </c>
      <c r="BF799" s="194">
        <f>IF(N799="snížená",J799,0)</f>
        <v>0</v>
      </c>
      <c r="BG799" s="194">
        <f>IF(N799="zákl. přenesená",J799,0)</f>
        <v>0</v>
      </c>
      <c r="BH799" s="194">
        <f>IF(N799="sníž. přenesená",J799,0)</f>
        <v>0</v>
      </c>
      <c r="BI799" s="194">
        <f>IF(N799="nulová",J799,0)</f>
        <v>0</v>
      </c>
      <c r="BJ799" s="19" t="s">
        <v>77</v>
      </c>
      <c r="BK799" s="194">
        <f>ROUND(I799*H799,2)</f>
        <v>0</v>
      </c>
      <c r="BL799" s="19" t="s">
        <v>250</v>
      </c>
      <c r="BM799" s="193" t="s">
        <v>2523</v>
      </c>
    </row>
    <row r="800" spans="1:65" s="13" customFormat="1">
      <c r="B800" s="195"/>
      <c r="C800" s="196"/>
      <c r="D800" s="197" t="s">
        <v>252</v>
      </c>
      <c r="E800" s="198" t="s">
        <v>18</v>
      </c>
      <c r="F800" s="199" t="s">
        <v>2501</v>
      </c>
      <c r="G800" s="196"/>
      <c r="H800" s="200">
        <v>141264</v>
      </c>
      <c r="I800" s="201"/>
      <c r="J800" s="196"/>
      <c r="K800" s="196"/>
      <c r="L800" s="202"/>
      <c r="M800" s="203"/>
      <c r="N800" s="204"/>
      <c r="O800" s="204"/>
      <c r="P800" s="204"/>
      <c r="Q800" s="204"/>
      <c r="R800" s="204"/>
      <c r="S800" s="204"/>
      <c r="T800" s="205"/>
      <c r="AT800" s="206" t="s">
        <v>252</v>
      </c>
      <c r="AU800" s="206" t="s">
        <v>79</v>
      </c>
      <c r="AV800" s="13" t="s">
        <v>79</v>
      </c>
      <c r="AW800" s="13" t="s">
        <v>32</v>
      </c>
      <c r="AX800" s="13" t="s">
        <v>70</v>
      </c>
      <c r="AY800" s="206" t="s">
        <v>244</v>
      </c>
    </row>
    <row r="801" spans="1:65" s="14" customFormat="1">
      <c r="B801" s="207"/>
      <c r="C801" s="208"/>
      <c r="D801" s="197" t="s">
        <v>252</v>
      </c>
      <c r="E801" s="209" t="s">
        <v>18</v>
      </c>
      <c r="F801" s="210" t="s">
        <v>254</v>
      </c>
      <c r="G801" s="208"/>
      <c r="H801" s="211">
        <v>141264</v>
      </c>
      <c r="I801" s="212"/>
      <c r="J801" s="208"/>
      <c r="K801" s="208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252</v>
      </c>
      <c r="AU801" s="217" t="s">
        <v>79</v>
      </c>
      <c r="AV801" s="14" t="s">
        <v>250</v>
      </c>
      <c r="AW801" s="14" t="s">
        <v>32</v>
      </c>
      <c r="AX801" s="14" t="s">
        <v>77</v>
      </c>
      <c r="AY801" s="217" t="s">
        <v>244</v>
      </c>
    </row>
    <row r="802" spans="1:65" s="2" customFormat="1" ht="24.2" customHeight="1">
      <c r="A802" s="36"/>
      <c r="B802" s="37"/>
      <c r="C802" s="181" t="s">
        <v>949</v>
      </c>
      <c r="D802" s="181" t="s">
        <v>246</v>
      </c>
      <c r="E802" s="182" t="s">
        <v>2524</v>
      </c>
      <c r="F802" s="183" t="s">
        <v>2525</v>
      </c>
      <c r="G802" s="184" t="s">
        <v>289</v>
      </c>
      <c r="H802" s="185">
        <v>1569.6</v>
      </c>
      <c r="I802" s="186"/>
      <c r="J802" s="187">
        <f>ROUND(I802*H802,2)</f>
        <v>0</v>
      </c>
      <c r="K802" s="188"/>
      <c r="L802" s="41"/>
      <c r="M802" s="189" t="s">
        <v>18</v>
      </c>
      <c r="N802" s="190" t="s">
        <v>41</v>
      </c>
      <c r="O802" s="66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3" t="s">
        <v>250</v>
      </c>
      <c r="AT802" s="193" t="s">
        <v>246</v>
      </c>
      <c r="AU802" s="193" t="s">
        <v>79</v>
      </c>
      <c r="AY802" s="19" t="s">
        <v>244</v>
      </c>
      <c r="BE802" s="194">
        <f>IF(N802="základní",J802,0)</f>
        <v>0</v>
      </c>
      <c r="BF802" s="194">
        <f>IF(N802="snížená",J802,0)</f>
        <v>0</v>
      </c>
      <c r="BG802" s="194">
        <f>IF(N802="zákl. přenesená",J802,0)</f>
        <v>0</v>
      </c>
      <c r="BH802" s="194">
        <f>IF(N802="sníž. přenesená",J802,0)</f>
        <v>0</v>
      </c>
      <c r="BI802" s="194">
        <f>IF(N802="nulová",J802,0)</f>
        <v>0</v>
      </c>
      <c r="BJ802" s="19" t="s">
        <v>77</v>
      </c>
      <c r="BK802" s="194">
        <f>ROUND(I802*H802,2)</f>
        <v>0</v>
      </c>
      <c r="BL802" s="19" t="s">
        <v>250</v>
      </c>
      <c r="BM802" s="193" t="s">
        <v>2526</v>
      </c>
    </row>
    <row r="803" spans="1:65" s="2" customFormat="1" ht="37.9" customHeight="1">
      <c r="A803" s="36"/>
      <c r="B803" s="37"/>
      <c r="C803" s="181" t="s">
        <v>953</v>
      </c>
      <c r="D803" s="181" t="s">
        <v>246</v>
      </c>
      <c r="E803" s="182" t="s">
        <v>448</v>
      </c>
      <c r="F803" s="183" t="s">
        <v>449</v>
      </c>
      <c r="G803" s="184" t="s">
        <v>289</v>
      </c>
      <c r="H803" s="185">
        <v>1624</v>
      </c>
      <c r="I803" s="186"/>
      <c r="J803" s="187">
        <f>ROUND(I803*H803,2)</f>
        <v>0</v>
      </c>
      <c r="K803" s="188"/>
      <c r="L803" s="41"/>
      <c r="M803" s="189" t="s">
        <v>18</v>
      </c>
      <c r="N803" s="190" t="s">
        <v>41</v>
      </c>
      <c r="O803" s="66"/>
      <c r="P803" s="191">
        <f>O803*H803</f>
        <v>0</v>
      </c>
      <c r="Q803" s="191">
        <v>2.1000000000000001E-4</v>
      </c>
      <c r="R803" s="191">
        <f>Q803*H803</f>
        <v>0.34104000000000001</v>
      </c>
      <c r="S803" s="191">
        <v>0</v>
      </c>
      <c r="T803" s="192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93" t="s">
        <v>250</v>
      </c>
      <c r="AT803" s="193" t="s">
        <v>246</v>
      </c>
      <c r="AU803" s="193" t="s">
        <v>79</v>
      </c>
      <c r="AY803" s="19" t="s">
        <v>244</v>
      </c>
      <c r="BE803" s="194">
        <f>IF(N803="základní",J803,0)</f>
        <v>0</v>
      </c>
      <c r="BF803" s="194">
        <f>IF(N803="snížená",J803,0)</f>
        <v>0</v>
      </c>
      <c r="BG803" s="194">
        <f>IF(N803="zákl. přenesená",J803,0)</f>
        <v>0</v>
      </c>
      <c r="BH803" s="194">
        <f>IF(N803="sníž. přenesená",J803,0)</f>
        <v>0</v>
      </c>
      <c r="BI803" s="194">
        <f>IF(N803="nulová",J803,0)</f>
        <v>0</v>
      </c>
      <c r="BJ803" s="19" t="s">
        <v>77</v>
      </c>
      <c r="BK803" s="194">
        <f>ROUND(I803*H803,2)</f>
        <v>0</v>
      </c>
      <c r="BL803" s="19" t="s">
        <v>250</v>
      </c>
      <c r="BM803" s="193" t="s">
        <v>2527</v>
      </c>
    </row>
    <row r="804" spans="1:65" s="13" customFormat="1" ht="33.75">
      <c r="B804" s="195"/>
      <c r="C804" s="196"/>
      <c r="D804" s="197" t="s">
        <v>252</v>
      </c>
      <c r="E804" s="198" t="s">
        <v>18</v>
      </c>
      <c r="F804" s="199" t="s">
        <v>2528</v>
      </c>
      <c r="G804" s="196"/>
      <c r="H804" s="200">
        <v>412.1</v>
      </c>
      <c r="I804" s="201"/>
      <c r="J804" s="196"/>
      <c r="K804" s="196"/>
      <c r="L804" s="202"/>
      <c r="M804" s="203"/>
      <c r="N804" s="204"/>
      <c r="O804" s="204"/>
      <c r="P804" s="204"/>
      <c r="Q804" s="204"/>
      <c r="R804" s="204"/>
      <c r="S804" s="204"/>
      <c r="T804" s="205"/>
      <c r="AT804" s="206" t="s">
        <v>252</v>
      </c>
      <c r="AU804" s="206" t="s">
        <v>79</v>
      </c>
      <c r="AV804" s="13" t="s">
        <v>79</v>
      </c>
      <c r="AW804" s="13" t="s">
        <v>32</v>
      </c>
      <c r="AX804" s="13" t="s">
        <v>70</v>
      </c>
      <c r="AY804" s="206" t="s">
        <v>244</v>
      </c>
    </row>
    <row r="805" spans="1:65" s="13" customFormat="1" ht="33.75">
      <c r="B805" s="195"/>
      <c r="C805" s="196"/>
      <c r="D805" s="197" t="s">
        <v>252</v>
      </c>
      <c r="E805" s="198" t="s">
        <v>18</v>
      </c>
      <c r="F805" s="199" t="s">
        <v>2529</v>
      </c>
      <c r="G805" s="196"/>
      <c r="H805" s="200">
        <v>627.70000000000005</v>
      </c>
      <c r="I805" s="201"/>
      <c r="J805" s="196"/>
      <c r="K805" s="196"/>
      <c r="L805" s="202"/>
      <c r="M805" s="203"/>
      <c r="N805" s="204"/>
      <c r="O805" s="204"/>
      <c r="P805" s="204"/>
      <c r="Q805" s="204"/>
      <c r="R805" s="204"/>
      <c r="S805" s="204"/>
      <c r="T805" s="205"/>
      <c r="AT805" s="206" t="s">
        <v>252</v>
      </c>
      <c r="AU805" s="206" t="s">
        <v>79</v>
      </c>
      <c r="AV805" s="13" t="s">
        <v>79</v>
      </c>
      <c r="AW805" s="13" t="s">
        <v>32</v>
      </c>
      <c r="AX805" s="13" t="s">
        <v>70</v>
      </c>
      <c r="AY805" s="206" t="s">
        <v>244</v>
      </c>
    </row>
    <row r="806" spans="1:65" s="13" customFormat="1" ht="33.75">
      <c r="B806" s="195"/>
      <c r="C806" s="196"/>
      <c r="D806" s="197" t="s">
        <v>252</v>
      </c>
      <c r="E806" s="198" t="s">
        <v>18</v>
      </c>
      <c r="F806" s="199" t="s">
        <v>2530</v>
      </c>
      <c r="G806" s="196"/>
      <c r="H806" s="200">
        <v>584.20000000000005</v>
      </c>
      <c r="I806" s="201"/>
      <c r="J806" s="196"/>
      <c r="K806" s="196"/>
      <c r="L806" s="202"/>
      <c r="M806" s="203"/>
      <c r="N806" s="204"/>
      <c r="O806" s="204"/>
      <c r="P806" s="204"/>
      <c r="Q806" s="204"/>
      <c r="R806" s="204"/>
      <c r="S806" s="204"/>
      <c r="T806" s="205"/>
      <c r="AT806" s="206" t="s">
        <v>252</v>
      </c>
      <c r="AU806" s="206" t="s">
        <v>79</v>
      </c>
      <c r="AV806" s="13" t="s">
        <v>79</v>
      </c>
      <c r="AW806" s="13" t="s">
        <v>32</v>
      </c>
      <c r="AX806" s="13" t="s">
        <v>70</v>
      </c>
      <c r="AY806" s="206" t="s">
        <v>244</v>
      </c>
    </row>
    <row r="807" spans="1:65" s="14" customFormat="1">
      <c r="B807" s="207"/>
      <c r="C807" s="208"/>
      <c r="D807" s="197" t="s">
        <v>252</v>
      </c>
      <c r="E807" s="209" t="s">
        <v>18</v>
      </c>
      <c r="F807" s="210" t="s">
        <v>254</v>
      </c>
      <c r="G807" s="208"/>
      <c r="H807" s="211">
        <v>1624.0000000000002</v>
      </c>
      <c r="I807" s="212"/>
      <c r="J807" s="208"/>
      <c r="K807" s="208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252</v>
      </c>
      <c r="AU807" s="217" t="s">
        <v>79</v>
      </c>
      <c r="AV807" s="14" t="s">
        <v>250</v>
      </c>
      <c r="AW807" s="14" t="s">
        <v>32</v>
      </c>
      <c r="AX807" s="14" t="s">
        <v>77</v>
      </c>
      <c r="AY807" s="217" t="s">
        <v>244</v>
      </c>
    </row>
    <row r="808" spans="1:65" s="2" customFormat="1" ht="21.75" customHeight="1">
      <c r="A808" s="36"/>
      <c r="B808" s="37"/>
      <c r="C808" s="181" t="s">
        <v>957</v>
      </c>
      <c r="D808" s="181" t="s">
        <v>246</v>
      </c>
      <c r="E808" s="182" t="s">
        <v>453</v>
      </c>
      <c r="F808" s="183" t="s">
        <v>454</v>
      </c>
      <c r="G808" s="184" t="s">
        <v>379</v>
      </c>
      <c r="H808" s="185">
        <v>31.5</v>
      </c>
      <c r="I808" s="186"/>
      <c r="J808" s="187">
        <f>ROUND(I808*H808,2)</f>
        <v>0</v>
      </c>
      <c r="K808" s="188"/>
      <c r="L808" s="41"/>
      <c r="M808" s="189" t="s">
        <v>18</v>
      </c>
      <c r="N808" s="190" t="s">
        <v>41</v>
      </c>
      <c r="O808" s="66"/>
      <c r="P808" s="191">
        <f>O808*H808</f>
        <v>0</v>
      </c>
      <c r="Q808" s="191">
        <v>0</v>
      </c>
      <c r="R808" s="191">
        <f>Q808*H808</f>
        <v>0</v>
      </c>
      <c r="S808" s="191">
        <v>0</v>
      </c>
      <c r="T808" s="192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3" t="s">
        <v>250</v>
      </c>
      <c r="AT808" s="193" t="s">
        <v>246</v>
      </c>
      <c r="AU808" s="193" t="s">
        <v>79</v>
      </c>
      <c r="AY808" s="19" t="s">
        <v>244</v>
      </c>
      <c r="BE808" s="194">
        <f>IF(N808="základní",J808,0)</f>
        <v>0</v>
      </c>
      <c r="BF808" s="194">
        <f>IF(N808="snížená",J808,0)</f>
        <v>0</v>
      </c>
      <c r="BG808" s="194">
        <f>IF(N808="zákl. přenesená",J808,0)</f>
        <v>0</v>
      </c>
      <c r="BH808" s="194">
        <f>IF(N808="sníž. přenesená",J808,0)</f>
        <v>0</v>
      </c>
      <c r="BI808" s="194">
        <f>IF(N808="nulová",J808,0)</f>
        <v>0</v>
      </c>
      <c r="BJ808" s="19" t="s">
        <v>77</v>
      </c>
      <c r="BK808" s="194">
        <f>ROUND(I808*H808,2)</f>
        <v>0</v>
      </c>
      <c r="BL808" s="19" t="s">
        <v>250</v>
      </c>
      <c r="BM808" s="193" t="s">
        <v>2531</v>
      </c>
    </row>
    <row r="809" spans="1:65" s="2" customFormat="1" ht="19.5">
      <c r="A809" s="36"/>
      <c r="B809" s="37"/>
      <c r="C809" s="38"/>
      <c r="D809" s="197" t="s">
        <v>444</v>
      </c>
      <c r="E809" s="38"/>
      <c r="F809" s="239" t="s">
        <v>456</v>
      </c>
      <c r="G809" s="38"/>
      <c r="H809" s="38"/>
      <c r="I809" s="240"/>
      <c r="J809" s="38"/>
      <c r="K809" s="38"/>
      <c r="L809" s="41"/>
      <c r="M809" s="241"/>
      <c r="N809" s="242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9" t="s">
        <v>444</v>
      </c>
      <c r="AU809" s="19" t="s">
        <v>79</v>
      </c>
    </row>
    <row r="810" spans="1:65" s="13" customFormat="1">
      <c r="B810" s="195"/>
      <c r="C810" s="196"/>
      <c r="D810" s="197" t="s">
        <v>252</v>
      </c>
      <c r="E810" s="198" t="s">
        <v>18</v>
      </c>
      <c r="F810" s="199" t="s">
        <v>2532</v>
      </c>
      <c r="G810" s="196"/>
      <c r="H810" s="200">
        <v>31.5</v>
      </c>
      <c r="I810" s="201"/>
      <c r="J810" s="196"/>
      <c r="K810" s="196"/>
      <c r="L810" s="202"/>
      <c r="M810" s="203"/>
      <c r="N810" s="204"/>
      <c r="O810" s="204"/>
      <c r="P810" s="204"/>
      <c r="Q810" s="204"/>
      <c r="R810" s="204"/>
      <c r="S810" s="204"/>
      <c r="T810" s="205"/>
      <c r="AT810" s="206" t="s">
        <v>252</v>
      </c>
      <c r="AU810" s="206" t="s">
        <v>79</v>
      </c>
      <c r="AV810" s="13" t="s">
        <v>79</v>
      </c>
      <c r="AW810" s="13" t="s">
        <v>32</v>
      </c>
      <c r="AX810" s="13" t="s">
        <v>70</v>
      </c>
      <c r="AY810" s="206" t="s">
        <v>244</v>
      </c>
    </row>
    <row r="811" spans="1:65" s="14" customFormat="1">
      <c r="B811" s="207"/>
      <c r="C811" s="208"/>
      <c r="D811" s="197" t="s">
        <v>252</v>
      </c>
      <c r="E811" s="209" t="s">
        <v>18</v>
      </c>
      <c r="F811" s="210" t="s">
        <v>254</v>
      </c>
      <c r="G811" s="208"/>
      <c r="H811" s="211">
        <v>31.5</v>
      </c>
      <c r="I811" s="212"/>
      <c r="J811" s="208"/>
      <c r="K811" s="208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252</v>
      </c>
      <c r="AU811" s="217" t="s">
        <v>79</v>
      </c>
      <c r="AV811" s="14" t="s">
        <v>250</v>
      </c>
      <c r="AW811" s="14" t="s">
        <v>32</v>
      </c>
      <c r="AX811" s="14" t="s">
        <v>77</v>
      </c>
      <c r="AY811" s="217" t="s">
        <v>244</v>
      </c>
    </row>
    <row r="812" spans="1:65" s="2" customFormat="1" ht="37.9" customHeight="1">
      <c r="A812" s="36"/>
      <c r="B812" s="37"/>
      <c r="C812" s="181" t="s">
        <v>961</v>
      </c>
      <c r="D812" s="181" t="s">
        <v>246</v>
      </c>
      <c r="E812" s="182" t="s">
        <v>2533</v>
      </c>
      <c r="F812" s="183" t="s">
        <v>469</v>
      </c>
      <c r="G812" s="184" t="s">
        <v>289</v>
      </c>
      <c r="H812" s="185">
        <v>303.63</v>
      </c>
      <c r="I812" s="186"/>
      <c r="J812" s="187">
        <f>ROUND(I812*H812,2)</f>
        <v>0</v>
      </c>
      <c r="K812" s="188"/>
      <c r="L812" s="41"/>
      <c r="M812" s="189" t="s">
        <v>18</v>
      </c>
      <c r="N812" s="190" t="s">
        <v>41</v>
      </c>
      <c r="O812" s="66"/>
      <c r="P812" s="191">
        <f>O812*H812</f>
        <v>0</v>
      </c>
      <c r="Q812" s="191">
        <v>1.0000000000000001E-5</v>
      </c>
      <c r="R812" s="191">
        <f>Q812*H812</f>
        <v>3.0363E-3</v>
      </c>
      <c r="S812" s="191">
        <v>0</v>
      </c>
      <c r="T812" s="192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3" t="s">
        <v>250</v>
      </c>
      <c r="AT812" s="193" t="s">
        <v>246</v>
      </c>
      <c r="AU812" s="193" t="s">
        <v>79</v>
      </c>
      <c r="AY812" s="19" t="s">
        <v>244</v>
      </c>
      <c r="BE812" s="194">
        <f>IF(N812="základní",J812,0)</f>
        <v>0</v>
      </c>
      <c r="BF812" s="194">
        <f>IF(N812="snížená",J812,0)</f>
        <v>0</v>
      </c>
      <c r="BG812" s="194">
        <f>IF(N812="zákl. přenesená",J812,0)</f>
        <v>0</v>
      </c>
      <c r="BH812" s="194">
        <f>IF(N812="sníž. přenesená",J812,0)</f>
        <v>0</v>
      </c>
      <c r="BI812" s="194">
        <f>IF(N812="nulová",J812,0)</f>
        <v>0</v>
      </c>
      <c r="BJ812" s="19" t="s">
        <v>77</v>
      </c>
      <c r="BK812" s="194">
        <f>ROUND(I812*H812,2)</f>
        <v>0</v>
      </c>
      <c r="BL812" s="19" t="s">
        <v>250</v>
      </c>
      <c r="BM812" s="193" t="s">
        <v>2534</v>
      </c>
    </row>
    <row r="813" spans="1:65" s="13" customFormat="1" ht="22.5">
      <c r="B813" s="195"/>
      <c r="C813" s="196"/>
      <c r="D813" s="197" t="s">
        <v>252</v>
      </c>
      <c r="E813" s="198" t="s">
        <v>18</v>
      </c>
      <c r="F813" s="199" t="s">
        <v>2535</v>
      </c>
      <c r="G813" s="196"/>
      <c r="H813" s="200">
        <v>224.11</v>
      </c>
      <c r="I813" s="201"/>
      <c r="J813" s="196"/>
      <c r="K813" s="196"/>
      <c r="L813" s="202"/>
      <c r="M813" s="203"/>
      <c r="N813" s="204"/>
      <c r="O813" s="204"/>
      <c r="P813" s="204"/>
      <c r="Q813" s="204"/>
      <c r="R813" s="204"/>
      <c r="S813" s="204"/>
      <c r="T813" s="205"/>
      <c r="AT813" s="206" t="s">
        <v>252</v>
      </c>
      <c r="AU813" s="206" t="s">
        <v>79</v>
      </c>
      <c r="AV813" s="13" t="s">
        <v>79</v>
      </c>
      <c r="AW813" s="13" t="s">
        <v>32</v>
      </c>
      <c r="AX813" s="13" t="s">
        <v>70</v>
      </c>
      <c r="AY813" s="206" t="s">
        <v>244</v>
      </c>
    </row>
    <row r="814" spans="1:65" s="13" customFormat="1">
      <c r="B814" s="195"/>
      <c r="C814" s="196"/>
      <c r="D814" s="197" t="s">
        <v>252</v>
      </c>
      <c r="E814" s="198" t="s">
        <v>18</v>
      </c>
      <c r="F814" s="199" t="s">
        <v>2536</v>
      </c>
      <c r="G814" s="196"/>
      <c r="H814" s="200">
        <v>79.52</v>
      </c>
      <c r="I814" s="201"/>
      <c r="J814" s="196"/>
      <c r="K814" s="196"/>
      <c r="L814" s="202"/>
      <c r="M814" s="203"/>
      <c r="N814" s="204"/>
      <c r="O814" s="204"/>
      <c r="P814" s="204"/>
      <c r="Q814" s="204"/>
      <c r="R814" s="204"/>
      <c r="S814" s="204"/>
      <c r="T814" s="205"/>
      <c r="AT814" s="206" t="s">
        <v>252</v>
      </c>
      <c r="AU814" s="206" t="s">
        <v>79</v>
      </c>
      <c r="AV814" s="13" t="s">
        <v>79</v>
      </c>
      <c r="AW814" s="13" t="s">
        <v>32</v>
      </c>
      <c r="AX814" s="13" t="s">
        <v>70</v>
      </c>
      <c r="AY814" s="206" t="s">
        <v>244</v>
      </c>
    </row>
    <row r="815" spans="1:65" s="14" customFormat="1">
      <c r="B815" s="207"/>
      <c r="C815" s="208"/>
      <c r="D815" s="197" t="s">
        <v>252</v>
      </c>
      <c r="E815" s="209" t="s">
        <v>18</v>
      </c>
      <c r="F815" s="210" t="s">
        <v>254</v>
      </c>
      <c r="G815" s="208"/>
      <c r="H815" s="211">
        <v>303.63</v>
      </c>
      <c r="I815" s="212"/>
      <c r="J815" s="208"/>
      <c r="K815" s="208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252</v>
      </c>
      <c r="AU815" s="217" t="s">
        <v>79</v>
      </c>
      <c r="AV815" s="14" t="s">
        <v>250</v>
      </c>
      <c r="AW815" s="14" t="s">
        <v>32</v>
      </c>
      <c r="AX815" s="14" t="s">
        <v>77</v>
      </c>
      <c r="AY815" s="217" t="s">
        <v>244</v>
      </c>
    </row>
    <row r="816" spans="1:65" s="2" customFormat="1" ht="37.9" customHeight="1">
      <c r="A816" s="36"/>
      <c r="B816" s="37"/>
      <c r="C816" s="181" t="s">
        <v>966</v>
      </c>
      <c r="D816" s="181" t="s">
        <v>246</v>
      </c>
      <c r="E816" s="182" t="s">
        <v>473</v>
      </c>
      <c r="F816" s="183" t="s">
        <v>474</v>
      </c>
      <c r="G816" s="184" t="s">
        <v>289</v>
      </c>
      <c r="H816" s="185">
        <v>3990.76</v>
      </c>
      <c r="I816" s="186"/>
      <c r="J816" s="187">
        <f>ROUND(I816*H816,2)</f>
        <v>0</v>
      </c>
      <c r="K816" s="188"/>
      <c r="L816" s="41"/>
      <c r="M816" s="189" t="s">
        <v>18</v>
      </c>
      <c r="N816" s="190" t="s">
        <v>41</v>
      </c>
      <c r="O816" s="66"/>
      <c r="P816" s="191">
        <f>O816*H816</f>
        <v>0</v>
      </c>
      <c r="Q816" s="191">
        <v>4.0000000000000003E-5</v>
      </c>
      <c r="R816" s="191">
        <f>Q816*H816</f>
        <v>0.15963040000000003</v>
      </c>
      <c r="S816" s="191">
        <v>0</v>
      </c>
      <c r="T816" s="192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93" t="s">
        <v>250</v>
      </c>
      <c r="AT816" s="193" t="s">
        <v>246</v>
      </c>
      <c r="AU816" s="193" t="s">
        <v>79</v>
      </c>
      <c r="AY816" s="19" t="s">
        <v>244</v>
      </c>
      <c r="BE816" s="194">
        <f>IF(N816="základní",J816,0)</f>
        <v>0</v>
      </c>
      <c r="BF816" s="194">
        <f>IF(N816="snížená",J816,0)</f>
        <v>0</v>
      </c>
      <c r="BG816" s="194">
        <f>IF(N816="zákl. přenesená",J816,0)</f>
        <v>0</v>
      </c>
      <c r="BH816" s="194">
        <f>IF(N816="sníž. přenesená",J816,0)</f>
        <v>0</v>
      </c>
      <c r="BI816" s="194">
        <f>IF(N816="nulová",J816,0)</f>
        <v>0</v>
      </c>
      <c r="BJ816" s="19" t="s">
        <v>77</v>
      </c>
      <c r="BK816" s="194">
        <f>ROUND(I816*H816,2)</f>
        <v>0</v>
      </c>
      <c r="BL816" s="19" t="s">
        <v>250</v>
      </c>
      <c r="BM816" s="193" t="s">
        <v>2537</v>
      </c>
    </row>
    <row r="817" spans="1:65" s="13" customFormat="1" ht="45">
      <c r="B817" s="195"/>
      <c r="C817" s="196"/>
      <c r="D817" s="197" t="s">
        <v>252</v>
      </c>
      <c r="E817" s="198" t="s">
        <v>18</v>
      </c>
      <c r="F817" s="199" t="s">
        <v>2538</v>
      </c>
      <c r="G817" s="196"/>
      <c r="H817" s="200">
        <v>654.27</v>
      </c>
      <c r="I817" s="201"/>
      <c r="J817" s="196"/>
      <c r="K817" s="196"/>
      <c r="L817" s="202"/>
      <c r="M817" s="203"/>
      <c r="N817" s="204"/>
      <c r="O817" s="204"/>
      <c r="P817" s="204"/>
      <c r="Q817" s="204"/>
      <c r="R817" s="204"/>
      <c r="S817" s="204"/>
      <c r="T817" s="205"/>
      <c r="AT817" s="206" t="s">
        <v>252</v>
      </c>
      <c r="AU817" s="206" t="s">
        <v>79</v>
      </c>
      <c r="AV817" s="13" t="s">
        <v>79</v>
      </c>
      <c r="AW817" s="13" t="s">
        <v>32</v>
      </c>
      <c r="AX817" s="13" t="s">
        <v>70</v>
      </c>
      <c r="AY817" s="206" t="s">
        <v>244</v>
      </c>
    </row>
    <row r="818" spans="1:65" s="13" customFormat="1" ht="45">
      <c r="B818" s="195"/>
      <c r="C818" s="196"/>
      <c r="D818" s="197" t="s">
        <v>252</v>
      </c>
      <c r="E818" s="198" t="s">
        <v>18</v>
      </c>
      <c r="F818" s="199" t="s">
        <v>2539</v>
      </c>
      <c r="G818" s="196"/>
      <c r="H818" s="200">
        <v>1059.08</v>
      </c>
      <c r="I818" s="201"/>
      <c r="J818" s="196"/>
      <c r="K818" s="196"/>
      <c r="L818" s="202"/>
      <c r="M818" s="203"/>
      <c r="N818" s="204"/>
      <c r="O818" s="204"/>
      <c r="P818" s="204"/>
      <c r="Q818" s="204"/>
      <c r="R818" s="204"/>
      <c r="S818" s="204"/>
      <c r="T818" s="205"/>
      <c r="AT818" s="206" t="s">
        <v>252</v>
      </c>
      <c r="AU818" s="206" t="s">
        <v>79</v>
      </c>
      <c r="AV818" s="13" t="s">
        <v>79</v>
      </c>
      <c r="AW818" s="13" t="s">
        <v>32</v>
      </c>
      <c r="AX818" s="13" t="s">
        <v>70</v>
      </c>
      <c r="AY818" s="206" t="s">
        <v>244</v>
      </c>
    </row>
    <row r="819" spans="1:65" s="13" customFormat="1" ht="45">
      <c r="B819" s="195"/>
      <c r="C819" s="196"/>
      <c r="D819" s="197" t="s">
        <v>252</v>
      </c>
      <c r="E819" s="198" t="s">
        <v>18</v>
      </c>
      <c r="F819" s="199" t="s">
        <v>2540</v>
      </c>
      <c r="G819" s="196"/>
      <c r="H819" s="200">
        <v>1032.6099999999999</v>
      </c>
      <c r="I819" s="201"/>
      <c r="J819" s="196"/>
      <c r="K819" s="196"/>
      <c r="L819" s="202"/>
      <c r="M819" s="203"/>
      <c r="N819" s="204"/>
      <c r="O819" s="204"/>
      <c r="P819" s="204"/>
      <c r="Q819" s="204"/>
      <c r="R819" s="204"/>
      <c r="S819" s="204"/>
      <c r="T819" s="205"/>
      <c r="AT819" s="206" t="s">
        <v>252</v>
      </c>
      <c r="AU819" s="206" t="s">
        <v>79</v>
      </c>
      <c r="AV819" s="13" t="s">
        <v>79</v>
      </c>
      <c r="AW819" s="13" t="s">
        <v>32</v>
      </c>
      <c r="AX819" s="13" t="s">
        <v>70</v>
      </c>
      <c r="AY819" s="206" t="s">
        <v>244</v>
      </c>
    </row>
    <row r="820" spans="1:65" s="13" customFormat="1" ht="33.75">
      <c r="B820" s="195"/>
      <c r="C820" s="196"/>
      <c r="D820" s="197" t="s">
        <v>252</v>
      </c>
      <c r="E820" s="198" t="s">
        <v>18</v>
      </c>
      <c r="F820" s="199" t="s">
        <v>2541</v>
      </c>
      <c r="G820" s="196"/>
      <c r="H820" s="200">
        <v>627.70000000000005</v>
      </c>
      <c r="I820" s="201"/>
      <c r="J820" s="196"/>
      <c r="K820" s="196"/>
      <c r="L820" s="202"/>
      <c r="M820" s="203"/>
      <c r="N820" s="204"/>
      <c r="O820" s="204"/>
      <c r="P820" s="204"/>
      <c r="Q820" s="204"/>
      <c r="R820" s="204"/>
      <c r="S820" s="204"/>
      <c r="T820" s="205"/>
      <c r="AT820" s="206" t="s">
        <v>252</v>
      </c>
      <c r="AU820" s="206" t="s">
        <v>79</v>
      </c>
      <c r="AV820" s="13" t="s">
        <v>79</v>
      </c>
      <c r="AW820" s="13" t="s">
        <v>32</v>
      </c>
      <c r="AX820" s="13" t="s">
        <v>70</v>
      </c>
      <c r="AY820" s="206" t="s">
        <v>244</v>
      </c>
    </row>
    <row r="821" spans="1:65" s="13" customFormat="1" ht="33.75">
      <c r="B821" s="195"/>
      <c r="C821" s="196"/>
      <c r="D821" s="197" t="s">
        <v>252</v>
      </c>
      <c r="E821" s="198" t="s">
        <v>18</v>
      </c>
      <c r="F821" s="199" t="s">
        <v>2542</v>
      </c>
      <c r="G821" s="196"/>
      <c r="H821" s="200">
        <v>617.1</v>
      </c>
      <c r="I821" s="201"/>
      <c r="J821" s="196"/>
      <c r="K821" s="196"/>
      <c r="L821" s="202"/>
      <c r="M821" s="203"/>
      <c r="N821" s="204"/>
      <c r="O821" s="204"/>
      <c r="P821" s="204"/>
      <c r="Q821" s="204"/>
      <c r="R821" s="204"/>
      <c r="S821" s="204"/>
      <c r="T821" s="205"/>
      <c r="AT821" s="206" t="s">
        <v>252</v>
      </c>
      <c r="AU821" s="206" t="s">
        <v>79</v>
      </c>
      <c r="AV821" s="13" t="s">
        <v>79</v>
      </c>
      <c r="AW821" s="13" t="s">
        <v>32</v>
      </c>
      <c r="AX821" s="13" t="s">
        <v>70</v>
      </c>
      <c r="AY821" s="206" t="s">
        <v>244</v>
      </c>
    </row>
    <row r="822" spans="1:65" s="14" customFormat="1">
      <c r="B822" s="207"/>
      <c r="C822" s="208"/>
      <c r="D822" s="197" t="s">
        <v>252</v>
      </c>
      <c r="E822" s="209" t="s">
        <v>18</v>
      </c>
      <c r="F822" s="210" t="s">
        <v>254</v>
      </c>
      <c r="G822" s="208"/>
      <c r="H822" s="211">
        <v>3990.7599999999998</v>
      </c>
      <c r="I822" s="212"/>
      <c r="J822" s="208"/>
      <c r="K822" s="208"/>
      <c r="L822" s="213"/>
      <c r="M822" s="214"/>
      <c r="N822" s="215"/>
      <c r="O822" s="215"/>
      <c r="P822" s="215"/>
      <c r="Q822" s="215"/>
      <c r="R822" s="215"/>
      <c r="S822" s="215"/>
      <c r="T822" s="216"/>
      <c r="AT822" s="217" t="s">
        <v>252</v>
      </c>
      <c r="AU822" s="217" t="s">
        <v>79</v>
      </c>
      <c r="AV822" s="14" t="s">
        <v>250</v>
      </c>
      <c r="AW822" s="14" t="s">
        <v>32</v>
      </c>
      <c r="AX822" s="14" t="s">
        <v>77</v>
      </c>
      <c r="AY822" s="217" t="s">
        <v>244</v>
      </c>
    </row>
    <row r="823" spans="1:65" s="2" customFormat="1" ht="33" customHeight="1">
      <c r="A823" s="36"/>
      <c r="B823" s="37"/>
      <c r="C823" s="181" t="s">
        <v>978</v>
      </c>
      <c r="D823" s="181" t="s">
        <v>246</v>
      </c>
      <c r="E823" s="182" t="s">
        <v>2543</v>
      </c>
      <c r="F823" s="183" t="s">
        <v>2544</v>
      </c>
      <c r="G823" s="184" t="s">
        <v>289</v>
      </c>
      <c r="H823" s="185">
        <v>1200</v>
      </c>
      <c r="I823" s="186"/>
      <c r="J823" s="187">
        <f>ROUND(I823*H823,2)</f>
        <v>0</v>
      </c>
      <c r="K823" s="188"/>
      <c r="L823" s="41"/>
      <c r="M823" s="189" t="s">
        <v>18</v>
      </c>
      <c r="N823" s="190" t="s">
        <v>41</v>
      </c>
      <c r="O823" s="66"/>
      <c r="P823" s="191">
        <f>O823*H823</f>
        <v>0</v>
      </c>
      <c r="Q823" s="191">
        <v>4.0000000000000003E-5</v>
      </c>
      <c r="R823" s="191">
        <f>Q823*H823</f>
        <v>4.8000000000000001E-2</v>
      </c>
      <c r="S823" s="191">
        <v>0</v>
      </c>
      <c r="T823" s="192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93" t="s">
        <v>250</v>
      </c>
      <c r="AT823" s="193" t="s">
        <v>246</v>
      </c>
      <c r="AU823" s="193" t="s">
        <v>79</v>
      </c>
      <c r="AY823" s="19" t="s">
        <v>244</v>
      </c>
      <c r="BE823" s="194">
        <f>IF(N823="základní",J823,0)</f>
        <v>0</v>
      </c>
      <c r="BF823" s="194">
        <f>IF(N823="snížená",J823,0)</f>
        <v>0</v>
      </c>
      <c r="BG823" s="194">
        <f>IF(N823="zákl. přenesená",J823,0)</f>
        <v>0</v>
      </c>
      <c r="BH823" s="194">
        <f>IF(N823="sníž. přenesená",J823,0)</f>
        <v>0</v>
      </c>
      <c r="BI823" s="194">
        <f>IF(N823="nulová",J823,0)</f>
        <v>0</v>
      </c>
      <c r="BJ823" s="19" t="s">
        <v>77</v>
      </c>
      <c r="BK823" s="194">
        <f>ROUND(I823*H823,2)</f>
        <v>0</v>
      </c>
      <c r="BL823" s="19" t="s">
        <v>250</v>
      </c>
      <c r="BM823" s="193" t="s">
        <v>2545</v>
      </c>
    </row>
    <row r="824" spans="1:65" s="2" customFormat="1" ht="55.5" customHeight="1">
      <c r="A824" s="36"/>
      <c r="B824" s="37"/>
      <c r="C824" s="181" t="s">
        <v>983</v>
      </c>
      <c r="D824" s="181" t="s">
        <v>246</v>
      </c>
      <c r="E824" s="182" t="s">
        <v>2546</v>
      </c>
      <c r="F824" s="183" t="s">
        <v>2547</v>
      </c>
      <c r="G824" s="184" t="s">
        <v>249</v>
      </c>
      <c r="H824" s="185">
        <v>12</v>
      </c>
      <c r="I824" s="186"/>
      <c r="J824" s="187">
        <f>ROUND(I824*H824,2)</f>
        <v>0</v>
      </c>
      <c r="K824" s="188"/>
      <c r="L824" s="41"/>
      <c r="M824" s="189" t="s">
        <v>18</v>
      </c>
      <c r="N824" s="190" t="s">
        <v>41</v>
      </c>
      <c r="O824" s="66"/>
      <c r="P824" s="191">
        <f>O824*H824</f>
        <v>0</v>
      </c>
      <c r="Q824" s="191">
        <v>2.3400000000000001E-3</v>
      </c>
      <c r="R824" s="191">
        <f>Q824*H824</f>
        <v>2.8080000000000001E-2</v>
      </c>
      <c r="S824" s="191">
        <v>0</v>
      </c>
      <c r="T824" s="192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93" t="s">
        <v>250</v>
      </c>
      <c r="AT824" s="193" t="s">
        <v>246</v>
      </c>
      <c r="AU824" s="193" t="s">
        <v>79</v>
      </c>
      <c r="AY824" s="19" t="s">
        <v>244</v>
      </c>
      <c r="BE824" s="194">
        <f>IF(N824="základní",J824,0)</f>
        <v>0</v>
      </c>
      <c r="BF824" s="194">
        <f>IF(N824="snížená",J824,0)</f>
        <v>0</v>
      </c>
      <c r="BG824" s="194">
        <f>IF(N824="zákl. přenesená",J824,0)</f>
        <v>0</v>
      </c>
      <c r="BH824" s="194">
        <f>IF(N824="sníž. přenesená",J824,0)</f>
        <v>0</v>
      </c>
      <c r="BI824" s="194">
        <f>IF(N824="nulová",J824,0)</f>
        <v>0</v>
      </c>
      <c r="BJ824" s="19" t="s">
        <v>77</v>
      </c>
      <c r="BK824" s="194">
        <f>ROUND(I824*H824,2)</f>
        <v>0</v>
      </c>
      <c r="BL824" s="19" t="s">
        <v>250</v>
      </c>
      <c r="BM824" s="193" t="s">
        <v>2548</v>
      </c>
    </row>
    <row r="825" spans="1:65" s="2" customFormat="1" ht="16.5" customHeight="1">
      <c r="A825" s="36"/>
      <c r="B825" s="37"/>
      <c r="C825" s="218" t="s">
        <v>988</v>
      </c>
      <c r="D825" s="218" t="s">
        <v>264</v>
      </c>
      <c r="E825" s="219" t="s">
        <v>2549</v>
      </c>
      <c r="F825" s="220" t="s">
        <v>2550</v>
      </c>
      <c r="G825" s="221" t="s">
        <v>249</v>
      </c>
      <c r="H825" s="222">
        <v>12</v>
      </c>
      <c r="I825" s="223"/>
      <c r="J825" s="224">
        <f>ROUND(I825*H825,2)</f>
        <v>0</v>
      </c>
      <c r="K825" s="225"/>
      <c r="L825" s="226"/>
      <c r="M825" s="227" t="s">
        <v>18</v>
      </c>
      <c r="N825" s="228" t="s">
        <v>41</v>
      </c>
      <c r="O825" s="66"/>
      <c r="P825" s="191">
        <f>O825*H825</f>
        <v>0</v>
      </c>
      <c r="Q825" s="191">
        <v>0</v>
      </c>
      <c r="R825" s="191">
        <f>Q825*H825</f>
        <v>0</v>
      </c>
      <c r="S825" s="191">
        <v>0</v>
      </c>
      <c r="T825" s="192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3" t="s">
        <v>267</v>
      </c>
      <c r="AT825" s="193" t="s">
        <v>264</v>
      </c>
      <c r="AU825" s="193" t="s">
        <v>79</v>
      </c>
      <c r="AY825" s="19" t="s">
        <v>244</v>
      </c>
      <c r="BE825" s="194">
        <f>IF(N825="základní",J825,0)</f>
        <v>0</v>
      </c>
      <c r="BF825" s="194">
        <f>IF(N825="snížená",J825,0)</f>
        <v>0</v>
      </c>
      <c r="BG825" s="194">
        <f>IF(N825="zákl. přenesená",J825,0)</f>
        <v>0</v>
      </c>
      <c r="BH825" s="194">
        <f>IF(N825="sníž. přenesená",J825,0)</f>
        <v>0</v>
      </c>
      <c r="BI825" s="194">
        <f>IF(N825="nulová",J825,0)</f>
        <v>0</v>
      </c>
      <c r="BJ825" s="19" t="s">
        <v>77</v>
      </c>
      <c r="BK825" s="194">
        <f>ROUND(I825*H825,2)</f>
        <v>0</v>
      </c>
      <c r="BL825" s="19" t="s">
        <v>250</v>
      </c>
      <c r="BM825" s="193" t="s">
        <v>2551</v>
      </c>
    </row>
    <row r="826" spans="1:65" s="2" customFormat="1" ht="49.15" customHeight="1">
      <c r="A826" s="36"/>
      <c r="B826" s="37"/>
      <c r="C826" s="181" t="s">
        <v>992</v>
      </c>
      <c r="D826" s="181" t="s">
        <v>246</v>
      </c>
      <c r="E826" s="182" t="s">
        <v>2552</v>
      </c>
      <c r="F826" s="183" t="s">
        <v>2553</v>
      </c>
      <c r="G826" s="184" t="s">
        <v>249</v>
      </c>
      <c r="H826" s="185">
        <v>4</v>
      </c>
      <c r="I826" s="186"/>
      <c r="J826" s="187">
        <f>ROUND(I826*H826,2)</f>
        <v>0</v>
      </c>
      <c r="K826" s="188"/>
      <c r="L826" s="41"/>
      <c r="M826" s="189" t="s">
        <v>18</v>
      </c>
      <c r="N826" s="190" t="s">
        <v>41</v>
      </c>
      <c r="O826" s="66"/>
      <c r="P826" s="191">
        <f>O826*H826</f>
        <v>0</v>
      </c>
      <c r="Q826" s="191">
        <v>8.0000000000000007E-5</v>
      </c>
      <c r="R826" s="191">
        <f>Q826*H826</f>
        <v>3.2000000000000003E-4</v>
      </c>
      <c r="S826" s="191">
        <v>0</v>
      </c>
      <c r="T826" s="192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3" t="s">
        <v>250</v>
      </c>
      <c r="AT826" s="193" t="s">
        <v>246</v>
      </c>
      <c r="AU826" s="193" t="s">
        <v>79</v>
      </c>
      <c r="AY826" s="19" t="s">
        <v>244</v>
      </c>
      <c r="BE826" s="194">
        <f>IF(N826="základní",J826,0)</f>
        <v>0</v>
      </c>
      <c r="BF826" s="194">
        <f>IF(N826="snížená",J826,0)</f>
        <v>0</v>
      </c>
      <c r="BG826" s="194">
        <f>IF(N826="zákl. přenesená",J826,0)</f>
        <v>0</v>
      </c>
      <c r="BH826" s="194">
        <f>IF(N826="sníž. přenesená",J826,0)</f>
        <v>0</v>
      </c>
      <c r="BI826" s="194">
        <f>IF(N826="nulová",J826,0)</f>
        <v>0</v>
      </c>
      <c r="BJ826" s="19" t="s">
        <v>77</v>
      </c>
      <c r="BK826" s="194">
        <f>ROUND(I826*H826,2)</f>
        <v>0</v>
      </c>
      <c r="BL826" s="19" t="s">
        <v>250</v>
      </c>
      <c r="BM826" s="193" t="s">
        <v>2554</v>
      </c>
    </row>
    <row r="827" spans="1:65" s="13" customFormat="1">
      <c r="B827" s="195"/>
      <c r="C827" s="196"/>
      <c r="D827" s="197" t="s">
        <v>252</v>
      </c>
      <c r="E827" s="198" t="s">
        <v>18</v>
      </c>
      <c r="F827" s="199" t="s">
        <v>2555</v>
      </c>
      <c r="G827" s="196"/>
      <c r="H827" s="200">
        <v>4</v>
      </c>
      <c r="I827" s="201"/>
      <c r="J827" s="196"/>
      <c r="K827" s="196"/>
      <c r="L827" s="202"/>
      <c r="M827" s="203"/>
      <c r="N827" s="204"/>
      <c r="O827" s="204"/>
      <c r="P827" s="204"/>
      <c r="Q827" s="204"/>
      <c r="R827" s="204"/>
      <c r="S827" s="204"/>
      <c r="T827" s="205"/>
      <c r="AT827" s="206" t="s">
        <v>252</v>
      </c>
      <c r="AU827" s="206" t="s">
        <v>79</v>
      </c>
      <c r="AV827" s="13" t="s">
        <v>79</v>
      </c>
      <c r="AW827" s="13" t="s">
        <v>32</v>
      </c>
      <c r="AX827" s="13" t="s">
        <v>70</v>
      </c>
      <c r="AY827" s="206" t="s">
        <v>244</v>
      </c>
    </row>
    <row r="828" spans="1:65" s="14" customFormat="1">
      <c r="B828" s="207"/>
      <c r="C828" s="208"/>
      <c r="D828" s="197" t="s">
        <v>252</v>
      </c>
      <c r="E828" s="209" t="s">
        <v>18</v>
      </c>
      <c r="F828" s="210" t="s">
        <v>254</v>
      </c>
      <c r="G828" s="208"/>
      <c r="H828" s="211">
        <v>4</v>
      </c>
      <c r="I828" s="212"/>
      <c r="J828" s="208"/>
      <c r="K828" s="208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252</v>
      </c>
      <c r="AU828" s="217" t="s">
        <v>79</v>
      </c>
      <c r="AV828" s="14" t="s">
        <v>250</v>
      </c>
      <c r="AW828" s="14" t="s">
        <v>32</v>
      </c>
      <c r="AX828" s="14" t="s">
        <v>77</v>
      </c>
      <c r="AY828" s="217" t="s">
        <v>244</v>
      </c>
    </row>
    <row r="829" spans="1:65" s="2" customFormat="1" ht="24.2" customHeight="1">
      <c r="A829" s="36"/>
      <c r="B829" s="37"/>
      <c r="C829" s="218" t="s">
        <v>997</v>
      </c>
      <c r="D829" s="218" t="s">
        <v>264</v>
      </c>
      <c r="E829" s="219" t="s">
        <v>2556</v>
      </c>
      <c r="F829" s="220" t="s">
        <v>2557</v>
      </c>
      <c r="G829" s="221" t="s">
        <v>379</v>
      </c>
      <c r="H829" s="222">
        <v>4.84</v>
      </c>
      <c r="I829" s="223"/>
      <c r="J829" s="224">
        <f>ROUND(I829*H829,2)</f>
        <v>0</v>
      </c>
      <c r="K829" s="225"/>
      <c r="L829" s="226"/>
      <c r="M829" s="227" t="s">
        <v>18</v>
      </c>
      <c r="N829" s="228" t="s">
        <v>41</v>
      </c>
      <c r="O829" s="66"/>
      <c r="P829" s="191">
        <f>O829*H829</f>
        <v>0</v>
      </c>
      <c r="Q829" s="191">
        <v>0</v>
      </c>
      <c r="R829" s="191">
        <f>Q829*H829</f>
        <v>0</v>
      </c>
      <c r="S829" s="191">
        <v>0</v>
      </c>
      <c r="T829" s="192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3" t="s">
        <v>267</v>
      </c>
      <c r="AT829" s="193" t="s">
        <v>264</v>
      </c>
      <c r="AU829" s="193" t="s">
        <v>79</v>
      </c>
      <c r="AY829" s="19" t="s">
        <v>244</v>
      </c>
      <c r="BE829" s="194">
        <f>IF(N829="základní",J829,0)</f>
        <v>0</v>
      </c>
      <c r="BF829" s="194">
        <f>IF(N829="snížená",J829,0)</f>
        <v>0</v>
      </c>
      <c r="BG829" s="194">
        <f>IF(N829="zákl. přenesená",J829,0)</f>
        <v>0</v>
      </c>
      <c r="BH829" s="194">
        <f>IF(N829="sníž. přenesená",J829,0)</f>
        <v>0</v>
      </c>
      <c r="BI829" s="194">
        <f>IF(N829="nulová",J829,0)</f>
        <v>0</v>
      </c>
      <c r="BJ829" s="19" t="s">
        <v>77</v>
      </c>
      <c r="BK829" s="194">
        <f>ROUND(I829*H829,2)</f>
        <v>0</v>
      </c>
      <c r="BL829" s="19" t="s">
        <v>250</v>
      </c>
      <c r="BM829" s="193" t="s">
        <v>2558</v>
      </c>
    </row>
    <row r="830" spans="1:65" s="13" customFormat="1">
      <c r="B830" s="195"/>
      <c r="C830" s="196"/>
      <c r="D830" s="197" t="s">
        <v>252</v>
      </c>
      <c r="E830" s="198" t="s">
        <v>18</v>
      </c>
      <c r="F830" s="199" t="s">
        <v>2559</v>
      </c>
      <c r="G830" s="196"/>
      <c r="H830" s="200">
        <v>4.84</v>
      </c>
      <c r="I830" s="201"/>
      <c r="J830" s="196"/>
      <c r="K830" s="196"/>
      <c r="L830" s="202"/>
      <c r="M830" s="203"/>
      <c r="N830" s="204"/>
      <c r="O830" s="204"/>
      <c r="P830" s="204"/>
      <c r="Q830" s="204"/>
      <c r="R830" s="204"/>
      <c r="S830" s="204"/>
      <c r="T830" s="205"/>
      <c r="AT830" s="206" t="s">
        <v>252</v>
      </c>
      <c r="AU830" s="206" t="s">
        <v>79</v>
      </c>
      <c r="AV830" s="13" t="s">
        <v>79</v>
      </c>
      <c r="AW830" s="13" t="s">
        <v>32</v>
      </c>
      <c r="AX830" s="13" t="s">
        <v>70</v>
      </c>
      <c r="AY830" s="206" t="s">
        <v>244</v>
      </c>
    </row>
    <row r="831" spans="1:65" s="14" customFormat="1">
      <c r="B831" s="207"/>
      <c r="C831" s="208"/>
      <c r="D831" s="197" t="s">
        <v>252</v>
      </c>
      <c r="E831" s="209" t="s">
        <v>18</v>
      </c>
      <c r="F831" s="210" t="s">
        <v>254</v>
      </c>
      <c r="G831" s="208"/>
      <c r="H831" s="211">
        <v>4.84</v>
      </c>
      <c r="I831" s="212"/>
      <c r="J831" s="208"/>
      <c r="K831" s="208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252</v>
      </c>
      <c r="AU831" s="217" t="s">
        <v>79</v>
      </c>
      <c r="AV831" s="14" t="s">
        <v>250</v>
      </c>
      <c r="AW831" s="14" t="s">
        <v>32</v>
      </c>
      <c r="AX831" s="14" t="s">
        <v>77</v>
      </c>
      <c r="AY831" s="217" t="s">
        <v>244</v>
      </c>
    </row>
    <row r="832" spans="1:65" s="2" customFormat="1" ht="24.2" customHeight="1">
      <c r="A832" s="36"/>
      <c r="B832" s="37"/>
      <c r="C832" s="181" t="s">
        <v>1004</v>
      </c>
      <c r="D832" s="181" t="s">
        <v>246</v>
      </c>
      <c r="E832" s="182" t="s">
        <v>2560</v>
      </c>
      <c r="F832" s="183" t="s">
        <v>2561</v>
      </c>
      <c r="G832" s="184" t="s">
        <v>249</v>
      </c>
      <c r="H832" s="185">
        <v>13</v>
      </c>
      <c r="I832" s="186"/>
      <c r="J832" s="187">
        <f>ROUND(I832*H832,2)</f>
        <v>0</v>
      </c>
      <c r="K832" s="188"/>
      <c r="L832" s="41"/>
      <c r="M832" s="189" t="s">
        <v>18</v>
      </c>
      <c r="N832" s="190" t="s">
        <v>41</v>
      </c>
      <c r="O832" s="66"/>
      <c r="P832" s="191">
        <f>O832*H832</f>
        <v>0</v>
      </c>
      <c r="Q832" s="191">
        <v>0</v>
      </c>
      <c r="R832" s="191">
        <f>Q832*H832</f>
        <v>0</v>
      </c>
      <c r="S832" s="191">
        <v>0</v>
      </c>
      <c r="T832" s="192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93" t="s">
        <v>250</v>
      </c>
      <c r="AT832" s="193" t="s">
        <v>246</v>
      </c>
      <c r="AU832" s="193" t="s">
        <v>79</v>
      </c>
      <c r="AY832" s="19" t="s">
        <v>244</v>
      </c>
      <c r="BE832" s="194">
        <f>IF(N832="základní",J832,0)</f>
        <v>0</v>
      </c>
      <c r="BF832" s="194">
        <f>IF(N832="snížená",J832,0)</f>
        <v>0</v>
      </c>
      <c r="BG832" s="194">
        <f>IF(N832="zákl. přenesená",J832,0)</f>
        <v>0</v>
      </c>
      <c r="BH832" s="194">
        <f>IF(N832="sníž. přenesená",J832,0)</f>
        <v>0</v>
      </c>
      <c r="BI832" s="194">
        <f>IF(N832="nulová",J832,0)</f>
        <v>0</v>
      </c>
      <c r="BJ832" s="19" t="s">
        <v>77</v>
      </c>
      <c r="BK832" s="194">
        <f>ROUND(I832*H832,2)</f>
        <v>0</v>
      </c>
      <c r="BL832" s="19" t="s">
        <v>250</v>
      </c>
      <c r="BM832" s="193" t="s">
        <v>2562</v>
      </c>
    </row>
    <row r="833" spans="1:65" s="2" customFormat="1" ht="19.5">
      <c r="A833" s="36"/>
      <c r="B833" s="37"/>
      <c r="C833" s="38"/>
      <c r="D833" s="197" t="s">
        <v>444</v>
      </c>
      <c r="E833" s="38"/>
      <c r="F833" s="239" t="s">
        <v>2563</v>
      </c>
      <c r="G833" s="38"/>
      <c r="H833" s="38"/>
      <c r="I833" s="240"/>
      <c r="J833" s="38"/>
      <c r="K833" s="38"/>
      <c r="L833" s="41"/>
      <c r="M833" s="241"/>
      <c r="N833" s="242"/>
      <c r="O833" s="66"/>
      <c r="P833" s="66"/>
      <c r="Q833" s="66"/>
      <c r="R833" s="66"/>
      <c r="S833" s="66"/>
      <c r="T833" s="67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T833" s="19" t="s">
        <v>444</v>
      </c>
      <c r="AU833" s="19" t="s">
        <v>79</v>
      </c>
    </row>
    <row r="834" spans="1:65" s="2" customFormat="1" ht="16.5" customHeight="1">
      <c r="A834" s="36"/>
      <c r="B834" s="37"/>
      <c r="C834" s="181" t="s">
        <v>1008</v>
      </c>
      <c r="D834" s="181" t="s">
        <v>246</v>
      </c>
      <c r="E834" s="182" t="s">
        <v>2564</v>
      </c>
      <c r="F834" s="183" t="s">
        <v>2565</v>
      </c>
      <c r="G834" s="184" t="s">
        <v>249</v>
      </c>
      <c r="H834" s="185">
        <v>12</v>
      </c>
      <c r="I834" s="186"/>
      <c r="J834" s="187">
        <f>ROUND(I834*H834,2)</f>
        <v>0</v>
      </c>
      <c r="K834" s="188"/>
      <c r="L834" s="41"/>
      <c r="M834" s="189" t="s">
        <v>18</v>
      </c>
      <c r="N834" s="190" t="s">
        <v>41</v>
      </c>
      <c r="O834" s="66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3" t="s">
        <v>250</v>
      </c>
      <c r="AT834" s="193" t="s">
        <v>246</v>
      </c>
      <c r="AU834" s="193" t="s">
        <v>79</v>
      </c>
      <c r="AY834" s="19" t="s">
        <v>244</v>
      </c>
      <c r="BE834" s="194">
        <f>IF(N834="základní",J834,0)</f>
        <v>0</v>
      </c>
      <c r="BF834" s="194">
        <f>IF(N834="snížená",J834,0)</f>
        <v>0</v>
      </c>
      <c r="BG834" s="194">
        <f>IF(N834="zákl. přenesená",J834,0)</f>
        <v>0</v>
      </c>
      <c r="BH834" s="194">
        <f>IF(N834="sníž. přenesená",J834,0)</f>
        <v>0</v>
      </c>
      <c r="BI834" s="194">
        <f>IF(N834="nulová",J834,0)</f>
        <v>0</v>
      </c>
      <c r="BJ834" s="19" t="s">
        <v>77</v>
      </c>
      <c r="BK834" s="194">
        <f>ROUND(I834*H834,2)</f>
        <v>0</v>
      </c>
      <c r="BL834" s="19" t="s">
        <v>250</v>
      </c>
      <c r="BM834" s="193" t="s">
        <v>2566</v>
      </c>
    </row>
    <row r="835" spans="1:65" s="2" customFormat="1" ht="29.25">
      <c r="A835" s="36"/>
      <c r="B835" s="37"/>
      <c r="C835" s="38"/>
      <c r="D835" s="197" t="s">
        <v>444</v>
      </c>
      <c r="E835" s="38"/>
      <c r="F835" s="239" t="s">
        <v>2567</v>
      </c>
      <c r="G835" s="38"/>
      <c r="H835" s="38"/>
      <c r="I835" s="240"/>
      <c r="J835" s="38"/>
      <c r="K835" s="38"/>
      <c r="L835" s="41"/>
      <c r="M835" s="241"/>
      <c r="N835" s="242"/>
      <c r="O835" s="66"/>
      <c r="P835" s="66"/>
      <c r="Q835" s="66"/>
      <c r="R835" s="66"/>
      <c r="S835" s="66"/>
      <c r="T835" s="67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T835" s="19" t="s">
        <v>444</v>
      </c>
      <c r="AU835" s="19" t="s">
        <v>79</v>
      </c>
    </row>
    <row r="836" spans="1:65" s="2" customFormat="1" ht="24.2" customHeight="1">
      <c r="A836" s="36"/>
      <c r="B836" s="37"/>
      <c r="C836" s="181" t="s">
        <v>1014</v>
      </c>
      <c r="D836" s="181" t="s">
        <v>246</v>
      </c>
      <c r="E836" s="182" t="s">
        <v>2568</v>
      </c>
      <c r="F836" s="183" t="s">
        <v>2569</v>
      </c>
      <c r="G836" s="184" t="s">
        <v>249</v>
      </c>
      <c r="H836" s="185">
        <v>4</v>
      </c>
      <c r="I836" s="186"/>
      <c r="J836" s="187">
        <f>ROUND(I836*H836,2)</f>
        <v>0</v>
      </c>
      <c r="K836" s="188"/>
      <c r="L836" s="41"/>
      <c r="M836" s="189" t="s">
        <v>18</v>
      </c>
      <c r="N836" s="190" t="s">
        <v>41</v>
      </c>
      <c r="O836" s="66"/>
      <c r="P836" s="191">
        <f>O836*H836</f>
        <v>0</v>
      </c>
      <c r="Q836" s="191">
        <v>0</v>
      </c>
      <c r="R836" s="191">
        <f>Q836*H836</f>
        <v>0</v>
      </c>
      <c r="S836" s="191">
        <v>0</v>
      </c>
      <c r="T836" s="192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193" t="s">
        <v>250</v>
      </c>
      <c r="AT836" s="193" t="s">
        <v>246</v>
      </c>
      <c r="AU836" s="193" t="s">
        <v>79</v>
      </c>
      <c r="AY836" s="19" t="s">
        <v>244</v>
      </c>
      <c r="BE836" s="194">
        <f>IF(N836="základní",J836,0)</f>
        <v>0</v>
      </c>
      <c r="BF836" s="194">
        <f>IF(N836="snížená",J836,0)</f>
        <v>0</v>
      </c>
      <c r="BG836" s="194">
        <f>IF(N836="zákl. přenesená",J836,0)</f>
        <v>0</v>
      </c>
      <c r="BH836" s="194">
        <f>IF(N836="sníž. přenesená",J836,0)</f>
        <v>0</v>
      </c>
      <c r="BI836" s="194">
        <f>IF(N836="nulová",J836,0)</f>
        <v>0</v>
      </c>
      <c r="BJ836" s="19" t="s">
        <v>77</v>
      </c>
      <c r="BK836" s="194">
        <f>ROUND(I836*H836,2)</f>
        <v>0</v>
      </c>
      <c r="BL836" s="19" t="s">
        <v>250</v>
      </c>
      <c r="BM836" s="193" t="s">
        <v>2570</v>
      </c>
    </row>
    <row r="837" spans="1:65" s="2" customFormat="1" ht="19.5">
      <c r="A837" s="36"/>
      <c r="B837" s="37"/>
      <c r="C837" s="38"/>
      <c r="D837" s="197" t="s">
        <v>444</v>
      </c>
      <c r="E837" s="38"/>
      <c r="F837" s="239" t="s">
        <v>2571</v>
      </c>
      <c r="G837" s="38"/>
      <c r="H837" s="38"/>
      <c r="I837" s="240"/>
      <c r="J837" s="38"/>
      <c r="K837" s="38"/>
      <c r="L837" s="41"/>
      <c r="M837" s="241"/>
      <c r="N837" s="242"/>
      <c r="O837" s="66"/>
      <c r="P837" s="66"/>
      <c r="Q837" s="66"/>
      <c r="R837" s="66"/>
      <c r="S837" s="66"/>
      <c r="T837" s="67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T837" s="19" t="s">
        <v>444</v>
      </c>
      <c r="AU837" s="19" t="s">
        <v>79</v>
      </c>
    </row>
    <row r="838" spans="1:65" s="2" customFormat="1" ht="16.5" customHeight="1">
      <c r="A838" s="36"/>
      <c r="B838" s="37"/>
      <c r="C838" s="181" t="s">
        <v>1019</v>
      </c>
      <c r="D838" s="181" t="s">
        <v>246</v>
      </c>
      <c r="E838" s="182" t="s">
        <v>2572</v>
      </c>
      <c r="F838" s="183" t="s">
        <v>2573</v>
      </c>
      <c r="G838" s="184" t="s">
        <v>249</v>
      </c>
      <c r="H838" s="185">
        <v>1</v>
      </c>
      <c r="I838" s="186"/>
      <c r="J838" s="187">
        <f>ROUND(I838*H838,2)</f>
        <v>0</v>
      </c>
      <c r="K838" s="188"/>
      <c r="L838" s="41"/>
      <c r="M838" s="189" t="s">
        <v>18</v>
      </c>
      <c r="N838" s="190" t="s">
        <v>41</v>
      </c>
      <c r="O838" s="66"/>
      <c r="P838" s="191">
        <f>O838*H838</f>
        <v>0</v>
      </c>
      <c r="Q838" s="191">
        <v>0</v>
      </c>
      <c r="R838" s="191">
        <f>Q838*H838</f>
        <v>0</v>
      </c>
      <c r="S838" s="191">
        <v>0</v>
      </c>
      <c r="T838" s="192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3" t="s">
        <v>250</v>
      </c>
      <c r="AT838" s="193" t="s">
        <v>246</v>
      </c>
      <c r="AU838" s="193" t="s">
        <v>79</v>
      </c>
      <c r="AY838" s="19" t="s">
        <v>244</v>
      </c>
      <c r="BE838" s="194">
        <f>IF(N838="základní",J838,0)</f>
        <v>0</v>
      </c>
      <c r="BF838" s="194">
        <f>IF(N838="snížená",J838,0)</f>
        <v>0</v>
      </c>
      <c r="BG838" s="194">
        <f>IF(N838="zákl. přenesená",J838,0)</f>
        <v>0</v>
      </c>
      <c r="BH838" s="194">
        <f>IF(N838="sníž. přenesená",J838,0)</f>
        <v>0</v>
      </c>
      <c r="BI838" s="194">
        <f>IF(N838="nulová",J838,0)</f>
        <v>0</v>
      </c>
      <c r="BJ838" s="19" t="s">
        <v>77</v>
      </c>
      <c r="BK838" s="194">
        <f>ROUND(I838*H838,2)</f>
        <v>0</v>
      </c>
      <c r="BL838" s="19" t="s">
        <v>250</v>
      </c>
      <c r="BM838" s="193" t="s">
        <v>2574</v>
      </c>
    </row>
    <row r="839" spans="1:65" s="2" customFormat="1" ht="16.5" customHeight="1">
      <c r="A839" s="36"/>
      <c r="B839" s="37"/>
      <c r="C839" s="181" t="s">
        <v>1026</v>
      </c>
      <c r="D839" s="181" t="s">
        <v>246</v>
      </c>
      <c r="E839" s="182" t="s">
        <v>2575</v>
      </c>
      <c r="F839" s="183" t="s">
        <v>2576</v>
      </c>
      <c r="G839" s="184" t="s">
        <v>249</v>
      </c>
      <c r="H839" s="185">
        <v>113</v>
      </c>
      <c r="I839" s="186"/>
      <c r="J839" s="187">
        <f>ROUND(I839*H839,2)</f>
        <v>0</v>
      </c>
      <c r="K839" s="188"/>
      <c r="L839" s="41"/>
      <c r="M839" s="189" t="s">
        <v>18</v>
      </c>
      <c r="N839" s="190" t="s">
        <v>41</v>
      </c>
      <c r="O839" s="66"/>
      <c r="P839" s="191">
        <f>O839*H839</f>
        <v>0</v>
      </c>
      <c r="Q839" s="191">
        <v>0</v>
      </c>
      <c r="R839" s="191">
        <f>Q839*H839</f>
        <v>0</v>
      </c>
      <c r="S839" s="191">
        <v>0</v>
      </c>
      <c r="T839" s="192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3" t="s">
        <v>250</v>
      </c>
      <c r="AT839" s="193" t="s">
        <v>246</v>
      </c>
      <c r="AU839" s="193" t="s">
        <v>79</v>
      </c>
      <c r="AY839" s="19" t="s">
        <v>244</v>
      </c>
      <c r="BE839" s="194">
        <f>IF(N839="základní",J839,0)</f>
        <v>0</v>
      </c>
      <c r="BF839" s="194">
        <f>IF(N839="snížená",J839,0)</f>
        <v>0</v>
      </c>
      <c r="BG839" s="194">
        <f>IF(N839="zákl. přenesená",J839,0)</f>
        <v>0</v>
      </c>
      <c r="BH839" s="194">
        <f>IF(N839="sníž. přenesená",J839,0)</f>
        <v>0</v>
      </c>
      <c r="BI839" s="194">
        <f>IF(N839="nulová",J839,0)</f>
        <v>0</v>
      </c>
      <c r="BJ839" s="19" t="s">
        <v>77</v>
      </c>
      <c r="BK839" s="194">
        <f>ROUND(I839*H839,2)</f>
        <v>0</v>
      </c>
      <c r="BL839" s="19" t="s">
        <v>250</v>
      </c>
      <c r="BM839" s="193" t="s">
        <v>2577</v>
      </c>
    </row>
    <row r="840" spans="1:65" s="13" customFormat="1">
      <c r="B840" s="195"/>
      <c r="C840" s="196"/>
      <c r="D840" s="197" t="s">
        <v>252</v>
      </c>
      <c r="E840" s="198" t="s">
        <v>18</v>
      </c>
      <c r="F840" s="199" t="s">
        <v>2578</v>
      </c>
      <c r="G840" s="196"/>
      <c r="H840" s="200">
        <v>113</v>
      </c>
      <c r="I840" s="201"/>
      <c r="J840" s="196"/>
      <c r="K840" s="196"/>
      <c r="L840" s="202"/>
      <c r="M840" s="203"/>
      <c r="N840" s="204"/>
      <c r="O840" s="204"/>
      <c r="P840" s="204"/>
      <c r="Q840" s="204"/>
      <c r="R840" s="204"/>
      <c r="S840" s="204"/>
      <c r="T840" s="205"/>
      <c r="AT840" s="206" t="s">
        <v>252</v>
      </c>
      <c r="AU840" s="206" t="s">
        <v>79</v>
      </c>
      <c r="AV840" s="13" t="s">
        <v>79</v>
      </c>
      <c r="AW840" s="13" t="s">
        <v>32</v>
      </c>
      <c r="AX840" s="13" t="s">
        <v>70</v>
      </c>
      <c r="AY840" s="206" t="s">
        <v>244</v>
      </c>
    </row>
    <row r="841" spans="1:65" s="14" customFormat="1">
      <c r="B841" s="207"/>
      <c r="C841" s="208"/>
      <c r="D841" s="197" t="s">
        <v>252</v>
      </c>
      <c r="E841" s="209" t="s">
        <v>18</v>
      </c>
      <c r="F841" s="210" t="s">
        <v>254</v>
      </c>
      <c r="G841" s="208"/>
      <c r="H841" s="211">
        <v>113</v>
      </c>
      <c r="I841" s="212"/>
      <c r="J841" s="208"/>
      <c r="K841" s="208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252</v>
      </c>
      <c r="AU841" s="217" t="s">
        <v>79</v>
      </c>
      <c r="AV841" s="14" t="s">
        <v>250</v>
      </c>
      <c r="AW841" s="14" t="s">
        <v>32</v>
      </c>
      <c r="AX841" s="14" t="s">
        <v>77</v>
      </c>
      <c r="AY841" s="217" t="s">
        <v>244</v>
      </c>
    </row>
    <row r="842" spans="1:65" s="2" customFormat="1" ht="37.9" customHeight="1">
      <c r="A842" s="36"/>
      <c r="B842" s="37"/>
      <c r="C842" s="181" t="s">
        <v>1030</v>
      </c>
      <c r="D842" s="181" t="s">
        <v>246</v>
      </c>
      <c r="E842" s="182" t="s">
        <v>2579</v>
      </c>
      <c r="F842" s="183" t="s">
        <v>2580</v>
      </c>
      <c r="G842" s="184" t="s">
        <v>249</v>
      </c>
      <c r="H842" s="185">
        <v>28</v>
      </c>
      <c r="I842" s="186"/>
      <c r="J842" s="187">
        <f>ROUND(I842*H842,2)</f>
        <v>0</v>
      </c>
      <c r="K842" s="188"/>
      <c r="L842" s="41"/>
      <c r="M842" s="189" t="s">
        <v>18</v>
      </c>
      <c r="N842" s="190" t="s">
        <v>41</v>
      </c>
      <c r="O842" s="66"/>
      <c r="P842" s="191">
        <f>O842*H842</f>
        <v>0</v>
      </c>
      <c r="Q842" s="191">
        <v>8.0000000000000007E-5</v>
      </c>
      <c r="R842" s="191">
        <f>Q842*H842</f>
        <v>2.2400000000000002E-3</v>
      </c>
      <c r="S842" s="191">
        <v>0</v>
      </c>
      <c r="T842" s="192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3" t="s">
        <v>250</v>
      </c>
      <c r="AT842" s="193" t="s">
        <v>246</v>
      </c>
      <c r="AU842" s="193" t="s">
        <v>79</v>
      </c>
      <c r="AY842" s="19" t="s">
        <v>244</v>
      </c>
      <c r="BE842" s="194">
        <f>IF(N842="základní",J842,0)</f>
        <v>0</v>
      </c>
      <c r="BF842" s="194">
        <f>IF(N842="snížená",J842,0)</f>
        <v>0</v>
      </c>
      <c r="BG842" s="194">
        <f>IF(N842="zákl. přenesená",J842,0)</f>
        <v>0</v>
      </c>
      <c r="BH842" s="194">
        <f>IF(N842="sníž. přenesená",J842,0)</f>
        <v>0</v>
      </c>
      <c r="BI842" s="194">
        <f>IF(N842="nulová",J842,0)</f>
        <v>0</v>
      </c>
      <c r="BJ842" s="19" t="s">
        <v>77</v>
      </c>
      <c r="BK842" s="194">
        <f>ROUND(I842*H842,2)</f>
        <v>0</v>
      </c>
      <c r="BL842" s="19" t="s">
        <v>250</v>
      </c>
      <c r="BM842" s="193" t="s">
        <v>2581</v>
      </c>
    </row>
    <row r="843" spans="1:65" s="13" customFormat="1">
      <c r="B843" s="195"/>
      <c r="C843" s="196"/>
      <c r="D843" s="197" t="s">
        <v>252</v>
      </c>
      <c r="E843" s="198" t="s">
        <v>18</v>
      </c>
      <c r="F843" s="199" t="s">
        <v>2582</v>
      </c>
      <c r="G843" s="196"/>
      <c r="H843" s="200">
        <v>28</v>
      </c>
      <c r="I843" s="201"/>
      <c r="J843" s="196"/>
      <c r="K843" s="196"/>
      <c r="L843" s="202"/>
      <c r="M843" s="203"/>
      <c r="N843" s="204"/>
      <c r="O843" s="204"/>
      <c r="P843" s="204"/>
      <c r="Q843" s="204"/>
      <c r="R843" s="204"/>
      <c r="S843" s="204"/>
      <c r="T843" s="205"/>
      <c r="AT843" s="206" t="s">
        <v>252</v>
      </c>
      <c r="AU843" s="206" t="s">
        <v>79</v>
      </c>
      <c r="AV843" s="13" t="s">
        <v>79</v>
      </c>
      <c r="AW843" s="13" t="s">
        <v>32</v>
      </c>
      <c r="AX843" s="13" t="s">
        <v>70</v>
      </c>
      <c r="AY843" s="206" t="s">
        <v>244</v>
      </c>
    </row>
    <row r="844" spans="1:65" s="14" customFormat="1">
      <c r="B844" s="207"/>
      <c r="C844" s="208"/>
      <c r="D844" s="197" t="s">
        <v>252</v>
      </c>
      <c r="E844" s="209" t="s">
        <v>18</v>
      </c>
      <c r="F844" s="210" t="s">
        <v>254</v>
      </c>
      <c r="G844" s="208"/>
      <c r="H844" s="211">
        <v>28</v>
      </c>
      <c r="I844" s="212"/>
      <c r="J844" s="208"/>
      <c r="K844" s="208"/>
      <c r="L844" s="213"/>
      <c r="M844" s="214"/>
      <c r="N844" s="215"/>
      <c r="O844" s="215"/>
      <c r="P844" s="215"/>
      <c r="Q844" s="215"/>
      <c r="R844" s="215"/>
      <c r="S844" s="215"/>
      <c r="T844" s="216"/>
      <c r="AT844" s="217" t="s">
        <v>252</v>
      </c>
      <c r="AU844" s="217" t="s">
        <v>79</v>
      </c>
      <c r="AV844" s="14" t="s">
        <v>250</v>
      </c>
      <c r="AW844" s="14" t="s">
        <v>32</v>
      </c>
      <c r="AX844" s="14" t="s">
        <v>77</v>
      </c>
      <c r="AY844" s="217" t="s">
        <v>244</v>
      </c>
    </row>
    <row r="845" spans="1:65" s="2" customFormat="1" ht="37.9" customHeight="1">
      <c r="A845" s="36"/>
      <c r="B845" s="37"/>
      <c r="C845" s="181" t="s">
        <v>1034</v>
      </c>
      <c r="D845" s="181" t="s">
        <v>246</v>
      </c>
      <c r="E845" s="182" t="s">
        <v>2583</v>
      </c>
      <c r="F845" s="183" t="s">
        <v>2584</v>
      </c>
      <c r="G845" s="184" t="s">
        <v>249</v>
      </c>
      <c r="H845" s="185">
        <v>38</v>
      </c>
      <c r="I845" s="186"/>
      <c r="J845" s="187">
        <f>ROUND(I845*H845,2)</f>
        <v>0</v>
      </c>
      <c r="K845" s="188"/>
      <c r="L845" s="41"/>
      <c r="M845" s="189" t="s">
        <v>18</v>
      </c>
      <c r="N845" s="190" t="s">
        <v>41</v>
      </c>
      <c r="O845" s="66"/>
      <c r="P845" s="191">
        <f>O845*H845</f>
        <v>0</v>
      </c>
      <c r="Q845" s="191">
        <v>1.6000000000000001E-4</v>
      </c>
      <c r="R845" s="191">
        <f>Q845*H845</f>
        <v>6.0800000000000003E-3</v>
      </c>
      <c r="S845" s="191">
        <v>0</v>
      </c>
      <c r="T845" s="192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93" t="s">
        <v>250</v>
      </c>
      <c r="AT845" s="193" t="s">
        <v>246</v>
      </c>
      <c r="AU845" s="193" t="s">
        <v>79</v>
      </c>
      <c r="AY845" s="19" t="s">
        <v>244</v>
      </c>
      <c r="BE845" s="194">
        <f>IF(N845="základní",J845,0)</f>
        <v>0</v>
      </c>
      <c r="BF845" s="194">
        <f>IF(N845="snížená",J845,0)</f>
        <v>0</v>
      </c>
      <c r="BG845" s="194">
        <f>IF(N845="zákl. přenesená",J845,0)</f>
        <v>0</v>
      </c>
      <c r="BH845" s="194">
        <f>IF(N845="sníž. přenesená",J845,0)</f>
        <v>0</v>
      </c>
      <c r="BI845" s="194">
        <f>IF(N845="nulová",J845,0)</f>
        <v>0</v>
      </c>
      <c r="BJ845" s="19" t="s">
        <v>77</v>
      </c>
      <c r="BK845" s="194">
        <f>ROUND(I845*H845,2)</f>
        <v>0</v>
      </c>
      <c r="BL845" s="19" t="s">
        <v>250</v>
      </c>
      <c r="BM845" s="193" t="s">
        <v>2585</v>
      </c>
    </row>
    <row r="846" spans="1:65" s="13" customFormat="1">
      <c r="B846" s="195"/>
      <c r="C846" s="196"/>
      <c r="D846" s="197" t="s">
        <v>252</v>
      </c>
      <c r="E846" s="198" t="s">
        <v>18</v>
      </c>
      <c r="F846" s="199" t="s">
        <v>2586</v>
      </c>
      <c r="G846" s="196"/>
      <c r="H846" s="200">
        <v>38</v>
      </c>
      <c r="I846" s="201"/>
      <c r="J846" s="196"/>
      <c r="K846" s="196"/>
      <c r="L846" s="202"/>
      <c r="M846" s="203"/>
      <c r="N846" s="204"/>
      <c r="O846" s="204"/>
      <c r="P846" s="204"/>
      <c r="Q846" s="204"/>
      <c r="R846" s="204"/>
      <c r="S846" s="204"/>
      <c r="T846" s="205"/>
      <c r="AT846" s="206" t="s">
        <v>252</v>
      </c>
      <c r="AU846" s="206" t="s">
        <v>79</v>
      </c>
      <c r="AV846" s="13" t="s">
        <v>79</v>
      </c>
      <c r="AW846" s="13" t="s">
        <v>32</v>
      </c>
      <c r="AX846" s="13" t="s">
        <v>70</v>
      </c>
      <c r="AY846" s="206" t="s">
        <v>244</v>
      </c>
    </row>
    <row r="847" spans="1:65" s="14" customFormat="1">
      <c r="B847" s="207"/>
      <c r="C847" s="208"/>
      <c r="D847" s="197" t="s">
        <v>252</v>
      </c>
      <c r="E847" s="209" t="s">
        <v>18</v>
      </c>
      <c r="F847" s="210" t="s">
        <v>254</v>
      </c>
      <c r="G847" s="208"/>
      <c r="H847" s="211">
        <v>38</v>
      </c>
      <c r="I847" s="212"/>
      <c r="J847" s="208"/>
      <c r="K847" s="208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252</v>
      </c>
      <c r="AU847" s="217" t="s">
        <v>79</v>
      </c>
      <c r="AV847" s="14" t="s">
        <v>250</v>
      </c>
      <c r="AW847" s="14" t="s">
        <v>32</v>
      </c>
      <c r="AX847" s="14" t="s">
        <v>77</v>
      </c>
      <c r="AY847" s="217" t="s">
        <v>244</v>
      </c>
    </row>
    <row r="848" spans="1:65" s="2" customFormat="1" ht="33" customHeight="1">
      <c r="A848" s="36"/>
      <c r="B848" s="37"/>
      <c r="C848" s="181" t="s">
        <v>1043</v>
      </c>
      <c r="D848" s="181" t="s">
        <v>246</v>
      </c>
      <c r="E848" s="182" t="s">
        <v>2587</v>
      </c>
      <c r="F848" s="183" t="s">
        <v>2588</v>
      </c>
      <c r="G848" s="184" t="s">
        <v>249</v>
      </c>
      <c r="H848" s="185">
        <v>4</v>
      </c>
      <c r="I848" s="186"/>
      <c r="J848" s="187">
        <f>ROUND(I848*H848,2)</f>
        <v>0</v>
      </c>
      <c r="K848" s="188"/>
      <c r="L848" s="41"/>
      <c r="M848" s="189" t="s">
        <v>18</v>
      </c>
      <c r="N848" s="190" t="s">
        <v>41</v>
      </c>
      <c r="O848" s="66"/>
      <c r="P848" s="191">
        <f>O848*H848</f>
        <v>0</v>
      </c>
      <c r="Q848" s="191">
        <v>2.0000000000000002E-5</v>
      </c>
      <c r="R848" s="191">
        <f>Q848*H848</f>
        <v>8.0000000000000007E-5</v>
      </c>
      <c r="S848" s="191">
        <v>0</v>
      </c>
      <c r="T848" s="192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93" t="s">
        <v>250</v>
      </c>
      <c r="AT848" s="193" t="s">
        <v>246</v>
      </c>
      <c r="AU848" s="193" t="s">
        <v>79</v>
      </c>
      <c r="AY848" s="19" t="s">
        <v>244</v>
      </c>
      <c r="BE848" s="194">
        <f>IF(N848="základní",J848,0)</f>
        <v>0</v>
      </c>
      <c r="BF848" s="194">
        <f>IF(N848="snížená",J848,0)</f>
        <v>0</v>
      </c>
      <c r="BG848" s="194">
        <f>IF(N848="zákl. přenesená",J848,0)</f>
        <v>0</v>
      </c>
      <c r="BH848" s="194">
        <f>IF(N848="sníž. přenesená",J848,0)</f>
        <v>0</v>
      </c>
      <c r="BI848" s="194">
        <f>IF(N848="nulová",J848,0)</f>
        <v>0</v>
      </c>
      <c r="BJ848" s="19" t="s">
        <v>77</v>
      </c>
      <c r="BK848" s="194">
        <f>ROUND(I848*H848,2)</f>
        <v>0</v>
      </c>
      <c r="BL848" s="19" t="s">
        <v>250</v>
      </c>
      <c r="BM848" s="193" t="s">
        <v>2589</v>
      </c>
    </row>
    <row r="849" spans="1:65" s="13" customFormat="1">
      <c r="B849" s="195"/>
      <c r="C849" s="196"/>
      <c r="D849" s="197" t="s">
        <v>252</v>
      </c>
      <c r="E849" s="198" t="s">
        <v>18</v>
      </c>
      <c r="F849" s="199" t="s">
        <v>2590</v>
      </c>
      <c r="G849" s="196"/>
      <c r="H849" s="200">
        <v>4</v>
      </c>
      <c r="I849" s="201"/>
      <c r="J849" s="196"/>
      <c r="K849" s="196"/>
      <c r="L849" s="202"/>
      <c r="M849" s="203"/>
      <c r="N849" s="204"/>
      <c r="O849" s="204"/>
      <c r="P849" s="204"/>
      <c r="Q849" s="204"/>
      <c r="R849" s="204"/>
      <c r="S849" s="204"/>
      <c r="T849" s="205"/>
      <c r="AT849" s="206" t="s">
        <v>252</v>
      </c>
      <c r="AU849" s="206" t="s">
        <v>79</v>
      </c>
      <c r="AV849" s="13" t="s">
        <v>79</v>
      </c>
      <c r="AW849" s="13" t="s">
        <v>32</v>
      </c>
      <c r="AX849" s="13" t="s">
        <v>70</v>
      </c>
      <c r="AY849" s="206" t="s">
        <v>244</v>
      </c>
    </row>
    <row r="850" spans="1:65" s="14" customFormat="1">
      <c r="B850" s="207"/>
      <c r="C850" s="208"/>
      <c r="D850" s="197" t="s">
        <v>252</v>
      </c>
      <c r="E850" s="209" t="s">
        <v>18</v>
      </c>
      <c r="F850" s="210" t="s">
        <v>254</v>
      </c>
      <c r="G850" s="208"/>
      <c r="H850" s="211">
        <v>4</v>
      </c>
      <c r="I850" s="212"/>
      <c r="J850" s="208"/>
      <c r="K850" s="208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252</v>
      </c>
      <c r="AU850" s="217" t="s">
        <v>79</v>
      </c>
      <c r="AV850" s="14" t="s">
        <v>250</v>
      </c>
      <c r="AW850" s="14" t="s">
        <v>32</v>
      </c>
      <c r="AX850" s="14" t="s">
        <v>77</v>
      </c>
      <c r="AY850" s="217" t="s">
        <v>244</v>
      </c>
    </row>
    <row r="851" spans="1:65" s="2" customFormat="1" ht="33" customHeight="1">
      <c r="A851" s="36"/>
      <c r="B851" s="37"/>
      <c r="C851" s="181" t="s">
        <v>1047</v>
      </c>
      <c r="D851" s="181" t="s">
        <v>246</v>
      </c>
      <c r="E851" s="182" t="s">
        <v>2591</v>
      </c>
      <c r="F851" s="183" t="s">
        <v>2592</v>
      </c>
      <c r="G851" s="184" t="s">
        <v>249</v>
      </c>
      <c r="H851" s="185">
        <v>4</v>
      </c>
      <c r="I851" s="186"/>
      <c r="J851" s="187">
        <f>ROUND(I851*H851,2)</f>
        <v>0</v>
      </c>
      <c r="K851" s="188"/>
      <c r="L851" s="41"/>
      <c r="M851" s="189" t="s">
        <v>18</v>
      </c>
      <c r="N851" s="190" t="s">
        <v>41</v>
      </c>
      <c r="O851" s="66"/>
      <c r="P851" s="191">
        <f>O851*H851</f>
        <v>0</v>
      </c>
      <c r="Q851" s="191">
        <v>1.2999999999999999E-4</v>
      </c>
      <c r="R851" s="191">
        <f>Q851*H851</f>
        <v>5.1999999999999995E-4</v>
      </c>
      <c r="S851" s="191">
        <v>0</v>
      </c>
      <c r="T851" s="192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3" t="s">
        <v>250</v>
      </c>
      <c r="AT851" s="193" t="s">
        <v>246</v>
      </c>
      <c r="AU851" s="193" t="s">
        <v>79</v>
      </c>
      <c r="AY851" s="19" t="s">
        <v>244</v>
      </c>
      <c r="BE851" s="194">
        <f>IF(N851="základní",J851,0)</f>
        <v>0</v>
      </c>
      <c r="BF851" s="194">
        <f>IF(N851="snížená",J851,0)</f>
        <v>0</v>
      </c>
      <c r="BG851" s="194">
        <f>IF(N851="zákl. přenesená",J851,0)</f>
        <v>0</v>
      </c>
      <c r="BH851" s="194">
        <f>IF(N851="sníž. přenesená",J851,0)</f>
        <v>0</v>
      </c>
      <c r="BI851" s="194">
        <f>IF(N851="nulová",J851,0)</f>
        <v>0</v>
      </c>
      <c r="BJ851" s="19" t="s">
        <v>77</v>
      </c>
      <c r="BK851" s="194">
        <f>ROUND(I851*H851,2)</f>
        <v>0</v>
      </c>
      <c r="BL851" s="19" t="s">
        <v>250</v>
      </c>
      <c r="BM851" s="193" t="s">
        <v>2593</v>
      </c>
    </row>
    <row r="852" spans="1:65" s="13" customFormat="1">
      <c r="B852" s="195"/>
      <c r="C852" s="196"/>
      <c r="D852" s="197" t="s">
        <v>252</v>
      </c>
      <c r="E852" s="198" t="s">
        <v>18</v>
      </c>
      <c r="F852" s="199" t="s">
        <v>2590</v>
      </c>
      <c r="G852" s="196"/>
      <c r="H852" s="200">
        <v>4</v>
      </c>
      <c r="I852" s="201"/>
      <c r="J852" s="196"/>
      <c r="K852" s="196"/>
      <c r="L852" s="202"/>
      <c r="M852" s="203"/>
      <c r="N852" s="204"/>
      <c r="O852" s="204"/>
      <c r="P852" s="204"/>
      <c r="Q852" s="204"/>
      <c r="R852" s="204"/>
      <c r="S852" s="204"/>
      <c r="T852" s="205"/>
      <c r="AT852" s="206" t="s">
        <v>252</v>
      </c>
      <c r="AU852" s="206" t="s">
        <v>79</v>
      </c>
      <c r="AV852" s="13" t="s">
        <v>79</v>
      </c>
      <c r="AW852" s="13" t="s">
        <v>32</v>
      </c>
      <c r="AX852" s="13" t="s">
        <v>70</v>
      </c>
      <c r="AY852" s="206" t="s">
        <v>244</v>
      </c>
    </row>
    <row r="853" spans="1:65" s="14" customFormat="1">
      <c r="B853" s="207"/>
      <c r="C853" s="208"/>
      <c r="D853" s="197" t="s">
        <v>252</v>
      </c>
      <c r="E853" s="209" t="s">
        <v>18</v>
      </c>
      <c r="F853" s="210" t="s">
        <v>254</v>
      </c>
      <c r="G853" s="208"/>
      <c r="H853" s="211">
        <v>4</v>
      </c>
      <c r="I853" s="212"/>
      <c r="J853" s="208"/>
      <c r="K853" s="208"/>
      <c r="L853" s="213"/>
      <c r="M853" s="214"/>
      <c r="N853" s="215"/>
      <c r="O853" s="215"/>
      <c r="P853" s="215"/>
      <c r="Q853" s="215"/>
      <c r="R853" s="215"/>
      <c r="S853" s="215"/>
      <c r="T853" s="216"/>
      <c r="AT853" s="217" t="s">
        <v>252</v>
      </c>
      <c r="AU853" s="217" t="s">
        <v>79</v>
      </c>
      <c r="AV853" s="14" t="s">
        <v>250</v>
      </c>
      <c r="AW853" s="14" t="s">
        <v>32</v>
      </c>
      <c r="AX853" s="14" t="s">
        <v>77</v>
      </c>
      <c r="AY853" s="217" t="s">
        <v>244</v>
      </c>
    </row>
    <row r="854" spans="1:65" s="2" customFormat="1" ht="24.2" customHeight="1">
      <c r="A854" s="36"/>
      <c r="B854" s="37"/>
      <c r="C854" s="181" t="s">
        <v>1051</v>
      </c>
      <c r="D854" s="181" t="s">
        <v>246</v>
      </c>
      <c r="E854" s="182" t="s">
        <v>2594</v>
      </c>
      <c r="F854" s="183" t="s">
        <v>2595</v>
      </c>
      <c r="G854" s="184" t="s">
        <v>379</v>
      </c>
      <c r="H854" s="185">
        <v>4.5999999999999996</v>
      </c>
      <c r="I854" s="186"/>
      <c r="J854" s="187">
        <f>ROUND(I854*H854,2)</f>
        <v>0</v>
      </c>
      <c r="K854" s="188"/>
      <c r="L854" s="41"/>
      <c r="M854" s="189" t="s">
        <v>18</v>
      </c>
      <c r="N854" s="190" t="s">
        <v>41</v>
      </c>
      <c r="O854" s="66"/>
      <c r="P854" s="191">
        <f>O854*H854</f>
        <v>0</v>
      </c>
      <c r="Q854" s="191">
        <v>0</v>
      </c>
      <c r="R854" s="191">
        <f>Q854*H854</f>
        <v>0</v>
      </c>
      <c r="S854" s="191">
        <v>0</v>
      </c>
      <c r="T854" s="192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3" t="s">
        <v>250</v>
      </c>
      <c r="AT854" s="193" t="s">
        <v>246</v>
      </c>
      <c r="AU854" s="193" t="s">
        <v>79</v>
      </c>
      <c r="AY854" s="19" t="s">
        <v>244</v>
      </c>
      <c r="BE854" s="194">
        <f>IF(N854="základní",J854,0)</f>
        <v>0</v>
      </c>
      <c r="BF854" s="194">
        <f>IF(N854="snížená",J854,0)</f>
        <v>0</v>
      </c>
      <c r="BG854" s="194">
        <f>IF(N854="zákl. přenesená",J854,0)</f>
        <v>0</v>
      </c>
      <c r="BH854" s="194">
        <f>IF(N854="sníž. přenesená",J854,0)</f>
        <v>0</v>
      </c>
      <c r="BI854" s="194">
        <f>IF(N854="nulová",J854,0)</f>
        <v>0</v>
      </c>
      <c r="BJ854" s="19" t="s">
        <v>77</v>
      </c>
      <c r="BK854" s="194">
        <f>ROUND(I854*H854,2)</f>
        <v>0</v>
      </c>
      <c r="BL854" s="19" t="s">
        <v>250</v>
      </c>
      <c r="BM854" s="193" t="s">
        <v>2596</v>
      </c>
    </row>
    <row r="855" spans="1:65" s="2" customFormat="1" ht="16.5" customHeight="1">
      <c r="A855" s="36"/>
      <c r="B855" s="37"/>
      <c r="C855" s="181" t="s">
        <v>1055</v>
      </c>
      <c r="D855" s="181" t="s">
        <v>246</v>
      </c>
      <c r="E855" s="182" t="s">
        <v>2597</v>
      </c>
      <c r="F855" s="183" t="s">
        <v>2598</v>
      </c>
      <c r="G855" s="184" t="s">
        <v>379</v>
      </c>
      <c r="H855" s="185">
        <v>30.63</v>
      </c>
      <c r="I855" s="186"/>
      <c r="J855" s="187">
        <f>ROUND(I855*H855,2)</f>
        <v>0</v>
      </c>
      <c r="K855" s="188"/>
      <c r="L855" s="41"/>
      <c r="M855" s="189" t="s">
        <v>18</v>
      </c>
      <c r="N855" s="190" t="s">
        <v>41</v>
      </c>
      <c r="O855" s="66"/>
      <c r="P855" s="191">
        <f>O855*H855</f>
        <v>0</v>
      </c>
      <c r="Q855" s="191">
        <v>0</v>
      </c>
      <c r="R855" s="191">
        <f>Q855*H855</f>
        <v>0</v>
      </c>
      <c r="S855" s="191">
        <v>0</v>
      </c>
      <c r="T855" s="192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3" t="s">
        <v>250</v>
      </c>
      <c r="AT855" s="193" t="s">
        <v>246</v>
      </c>
      <c r="AU855" s="193" t="s">
        <v>79</v>
      </c>
      <c r="AY855" s="19" t="s">
        <v>244</v>
      </c>
      <c r="BE855" s="194">
        <f>IF(N855="základní",J855,0)</f>
        <v>0</v>
      </c>
      <c r="BF855" s="194">
        <f>IF(N855="snížená",J855,0)</f>
        <v>0</v>
      </c>
      <c r="BG855" s="194">
        <f>IF(N855="zákl. přenesená",J855,0)</f>
        <v>0</v>
      </c>
      <c r="BH855" s="194">
        <f>IF(N855="sníž. přenesená",J855,0)</f>
        <v>0</v>
      </c>
      <c r="BI855" s="194">
        <f>IF(N855="nulová",J855,0)</f>
        <v>0</v>
      </c>
      <c r="BJ855" s="19" t="s">
        <v>77</v>
      </c>
      <c r="BK855" s="194">
        <f>ROUND(I855*H855,2)</f>
        <v>0</v>
      </c>
      <c r="BL855" s="19" t="s">
        <v>250</v>
      </c>
      <c r="BM855" s="193" t="s">
        <v>2599</v>
      </c>
    </row>
    <row r="856" spans="1:65" s="13" customFormat="1">
      <c r="B856" s="195"/>
      <c r="C856" s="196"/>
      <c r="D856" s="197" t="s">
        <v>252</v>
      </c>
      <c r="E856" s="198" t="s">
        <v>18</v>
      </c>
      <c r="F856" s="199" t="s">
        <v>2600</v>
      </c>
      <c r="G856" s="196"/>
      <c r="H856" s="200">
        <v>6.03</v>
      </c>
      <c r="I856" s="201"/>
      <c r="J856" s="196"/>
      <c r="K856" s="196"/>
      <c r="L856" s="202"/>
      <c r="M856" s="203"/>
      <c r="N856" s="204"/>
      <c r="O856" s="204"/>
      <c r="P856" s="204"/>
      <c r="Q856" s="204"/>
      <c r="R856" s="204"/>
      <c r="S856" s="204"/>
      <c r="T856" s="205"/>
      <c r="AT856" s="206" t="s">
        <v>252</v>
      </c>
      <c r="AU856" s="206" t="s">
        <v>79</v>
      </c>
      <c r="AV856" s="13" t="s">
        <v>79</v>
      </c>
      <c r="AW856" s="13" t="s">
        <v>32</v>
      </c>
      <c r="AX856" s="13" t="s">
        <v>70</v>
      </c>
      <c r="AY856" s="206" t="s">
        <v>244</v>
      </c>
    </row>
    <row r="857" spans="1:65" s="13" customFormat="1">
      <c r="B857" s="195"/>
      <c r="C857" s="196"/>
      <c r="D857" s="197" t="s">
        <v>252</v>
      </c>
      <c r="E857" s="198" t="s">
        <v>18</v>
      </c>
      <c r="F857" s="199" t="s">
        <v>2601</v>
      </c>
      <c r="G857" s="196"/>
      <c r="H857" s="200">
        <v>24.6</v>
      </c>
      <c r="I857" s="201"/>
      <c r="J857" s="196"/>
      <c r="K857" s="196"/>
      <c r="L857" s="202"/>
      <c r="M857" s="203"/>
      <c r="N857" s="204"/>
      <c r="O857" s="204"/>
      <c r="P857" s="204"/>
      <c r="Q857" s="204"/>
      <c r="R857" s="204"/>
      <c r="S857" s="204"/>
      <c r="T857" s="205"/>
      <c r="AT857" s="206" t="s">
        <v>252</v>
      </c>
      <c r="AU857" s="206" t="s">
        <v>79</v>
      </c>
      <c r="AV857" s="13" t="s">
        <v>79</v>
      </c>
      <c r="AW857" s="13" t="s">
        <v>32</v>
      </c>
      <c r="AX857" s="13" t="s">
        <v>70</v>
      </c>
      <c r="AY857" s="206" t="s">
        <v>244</v>
      </c>
    </row>
    <row r="858" spans="1:65" s="14" customFormat="1">
      <c r="B858" s="207"/>
      <c r="C858" s="208"/>
      <c r="D858" s="197" t="s">
        <v>252</v>
      </c>
      <c r="E858" s="209" t="s">
        <v>18</v>
      </c>
      <c r="F858" s="210" t="s">
        <v>254</v>
      </c>
      <c r="G858" s="208"/>
      <c r="H858" s="211">
        <v>30.630000000000003</v>
      </c>
      <c r="I858" s="212"/>
      <c r="J858" s="208"/>
      <c r="K858" s="208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252</v>
      </c>
      <c r="AU858" s="217" t="s">
        <v>79</v>
      </c>
      <c r="AV858" s="14" t="s">
        <v>250</v>
      </c>
      <c r="AW858" s="14" t="s">
        <v>32</v>
      </c>
      <c r="AX858" s="14" t="s">
        <v>77</v>
      </c>
      <c r="AY858" s="217" t="s">
        <v>244</v>
      </c>
    </row>
    <row r="859" spans="1:65" s="2" customFormat="1" ht="16.5" customHeight="1">
      <c r="A859" s="36"/>
      <c r="B859" s="37"/>
      <c r="C859" s="218" t="s">
        <v>1059</v>
      </c>
      <c r="D859" s="218" t="s">
        <v>264</v>
      </c>
      <c r="E859" s="219" t="s">
        <v>2602</v>
      </c>
      <c r="F859" s="220" t="s">
        <v>2603</v>
      </c>
      <c r="G859" s="221" t="s">
        <v>379</v>
      </c>
      <c r="H859" s="222">
        <v>6.633</v>
      </c>
      <c r="I859" s="223"/>
      <c r="J859" s="224">
        <f>ROUND(I859*H859,2)</f>
        <v>0</v>
      </c>
      <c r="K859" s="225"/>
      <c r="L859" s="226"/>
      <c r="M859" s="227" t="s">
        <v>18</v>
      </c>
      <c r="N859" s="228" t="s">
        <v>41</v>
      </c>
      <c r="O859" s="66"/>
      <c r="P859" s="191">
        <f>O859*H859</f>
        <v>0</v>
      </c>
      <c r="Q859" s="191">
        <v>1.3500000000000001E-3</v>
      </c>
      <c r="R859" s="191">
        <f>Q859*H859</f>
        <v>8.9545500000000004E-3</v>
      </c>
      <c r="S859" s="191">
        <v>0</v>
      </c>
      <c r="T859" s="192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3" t="s">
        <v>267</v>
      </c>
      <c r="AT859" s="193" t="s">
        <v>264</v>
      </c>
      <c r="AU859" s="193" t="s">
        <v>79</v>
      </c>
      <c r="AY859" s="19" t="s">
        <v>244</v>
      </c>
      <c r="BE859" s="194">
        <f>IF(N859="základní",J859,0)</f>
        <v>0</v>
      </c>
      <c r="BF859" s="194">
        <f>IF(N859="snížená",J859,0)</f>
        <v>0</v>
      </c>
      <c r="BG859" s="194">
        <f>IF(N859="zákl. přenesená",J859,0)</f>
        <v>0</v>
      </c>
      <c r="BH859" s="194">
        <f>IF(N859="sníž. přenesená",J859,0)</f>
        <v>0</v>
      </c>
      <c r="BI859" s="194">
        <f>IF(N859="nulová",J859,0)</f>
        <v>0</v>
      </c>
      <c r="BJ859" s="19" t="s">
        <v>77</v>
      </c>
      <c r="BK859" s="194">
        <f>ROUND(I859*H859,2)</f>
        <v>0</v>
      </c>
      <c r="BL859" s="19" t="s">
        <v>250</v>
      </c>
      <c r="BM859" s="193" t="s">
        <v>2604</v>
      </c>
    </row>
    <row r="860" spans="1:65" s="2" customFormat="1" ht="16.5" customHeight="1">
      <c r="A860" s="36"/>
      <c r="B860" s="37"/>
      <c r="C860" s="218" t="s">
        <v>1064</v>
      </c>
      <c r="D860" s="218" t="s">
        <v>264</v>
      </c>
      <c r="E860" s="219" t="s">
        <v>2605</v>
      </c>
      <c r="F860" s="220" t="s">
        <v>2606</v>
      </c>
      <c r="G860" s="221" t="s">
        <v>379</v>
      </c>
      <c r="H860" s="222">
        <v>27.06</v>
      </c>
      <c r="I860" s="223"/>
      <c r="J860" s="224">
        <f>ROUND(I860*H860,2)</f>
        <v>0</v>
      </c>
      <c r="K860" s="225"/>
      <c r="L860" s="226"/>
      <c r="M860" s="227" t="s">
        <v>18</v>
      </c>
      <c r="N860" s="228" t="s">
        <v>41</v>
      </c>
      <c r="O860" s="66"/>
      <c r="P860" s="191">
        <f>O860*H860</f>
        <v>0</v>
      </c>
      <c r="Q860" s="191">
        <v>0</v>
      </c>
      <c r="R860" s="191">
        <f>Q860*H860</f>
        <v>0</v>
      </c>
      <c r="S860" s="191">
        <v>0</v>
      </c>
      <c r="T860" s="192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93" t="s">
        <v>267</v>
      </c>
      <c r="AT860" s="193" t="s">
        <v>264</v>
      </c>
      <c r="AU860" s="193" t="s">
        <v>79</v>
      </c>
      <c r="AY860" s="19" t="s">
        <v>244</v>
      </c>
      <c r="BE860" s="194">
        <f>IF(N860="základní",J860,0)</f>
        <v>0</v>
      </c>
      <c r="BF860" s="194">
        <f>IF(N860="snížená",J860,0)</f>
        <v>0</v>
      </c>
      <c r="BG860" s="194">
        <f>IF(N860="zákl. přenesená",J860,0)</f>
        <v>0</v>
      </c>
      <c r="BH860" s="194">
        <f>IF(N860="sníž. přenesená",J860,0)</f>
        <v>0</v>
      </c>
      <c r="BI860" s="194">
        <f>IF(N860="nulová",J860,0)</f>
        <v>0</v>
      </c>
      <c r="BJ860" s="19" t="s">
        <v>77</v>
      </c>
      <c r="BK860" s="194">
        <f>ROUND(I860*H860,2)</f>
        <v>0</v>
      </c>
      <c r="BL860" s="19" t="s">
        <v>250</v>
      </c>
      <c r="BM860" s="193" t="s">
        <v>2607</v>
      </c>
    </row>
    <row r="861" spans="1:65" s="2" customFormat="1" ht="24.2" customHeight="1">
      <c r="A861" s="36"/>
      <c r="B861" s="37"/>
      <c r="C861" s="181" t="s">
        <v>1069</v>
      </c>
      <c r="D861" s="181" t="s">
        <v>246</v>
      </c>
      <c r="E861" s="182" t="s">
        <v>2608</v>
      </c>
      <c r="F861" s="183" t="s">
        <v>2609</v>
      </c>
      <c r="G861" s="184" t="s">
        <v>289</v>
      </c>
      <c r="H861" s="185">
        <v>120</v>
      </c>
      <c r="I861" s="186"/>
      <c r="J861" s="187">
        <f>ROUND(I861*H861,2)</f>
        <v>0</v>
      </c>
      <c r="K861" s="188"/>
      <c r="L861" s="41"/>
      <c r="M861" s="189" t="s">
        <v>18</v>
      </c>
      <c r="N861" s="190" t="s">
        <v>41</v>
      </c>
      <c r="O861" s="66"/>
      <c r="P861" s="191">
        <f>O861*H861</f>
        <v>0</v>
      </c>
      <c r="Q861" s="191">
        <v>0</v>
      </c>
      <c r="R861" s="191">
        <f>Q861*H861</f>
        <v>0</v>
      </c>
      <c r="S861" s="191">
        <v>0</v>
      </c>
      <c r="T861" s="192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93" t="s">
        <v>250</v>
      </c>
      <c r="AT861" s="193" t="s">
        <v>246</v>
      </c>
      <c r="AU861" s="193" t="s">
        <v>79</v>
      </c>
      <c r="AY861" s="19" t="s">
        <v>244</v>
      </c>
      <c r="BE861" s="194">
        <f>IF(N861="základní",J861,0)</f>
        <v>0</v>
      </c>
      <c r="BF861" s="194">
        <f>IF(N861="snížená",J861,0)</f>
        <v>0</v>
      </c>
      <c r="BG861" s="194">
        <f>IF(N861="zákl. přenesená",J861,0)</f>
        <v>0</v>
      </c>
      <c r="BH861" s="194">
        <f>IF(N861="sníž. přenesená",J861,0)</f>
        <v>0</v>
      </c>
      <c r="BI861" s="194">
        <f>IF(N861="nulová",J861,0)</f>
        <v>0</v>
      </c>
      <c r="BJ861" s="19" t="s">
        <v>77</v>
      </c>
      <c r="BK861" s="194">
        <f>ROUND(I861*H861,2)</f>
        <v>0</v>
      </c>
      <c r="BL861" s="19" t="s">
        <v>250</v>
      </c>
      <c r="BM861" s="193" t="s">
        <v>2610</v>
      </c>
    </row>
    <row r="862" spans="1:65" s="2" customFormat="1" ht="29.25">
      <c r="A862" s="36"/>
      <c r="B862" s="37"/>
      <c r="C862" s="38"/>
      <c r="D862" s="197" t="s">
        <v>444</v>
      </c>
      <c r="E862" s="38"/>
      <c r="F862" s="239" t="s">
        <v>2611</v>
      </c>
      <c r="G862" s="38"/>
      <c r="H862" s="38"/>
      <c r="I862" s="240"/>
      <c r="J862" s="38"/>
      <c r="K862" s="38"/>
      <c r="L862" s="41"/>
      <c r="M862" s="241"/>
      <c r="N862" s="242"/>
      <c r="O862" s="66"/>
      <c r="P862" s="66"/>
      <c r="Q862" s="66"/>
      <c r="R862" s="66"/>
      <c r="S862" s="66"/>
      <c r="T862" s="67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T862" s="19" t="s">
        <v>444</v>
      </c>
      <c r="AU862" s="19" t="s">
        <v>79</v>
      </c>
    </row>
    <row r="863" spans="1:65" s="13" customFormat="1">
      <c r="B863" s="195"/>
      <c r="C863" s="196"/>
      <c r="D863" s="197" t="s">
        <v>252</v>
      </c>
      <c r="E863" s="198" t="s">
        <v>18</v>
      </c>
      <c r="F863" s="199" t="s">
        <v>2612</v>
      </c>
      <c r="G863" s="196"/>
      <c r="H863" s="200">
        <v>320</v>
      </c>
      <c r="I863" s="201"/>
      <c r="J863" s="196"/>
      <c r="K863" s="196"/>
      <c r="L863" s="202"/>
      <c r="M863" s="203"/>
      <c r="N863" s="204"/>
      <c r="O863" s="204"/>
      <c r="P863" s="204"/>
      <c r="Q863" s="204"/>
      <c r="R863" s="204"/>
      <c r="S863" s="204"/>
      <c r="T863" s="205"/>
      <c r="AT863" s="206" t="s">
        <v>252</v>
      </c>
      <c r="AU863" s="206" t="s">
        <v>79</v>
      </c>
      <c r="AV863" s="13" t="s">
        <v>79</v>
      </c>
      <c r="AW863" s="13" t="s">
        <v>32</v>
      </c>
      <c r="AX863" s="13" t="s">
        <v>70</v>
      </c>
      <c r="AY863" s="206" t="s">
        <v>244</v>
      </c>
    </row>
    <row r="864" spans="1:65" s="15" customFormat="1">
      <c r="B864" s="229"/>
      <c r="C864" s="230"/>
      <c r="D864" s="197" t="s">
        <v>252</v>
      </c>
      <c r="E864" s="231" t="s">
        <v>18</v>
      </c>
      <c r="F864" s="232" t="s">
        <v>374</v>
      </c>
      <c r="G864" s="230"/>
      <c r="H864" s="231" t="s">
        <v>18</v>
      </c>
      <c r="I864" s="233"/>
      <c r="J864" s="230"/>
      <c r="K864" s="230"/>
      <c r="L864" s="234"/>
      <c r="M864" s="235"/>
      <c r="N864" s="236"/>
      <c r="O864" s="236"/>
      <c r="P864" s="236"/>
      <c r="Q864" s="236"/>
      <c r="R864" s="236"/>
      <c r="S864" s="236"/>
      <c r="T864" s="237"/>
      <c r="AT864" s="238" t="s">
        <v>252</v>
      </c>
      <c r="AU864" s="238" t="s">
        <v>79</v>
      </c>
      <c r="AV864" s="15" t="s">
        <v>77</v>
      </c>
      <c r="AW864" s="15" t="s">
        <v>32</v>
      </c>
      <c r="AX864" s="15" t="s">
        <v>70</v>
      </c>
      <c r="AY864" s="238" t="s">
        <v>244</v>
      </c>
    </row>
    <row r="865" spans="1:65" s="13" customFormat="1">
      <c r="B865" s="195"/>
      <c r="C865" s="196"/>
      <c r="D865" s="197" t="s">
        <v>252</v>
      </c>
      <c r="E865" s="198" t="s">
        <v>18</v>
      </c>
      <c r="F865" s="199" t="s">
        <v>2613</v>
      </c>
      <c r="G865" s="196"/>
      <c r="H865" s="200">
        <v>-200</v>
      </c>
      <c r="I865" s="201"/>
      <c r="J865" s="196"/>
      <c r="K865" s="196"/>
      <c r="L865" s="202"/>
      <c r="M865" s="203"/>
      <c r="N865" s="204"/>
      <c r="O865" s="204"/>
      <c r="P865" s="204"/>
      <c r="Q865" s="204"/>
      <c r="R865" s="204"/>
      <c r="S865" s="204"/>
      <c r="T865" s="205"/>
      <c r="AT865" s="206" t="s">
        <v>252</v>
      </c>
      <c r="AU865" s="206" t="s">
        <v>79</v>
      </c>
      <c r="AV865" s="13" t="s">
        <v>79</v>
      </c>
      <c r="AW865" s="13" t="s">
        <v>32</v>
      </c>
      <c r="AX865" s="13" t="s">
        <v>70</v>
      </c>
      <c r="AY865" s="206" t="s">
        <v>244</v>
      </c>
    </row>
    <row r="866" spans="1:65" s="14" customFormat="1">
      <c r="B866" s="207"/>
      <c r="C866" s="208"/>
      <c r="D866" s="197" t="s">
        <v>252</v>
      </c>
      <c r="E866" s="209" t="s">
        <v>18</v>
      </c>
      <c r="F866" s="210" t="s">
        <v>254</v>
      </c>
      <c r="G866" s="208"/>
      <c r="H866" s="211">
        <v>120</v>
      </c>
      <c r="I866" s="212"/>
      <c r="J866" s="208"/>
      <c r="K866" s="208"/>
      <c r="L866" s="213"/>
      <c r="M866" s="214"/>
      <c r="N866" s="215"/>
      <c r="O866" s="215"/>
      <c r="P866" s="215"/>
      <c r="Q866" s="215"/>
      <c r="R866" s="215"/>
      <c r="S866" s="215"/>
      <c r="T866" s="216"/>
      <c r="AT866" s="217" t="s">
        <v>252</v>
      </c>
      <c r="AU866" s="217" t="s">
        <v>79</v>
      </c>
      <c r="AV866" s="14" t="s">
        <v>250</v>
      </c>
      <c r="AW866" s="14" t="s">
        <v>32</v>
      </c>
      <c r="AX866" s="14" t="s">
        <v>77</v>
      </c>
      <c r="AY866" s="217" t="s">
        <v>244</v>
      </c>
    </row>
    <row r="867" spans="1:65" s="2" customFormat="1" ht="44.25" customHeight="1">
      <c r="A867" s="36"/>
      <c r="B867" s="37"/>
      <c r="C867" s="181" t="s">
        <v>1074</v>
      </c>
      <c r="D867" s="181" t="s">
        <v>246</v>
      </c>
      <c r="E867" s="182" t="s">
        <v>484</v>
      </c>
      <c r="F867" s="183" t="s">
        <v>485</v>
      </c>
      <c r="G867" s="184" t="s">
        <v>289</v>
      </c>
      <c r="H867" s="185">
        <v>22.9</v>
      </c>
      <c r="I867" s="186"/>
      <c r="J867" s="187">
        <f>ROUND(I867*H867,2)</f>
        <v>0</v>
      </c>
      <c r="K867" s="188"/>
      <c r="L867" s="41"/>
      <c r="M867" s="189" t="s">
        <v>18</v>
      </c>
      <c r="N867" s="190" t="s">
        <v>41</v>
      </c>
      <c r="O867" s="66"/>
      <c r="P867" s="191">
        <f>O867*H867</f>
        <v>0</v>
      </c>
      <c r="Q867" s="191">
        <v>0</v>
      </c>
      <c r="R867" s="191">
        <f>Q867*H867</f>
        <v>0</v>
      </c>
      <c r="S867" s="191">
        <v>0.13100000000000001</v>
      </c>
      <c r="T867" s="192">
        <f>S867*H867</f>
        <v>2.9998999999999998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93" t="s">
        <v>250</v>
      </c>
      <c r="AT867" s="193" t="s">
        <v>246</v>
      </c>
      <c r="AU867" s="193" t="s">
        <v>79</v>
      </c>
      <c r="AY867" s="19" t="s">
        <v>244</v>
      </c>
      <c r="BE867" s="194">
        <f>IF(N867="základní",J867,0)</f>
        <v>0</v>
      </c>
      <c r="BF867" s="194">
        <f>IF(N867="snížená",J867,0)</f>
        <v>0</v>
      </c>
      <c r="BG867" s="194">
        <f>IF(N867="zákl. přenesená",J867,0)</f>
        <v>0</v>
      </c>
      <c r="BH867" s="194">
        <f>IF(N867="sníž. přenesená",J867,0)</f>
        <v>0</v>
      </c>
      <c r="BI867" s="194">
        <f>IF(N867="nulová",J867,0)</f>
        <v>0</v>
      </c>
      <c r="BJ867" s="19" t="s">
        <v>77</v>
      </c>
      <c r="BK867" s="194">
        <f>ROUND(I867*H867,2)</f>
        <v>0</v>
      </c>
      <c r="BL867" s="19" t="s">
        <v>250</v>
      </c>
      <c r="BM867" s="193" t="s">
        <v>2614</v>
      </c>
    </row>
    <row r="868" spans="1:65" s="13" customFormat="1">
      <c r="B868" s="195"/>
      <c r="C868" s="196"/>
      <c r="D868" s="197" t="s">
        <v>252</v>
      </c>
      <c r="E868" s="198" t="s">
        <v>18</v>
      </c>
      <c r="F868" s="199" t="s">
        <v>2002</v>
      </c>
      <c r="G868" s="196"/>
      <c r="H868" s="200">
        <v>22.1</v>
      </c>
      <c r="I868" s="201"/>
      <c r="J868" s="196"/>
      <c r="K868" s="196"/>
      <c r="L868" s="202"/>
      <c r="M868" s="203"/>
      <c r="N868" s="204"/>
      <c r="O868" s="204"/>
      <c r="P868" s="204"/>
      <c r="Q868" s="204"/>
      <c r="R868" s="204"/>
      <c r="S868" s="204"/>
      <c r="T868" s="205"/>
      <c r="AT868" s="206" t="s">
        <v>252</v>
      </c>
      <c r="AU868" s="206" t="s">
        <v>79</v>
      </c>
      <c r="AV868" s="13" t="s">
        <v>79</v>
      </c>
      <c r="AW868" s="13" t="s">
        <v>32</v>
      </c>
      <c r="AX868" s="13" t="s">
        <v>70</v>
      </c>
      <c r="AY868" s="206" t="s">
        <v>244</v>
      </c>
    </row>
    <row r="869" spans="1:65" s="13" customFormat="1">
      <c r="B869" s="195"/>
      <c r="C869" s="196"/>
      <c r="D869" s="197" t="s">
        <v>252</v>
      </c>
      <c r="E869" s="198" t="s">
        <v>18</v>
      </c>
      <c r="F869" s="199" t="s">
        <v>748</v>
      </c>
      <c r="G869" s="196"/>
      <c r="H869" s="200">
        <v>-1.6</v>
      </c>
      <c r="I869" s="201"/>
      <c r="J869" s="196"/>
      <c r="K869" s="196"/>
      <c r="L869" s="202"/>
      <c r="M869" s="203"/>
      <c r="N869" s="204"/>
      <c r="O869" s="204"/>
      <c r="P869" s="204"/>
      <c r="Q869" s="204"/>
      <c r="R869" s="204"/>
      <c r="S869" s="204"/>
      <c r="T869" s="205"/>
      <c r="AT869" s="206" t="s">
        <v>252</v>
      </c>
      <c r="AU869" s="206" t="s">
        <v>79</v>
      </c>
      <c r="AV869" s="13" t="s">
        <v>79</v>
      </c>
      <c r="AW869" s="13" t="s">
        <v>32</v>
      </c>
      <c r="AX869" s="13" t="s">
        <v>70</v>
      </c>
      <c r="AY869" s="206" t="s">
        <v>244</v>
      </c>
    </row>
    <row r="870" spans="1:65" s="16" customFormat="1">
      <c r="B870" s="255"/>
      <c r="C870" s="256"/>
      <c r="D870" s="197" t="s">
        <v>252</v>
      </c>
      <c r="E870" s="257" t="s">
        <v>18</v>
      </c>
      <c r="F870" s="258" t="s">
        <v>2615</v>
      </c>
      <c r="G870" s="256"/>
      <c r="H870" s="259">
        <v>20.5</v>
      </c>
      <c r="I870" s="260"/>
      <c r="J870" s="256"/>
      <c r="K870" s="256"/>
      <c r="L870" s="261"/>
      <c r="M870" s="262"/>
      <c r="N870" s="263"/>
      <c r="O870" s="263"/>
      <c r="P870" s="263"/>
      <c r="Q870" s="263"/>
      <c r="R870" s="263"/>
      <c r="S870" s="263"/>
      <c r="T870" s="264"/>
      <c r="AT870" s="265" t="s">
        <v>252</v>
      </c>
      <c r="AU870" s="265" t="s">
        <v>79</v>
      </c>
      <c r="AV870" s="16" t="s">
        <v>131</v>
      </c>
      <c r="AW870" s="16" t="s">
        <v>32</v>
      </c>
      <c r="AX870" s="16" t="s">
        <v>70</v>
      </c>
      <c r="AY870" s="265" t="s">
        <v>244</v>
      </c>
    </row>
    <row r="871" spans="1:65" s="13" customFormat="1">
      <c r="B871" s="195"/>
      <c r="C871" s="196"/>
      <c r="D871" s="197" t="s">
        <v>252</v>
      </c>
      <c r="E871" s="198" t="s">
        <v>18</v>
      </c>
      <c r="F871" s="199" t="s">
        <v>2616</v>
      </c>
      <c r="G871" s="196"/>
      <c r="H871" s="200">
        <v>37.26</v>
      </c>
      <c r="I871" s="201"/>
      <c r="J871" s="196"/>
      <c r="K871" s="196"/>
      <c r="L871" s="202"/>
      <c r="M871" s="203"/>
      <c r="N871" s="204"/>
      <c r="O871" s="204"/>
      <c r="P871" s="204"/>
      <c r="Q871" s="204"/>
      <c r="R871" s="204"/>
      <c r="S871" s="204"/>
      <c r="T871" s="205"/>
      <c r="AT871" s="206" t="s">
        <v>252</v>
      </c>
      <c r="AU871" s="206" t="s">
        <v>79</v>
      </c>
      <c r="AV871" s="13" t="s">
        <v>79</v>
      </c>
      <c r="AW871" s="13" t="s">
        <v>32</v>
      </c>
      <c r="AX871" s="13" t="s">
        <v>70</v>
      </c>
      <c r="AY871" s="206" t="s">
        <v>244</v>
      </c>
    </row>
    <row r="872" spans="1:65" s="16" customFormat="1">
      <c r="B872" s="255"/>
      <c r="C872" s="256"/>
      <c r="D872" s="197" t="s">
        <v>252</v>
      </c>
      <c r="E872" s="257" t="s">
        <v>18</v>
      </c>
      <c r="F872" s="258" t="s">
        <v>2617</v>
      </c>
      <c r="G872" s="256"/>
      <c r="H872" s="259">
        <v>37.26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AT872" s="265" t="s">
        <v>252</v>
      </c>
      <c r="AU872" s="265" t="s">
        <v>79</v>
      </c>
      <c r="AV872" s="16" t="s">
        <v>131</v>
      </c>
      <c r="AW872" s="16" t="s">
        <v>32</v>
      </c>
      <c r="AX872" s="16" t="s">
        <v>70</v>
      </c>
      <c r="AY872" s="265" t="s">
        <v>244</v>
      </c>
    </row>
    <row r="873" spans="1:65" s="13" customFormat="1">
      <c r="B873" s="195"/>
      <c r="C873" s="196"/>
      <c r="D873" s="197" t="s">
        <v>252</v>
      </c>
      <c r="E873" s="198" t="s">
        <v>18</v>
      </c>
      <c r="F873" s="199" t="s">
        <v>2618</v>
      </c>
      <c r="G873" s="196"/>
      <c r="H873" s="200">
        <v>2.4</v>
      </c>
      <c r="I873" s="201"/>
      <c r="J873" s="196"/>
      <c r="K873" s="196"/>
      <c r="L873" s="202"/>
      <c r="M873" s="203"/>
      <c r="N873" s="204"/>
      <c r="O873" s="204"/>
      <c r="P873" s="204"/>
      <c r="Q873" s="204"/>
      <c r="R873" s="204"/>
      <c r="S873" s="204"/>
      <c r="T873" s="205"/>
      <c r="AT873" s="206" t="s">
        <v>252</v>
      </c>
      <c r="AU873" s="206" t="s">
        <v>79</v>
      </c>
      <c r="AV873" s="13" t="s">
        <v>79</v>
      </c>
      <c r="AW873" s="13" t="s">
        <v>32</v>
      </c>
      <c r="AX873" s="13" t="s">
        <v>70</v>
      </c>
      <c r="AY873" s="206" t="s">
        <v>244</v>
      </c>
    </row>
    <row r="874" spans="1:65" s="16" customFormat="1">
      <c r="B874" s="255"/>
      <c r="C874" s="256"/>
      <c r="D874" s="197" t="s">
        <v>252</v>
      </c>
      <c r="E874" s="257" t="s">
        <v>18</v>
      </c>
      <c r="F874" s="258" t="s">
        <v>2239</v>
      </c>
      <c r="G874" s="256"/>
      <c r="H874" s="259">
        <v>2.4</v>
      </c>
      <c r="I874" s="260"/>
      <c r="J874" s="256"/>
      <c r="K874" s="256"/>
      <c r="L874" s="261"/>
      <c r="M874" s="262"/>
      <c r="N874" s="263"/>
      <c r="O874" s="263"/>
      <c r="P874" s="263"/>
      <c r="Q874" s="263"/>
      <c r="R874" s="263"/>
      <c r="S874" s="263"/>
      <c r="T874" s="264"/>
      <c r="AT874" s="265" t="s">
        <v>252</v>
      </c>
      <c r="AU874" s="265" t="s">
        <v>79</v>
      </c>
      <c r="AV874" s="16" t="s">
        <v>131</v>
      </c>
      <c r="AW874" s="16" t="s">
        <v>32</v>
      </c>
      <c r="AX874" s="16" t="s">
        <v>70</v>
      </c>
      <c r="AY874" s="265" t="s">
        <v>244</v>
      </c>
    </row>
    <row r="875" spans="1:65" s="15" customFormat="1">
      <c r="B875" s="229"/>
      <c r="C875" s="230"/>
      <c r="D875" s="197" t="s">
        <v>252</v>
      </c>
      <c r="E875" s="231" t="s">
        <v>18</v>
      </c>
      <c r="F875" s="232" t="s">
        <v>374</v>
      </c>
      <c r="G875" s="230"/>
      <c r="H875" s="231" t="s">
        <v>18</v>
      </c>
      <c r="I875" s="233"/>
      <c r="J875" s="230"/>
      <c r="K875" s="230"/>
      <c r="L875" s="234"/>
      <c r="M875" s="235"/>
      <c r="N875" s="236"/>
      <c r="O875" s="236"/>
      <c r="P875" s="236"/>
      <c r="Q875" s="236"/>
      <c r="R875" s="236"/>
      <c r="S875" s="236"/>
      <c r="T875" s="237"/>
      <c r="AT875" s="238" t="s">
        <v>252</v>
      </c>
      <c r="AU875" s="238" t="s">
        <v>79</v>
      </c>
      <c r="AV875" s="15" t="s">
        <v>77</v>
      </c>
      <c r="AW875" s="15" t="s">
        <v>32</v>
      </c>
      <c r="AX875" s="15" t="s">
        <v>70</v>
      </c>
      <c r="AY875" s="238" t="s">
        <v>244</v>
      </c>
    </row>
    <row r="876" spans="1:65" s="13" customFormat="1">
      <c r="B876" s="195"/>
      <c r="C876" s="196"/>
      <c r="D876" s="197" t="s">
        <v>252</v>
      </c>
      <c r="E876" s="198" t="s">
        <v>18</v>
      </c>
      <c r="F876" s="199" t="s">
        <v>2619</v>
      </c>
      <c r="G876" s="196"/>
      <c r="H876" s="200">
        <v>-37.26</v>
      </c>
      <c r="I876" s="201"/>
      <c r="J876" s="196"/>
      <c r="K876" s="196"/>
      <c r="L876" s="202"/>
      <c r="M876" s="203"/>
      <c r="N876" s="204"/>
      <c r="O876" s="204"/>
      <c r="P876" s="204"/>
      <c r="Q876" s="204"/>
      <c r="R876" s="204"/>
      <c r="S876" s="204"/>
      <c r="T876" s="205"/>
      <c r="AT876" s="206" t="s">
        <v>252</v>
      </c>
      <c r="AU876" s="206" t="s">
        <v>79</v>
      </c>
      <c r="AV876" s="13" t="s">
        <v>79</v>
      </c>
      <c r="AW876" s="13" t="s">
        <v>32</v>
      </c>
      <c r="AX876" s="13" t="s">
        <v>70</v>
      </c>
      <c r="AY876" s="206" t="s">
        <v>244</v>
      </c>
    </row>
    <row r="877" spans="1:65" s="14" customFormat="1">
      <c r="B877" s="207"/>
      <c r="C877" s="208"/>
      <c r="D877" s="197" t="s">
        <v>252</v>
      </c>
      <c r="E877" s="209" t="s">
        <v>18</v>
      </c>
      <c r="F877" s="210" t="s">
        <v>254</v>
      </c>
      <c r="G877" s="208"/>
      <c r="H877" s="211">
        <v>22.9</v>
      </c>
      <c r="I877" s="212"/>
      <c r="J877" s="208"/>
      <c r="K877" s="208"/>
      <c r="L877" s="213"/>
      <c r="M877" s="214"/>
      <c r="N877" s="215"/>
      <c r="O877" s="215"/>
      <c r="P877" s="215"/>
      <c r="Q877" s="215"/>
      <c r="R877" s="215"/>
      <c r="S877" s="215"/>
      <c r="T877" s="216"/>
      <c r="AT877" s="217" t="s">
        <v>252</v>
      </c>
      <c r="AU877" s="217" t="s">
        <v>79</v>
      </c>
      <c r="AV877" s="14" t="s">
        <v>250</v>
      </c>
      <c r="AW877" s="14" t="s">
        <v>32</v>
      </c>
      <c r="AX877" s="14" t="s">
        <v>77</v>
      </c>
      <c r="AY877" s="217" t="s">
        <v>244</v>
      </c>
    </row>
    <row r="878" spans="1:65" s="2" customFormat="1" ht="44.25" customHeight="1">
      <c r="A878" s="36"/>
      <c r="B878" s="37"/>
      <c r="C878" s="181" t="s">
        <v>1079</v>
      </c>
      <c r="D878" s="181" t="s">
        <v>246</v>
      </c>
      <c r="E878" s="182" t="s">
        <v>491</v>
      </c>
      <c r="F878" s="183" t="s">
        <v>492</v>
      </c>
      <c r="G878" s="184" t="s">
        <v>289</v>
      </c>
      <c r="H878" s="185">
        <v>18.18</v>
      </c>
      <c r="I878" s="186"/>
      <c r="J878" s="187">
        <f>ROUND(I878*H878,2)</f>
        <v>0</v>
      </c>
      <c r="K878" s="188"/>
      <c r="L878" s="41"/>
      <c r="M878" s="189" t="s">
        <v>18</v>
      </c>
      <c r="N878" s="190" t="s">
        <v>41</v>
      </c>
      <c r="O878" s="66"/>
      <c r="P878" s="191">
        <f>O878*H878</f>
        <v>0</v>
      </c>
      <c r="Q878" s="191">
        <v>0</v>
      </c>
      <c r="R878" s="191">
        <f>Q878*H878</f>
        <v>0</v>
      </c>
      <c r="S878" s="191">
        <v>0.26100000000000001</v>
      </c>
      <c r="T878" s="192">
        <f>S878*H878</f>
        <v>4.74498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3" t="s">
        <v>250</v>
      </c>
      <c r="AT878" s="193" t="s">
        <v>246</v>
      </c>
      <c r="AU878" s="193" t="s">
        <v>79</v>
      </c>
      <c r="AY878" s="19" t="s">
        <v>244</v>
      </c>
      <c r="BE878" s="194">
        <f>IF(N878="základní",J878,0)</f>
        <v>0</v>
      </c>
      <c r="BF878" s="194">
        <f>IF(N878="snížená",J878,0)</f>
        <v>0</v>
      </c>
      <c r="BG878" s="194">
        <f>IF(N878="zákl. přenesená",J878,0)</f>
        <v>0</v>
      </c>
      <c r="BH878" s="194">
        <f>IF(N878="sníž. přenesená",J878,0)</f>
        <v>0</v>
      </c>
      <c r="BI878" s="194">
        <f>IF(N878="nulová",J878,0)</f>
        <v>0</v>
      </c>
      <c r="BJ878" s="19" t="s">
        <v>77</v>
      </c>
      <c r="BK878" s="194">
        <f>ROUND(I878*H878,2)</f>
        <v>0</v>
      </c>
      <c r="BL878" s="19" t="s">
        <v>250</v>
      </c>
      <c r="BM878" s="193" t="s">
        <v>2620</v>
      </c>
    </row>
    <row r="879" spans="1:65" s="13" customFormat="1">
      <c r="B879" s="195"/>
      <c r="C879" s="196"/>
      <c r="D879" s="197" t="s">
        <v>252</v>
      </c>
      <c r="E879" s="198" t="s">
        <v>18</v>
      </c>
      <c r="F879" s="199" t="s">
        <v>2621</v>
      </c>
      <c r="G879" s="196"/>
      <c r="H879" s="200">
        <v>12.92</v>
      </c>
      <c r="I879" s="201"/>
      <c r="J879" s="196"/>
      <c r="K879" s="196"/>
      <c r="L879" s="202"/>
      <c r="M879" s="203"/>
      <c r="N879" s="204"/>
      <c r="O879" s="204"/>
      <c r="P879" s="204"/>
      <c r="Q879" s="204"/>
      <c r="R879" s="204"/>
      <c r="S879" s="204"/>
      <c r="T879" s="205"/>
      <c r="AT879" s="206" t="s">
        <v>252</v>
      </c>
      <c r="AU879" s="206" t="s">
        <v>79</v>
      </c>
      <c r="AV879" s="13" t="s">
        <v>79</v>
      </c>
      <c r="AW879" s="13" t="s">
        <v>32</v>
      </c>
      <c r="AX879" s="13" t="s">
        <v>70</v>
      </c>
      <c r="AY879" s="206" t="s">
        <v>244</v>
      </c>
    </row>
    <row r="880" spans="1:65" s="13" customFormat="1">
      <c r="B880" s="195"/>
      <c r="C880" s="196"/>
      <c r="D880" s="197" t="s">
        <v>252</v>
      </c>
      <c r="E880" s="198" t="s">
        <v>18</v>
      </c>
      <c r="F880" s="199" t="s">
        <v>2622</v>
      </c>
      <c r="G880" s="196"/>
      <c r="H880" s="200">
        <v>-3.2</v>
      </c>
      <c r="I880" s="201"/>
      <c r="J880" s="196"/>
      <c r="K880" s="196"/>
      <c r="L880" s="202"/>
      <c r="M880" s="203"/>
      <c r="N880" s="204"/>
      <c r="O880" s="204"/>
      <c r="P880" s="204"/>
      <c r="Q880" s="204"/>
      <c r="R880" s="204"/>
      <c r="S880" s="204"/>
      <c r="T880" s="205"/>
      <c r="AT880" s="206" t="s">
        <v>252</v>
      </c>
      <c r="AU880" s="206" t="s">
        <v>79</v>
      </c>
      <c r="AV880" s="13" t="s">
        <v>79</v>
      </c>
      <c r="AW880" s="13" t="s">
        <v>32</v>
      </c>
      <c r="AX880" s="13" t="s">
        <v>70</v>
      </c>
      <c r="AY880" s="206" t="s">
        <v>244</v>
      </c>
    </row>
    <row r="881" spans="1:65" s="13" customFormat="1">
      <c r="B881" s="195"/>
      <c r="C881" s="196"/>
      <c r="D881" s="197" t="s">
        <v>252</v>
      </c>
      <c r="E881" s="198" t="s">
        <v>18</v>
      </c>
      <c r="F881" s="199" t="s">
        <v>2623</v>
      </c>
      <c r="G881" s="196"/>
      <c r="H881" s="200">
        <v>10.54</v>
      </c>
      <c r="I881" s="201"/>
      <c r="J881" s="196"/>
      <c r="K881" s="196"/>
      <c r="L881" s="202"/>
      <c r="M881" s="203"/>
      <c r="N881" s="204"/>
      <c r="O881" s="204"/>
      <c r="P881" s="204"/>
      <c r="Q881" s="204"/>
      <c r="R881" s="204"/>
      <c r="S881" s="204"/>
      <c r="T881" s="205"/>
      <c r="AT881" s="206" t="s">
        <v>252</v>
      </c>
      <c r="AU881" s="206" t="s">
        <v>79</v>
      </c>
      <c r="AV881" s="13" t="s">
        <v>79</v>
      </c>
      <c r="AW881" s="13" t="s">
        <v>32</v>
      </c>
      <c r="AX881" s="13" t="s">
        <v>70</v>
      </c>
      <c r="AY881" s="206" t="s">
        <v>244</v>
      </c>
    </row>
    <row r="882" spans="1:65" s="13" customFormat="1">
      <c r="B882" s="195"/>
      <c r="C882" s="196"/>
      <c r="D882" s="197" t="s">
        <v>252</v>
      </c>
      <c r="E882" s="198" t="s">
        <v>18</v>
      </c>
      <c r="F882" s="199" t="s">
        <v>2622</v>
      </c>
      <c r="G882" s="196"/>
      <c r="H882" s="200">
        <v>-3.2</v>
      </c>
      <c r="I882" s="201"/>
      <c r="J882" s="196"/>
      <c r="K882" s="196"/>
      <c r="L882" s="202"/>
      <c r="M882" s="203"/>
      <c r="N882" s="204"/>
      <c r="O882" s="204"/>
      <c r="P882" s="204"/>
      <c r="Q882" s="204"/>
      <c r="R882" s="204"/>
      <c r="S882" s="204"/>
      <c r="T882" s="205"/>
      <c r="AT882" s="206" t="s">
        <v>252</v>
      </c>
      <c r="AU882" s="206" t="s">
        <v>79</v>
      </c>
      <c r="AV882" s="13" t="s">
        <v>79</v>
      </c>
      <c r="AW882" s="13" t="s">
        <v>32</v>
      </c>
      <c r="AX882" s="13" t="s">
        <v>70</v>
      </c>
      <c r="AY882" s="206" t="s">
        <v>244</v>
      </c>
    </row>
    <row r="883" spans="1:65" s="16" customFormat="1">
      <c r="B883" s="255"/>
      <c r="C883" s="256"/>
      <c r="D883" s="197" t="s">
        <v>252</v>
      </c>
      <c r="E883" s="257" t="s">
        <v>18</v>
      </c>
      <c r="F883" s="258" t="s">
        <v>2615</v>
      </c>
      <c r="G883" s="256"/>
      <c r="H883" s="259">
        <v>17.059999999999999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AT883" s="265" t="s">
        <v>252</v>
      </c>
      <c r="AU883" s="265" t="s">
        <v>79</v>
      </c>
      <c r="AV883" s="16" t="s">
        <v>131</v>
      </c>
      <c r="AW883" s="16" t="s">
        <v>32</v>
      </c>
      <c r="AX883" s="16" t="s">
        <v>70</v>
      </c>
      <c r="AY883" s="265" t="s">
        <v>244</v>
      </c>
    </row>
    <row r="884" spans="1:65" s="13" customFormat="1">
      <c r="B884" s="195"/>
      <c r="C884" s="196"/>
      <c r="D884" s="197" t="s">
        <v>252</v>
      </c>
      <c r="E884" s="198" t="s">
        <v>18</v>
      </c>
      <c r="F884" s="199" t="s">
        <v>2624</v>
      </c>
      <c r="G884" s="196"/>
      <c r="H884" s="200">
        <v>87.075000000000003</v>
      </c>
      <c r="I884" s="201"/>
      <c r="J884" s="196"/>
      <c r="K884" s="196"/>
      <c r="L884" s="202"/>
      <c r="M884" s="203"/>
      <c r="N884" s="204"/>
      <c r="O884" s="204"/>
      <c r="P884" s="204"/>
      <c r="Q884" s="204"/>
      <c r="R884" s="204"/>
      <c r="S884" s="204"/>
      <c r="T884" s="205"/>
      <c r="AT884" s="206" t="s">
        <v>252</v>
      </c>
      <c r="AU884" s="206" t="s">
        <v>79</v>
      </c>
      <c r="AV884" s="13" t="s">
        <v>79</v>
      </c>
      <c r="AW884" s="13" t="s">
        <v>32</v>
      </c>
      <c r="AX884" s="13" t="s">
        <v>70</v>
      </c>
      <c r="AY884" s="206" t="s">
        <v>244</v>
      </c>
    </row>
    <row r="885" spans="1:65" s="13" customFormat="1">
      <c r="B885" s="195"/>
      <c r="C885" s="196"/>
      <c r="D885" s="197" t="s">
        <v>252</v>
      </c>
      <c r="E885" s="198" t="s">
        <v>18</v>
      </c>
      <c r="F885" s="199" t="s">
        <v>2625</v>
      </c>
      <c r="G885" s="196"/>
      <c r="H885" s="200">
        <v>-11.032</v>
      </c>
      <c r="I885" s="201"/>
      <c r="J885" s="196"/>
      <c r="K885" s="196"/>
      <c r="L885" s="202"/>
      <c r="M885" s="203"/>
      <c r="N885" s="204"/>
      <c r="O885" s="204"/>
      <c r="P885" s="204"/>
      <c r="Q885" s="204"/>
      <c r="R885" s="204"/>
      <c r="S885" s="204"/>
      <c r="T885" s="205"/>
      <c r="AT885" s="206" t="s">
        <v>252</v>
      </c>
      <c r="AU885" s="206" t="s">
        <v>79</v>
      </c>
      <c r="AV885" s="13" t="s">
        <v>79</v>
      </c>
      <c r="AW885" s="13" t="s">
        <v>32</v>
      </c>
      <c r="AX885" s="13" t="s">
        <v>70</v>
      </c>
      <c r="AY885" s="206" t="s">
        <v>244</v>
      </c>
    </row>
    <row r="886" spans="1:65" s="16" customFormat="1">
      <c r="B886" s="255"/>
      <c r="C886" s="256"/>
      <c r="D886" s="197" t="s">
        <v>252</v>
      </c>
      <c r="E886" s="257" t="s">
        <v>18</v>
      </c>
      <c r="F886" s="258" t="s">
        <v>2617</v>
      </c>
      <c r="G886" s="256"/>
      <c r="H886" s="259">
        <v>76.043000000000006</v>
      </c>
      <c r="I886" s="260"/>
      <c r="J886" s="256"/>
      <c r="K886" s="256"/>
      <c r="L886" s="261"/>
      <c r="M886" s="262"/>
      <c r="N886" s="263"/>
      <c r="O886" s="263"/>
      <c r="P886" s="263"/>
      <c r="Q886" s="263"/>
      <c r="R886" s="263"/>
      <c r="S886" s="263"/>
      <c r="T886" s="264"/>
      <c r="AT886" s="265" t="s">
        <v>252</v>
      </c>
      <c r="AU886" s="265" t="s">
        <v>79</v>
      </c>
      <c r="AV886" s="16" t="s">
        <v>131</v>
      </c>
      <c r="AW886" s="16" t="s">
        <v>32</v>
      </c>
      <c r="AX886" s="16" t="s">
        <v>70</v>
      </c>
      <c r="AY886" s="265" t="s">
        <v>244</v>
      </c>
    </row>
    <row r="887" spans="1:65" s="13" customFormat="1">
      <c r="B887" s="195"/>
      <c r="C887" s="196"/>
      <c r="D887" s="197" t="s">
        <v>252</v>
      </c>
      <c r="E887" s="198" t="s">
        <v>18</v>
      </c>
      <c r="F887" s="199" t="s">
        <v>2626</v>
      </c>
      <c r="G887" s="196"/>
      <c r="H887" s="200">
        <v>1.1200000000000001</v>
      </c>
      <c r="I887" s="201"/>
      <c r="J887" s="196"/>
      <c r="K887" s="196"/>
      <c r="L887" s="202"/>
      <c r="M887" s="203"/>
      <c r="N887" s="204"/>
      <c r="O887" s="204"/>
      <c r="P887" s="204"/>
      <c r="Q887" s="204"/>
      <c r="R887" s="204"/>
      <c r="S887" s="204"/>
      <c r="T887" s="205"/>
      <c r="AT887" s="206" t="s">
        <v>252</v>
      </c>
      <c r="AU887" s="206" t="s">
        <v>79</v>
      </c>
      <c r="AV887" s="13" t="s">
        <v>79</v>
      </c>
      <c r="AW887" s="13" t="s">
        <v>32</v>
      </c>
      <c r="AX887" s="13" t="s">
        <v>70</v>
      </c>
      <c r="AY887" s="206" t="s">
        <v>244</v>
      </c>
    </row>
    <row r="888" spans="1:65" s="15" customFormat="1">
      <c r="B888" s="229"/>
      <c r="C888" s="230"/>
      <c r="D888" s="197" t="s">
        <v>252</v>
      </c>
      <c r="E888" s="231" t="s">
        <v>18</v>
      </c>
      <c r="F888" s="232" t="s">
        <v>374</v>
      </c>
      <c r="G888" s="230"/>
      <c r="H888" s="231" t="s">
        <v>18</v>
      </c>
      <c r="I888" s="233"/>
      <c r="J888" s="230"/>
      <c r="K888" s="230"/>
      <c r="L888" s="234"/>
      <c r="M888" s="235"/>
      <c r="N888" s="236"/>
      <c r="O888" s="236"/>
      <c r="P888" s="236"/>
      <c r="Q888" s="236"/>
      <c r="R888" s="236"/>
      <c r="S888" s="236"/>
      <c r="T888" s="237"/>
      <c r="AT888" s="238" t="s">
        <v>252</v>
      </c>
      <c r="AU888" s="238" t="s">
        <v>79</v>
      </c>
      <c r="AV888" s="15" t="s">
        <v>77</v>
      </c>
      <c r="AW888" s="15" t="s">
        <v>32</v>
      </c>
      <c r="AX888" s="15" t="s">
        <v>70</v>
      </c>
      <c r="AY888" s="238" t="s">
        <v>244</v>
      </c>
    </row>
    <row r="889" spans="1:65" s="13" customFormat="1">
      <c r="B889" s="195"/>
      <c r="C889" s="196"/>
      <c r="D889" s="197" t="s">
        <v>252</v>
      </c>
      <c r="E889" s="198" t="s">
        <v>18</v>
      </c>
      <c r="F889" s="199" t="s">
        <v>2627</v>
      </c>
      <c r="G889" s="196"/>
      <c r="H889" s="200">
        <v>-76.043000000000006</v>
      </c>
      <c r="I889" s="201"/>
      <c r="J889" s="196"/>
      <c r="K889" s="196"/>
      <c r="L889" s="202"/>
      <c r="M889" s="203"/>
      <c r="N889" s="204"/>
      <c r="O889" s="204"/>
      <c r="P889" s="204"/>
      <c r="Q889" s="204"/>
      <c r="R889" s="204"/>
      <c r="S889" s="204"/>
      <c r="T889" s="205"/>
      <c r="AT889" s="206" t="s">
        <v>252</v>
      </c>
      <c r="AU889" s="206" t="s">
        <v>79</v>
      </c>
      <c r="AV889" s="13" t="s">
        <v>79</v>
      </c>
      <c r="AW889" s="13" t="s">
        <v>32</v>
      </c>
      <c r="AX889" s="13" t="s">
        <v>70</v>
      </c>
      <c r="AY889" s="206" t="s">
        <v>244</v>
      </c>
    </row>
    <row r="890" spans="1:65" s="14" customFormat="1">
      <c r="B890" s="207"/>
      <c r="C890" s="208"/>
      <c r="D890" s="197" t="s">
        <v>252</v>
      </c>
      <c r="E890" s="209" t="s">
        <v>18</v>
      </c>
      <c r="F890" s="210" t="s">
        <v>254</v>
      </c>
      <c r="G890" s="208"/>
      <c r="H890" s="211">
        <v>18.180000000000007</v>
      </c>
      <c r="I890" s="212"/>
      <c r="J890" s="208"/>
      <c r="K890" s="208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252</v>
      </c>
      <c r="AU890" s="217" t="s">
        <v>79</v>
      </c>
      <c r="AV890" s="14" t="s">
        <v>250</v>
      </c>
      <c r="AW890" s="14" t="s">
        <v>32</v>
      </c>
      <c r="AX890" s="14" t="s">
        <v>77</v>
      </c>
      <c r="AY890" s="217" t="s">
        <v>244</v>
      </c>
    </row>
    <row r="891" spans="1:65" s="2" customFormat="1" ht="49.15" customHeight="1">
      <c r="A891" s="36"/>
      <c r="B891" s="37"/>
      <c r="C891" s="181" t="s">
        <v>1084</v>
      </c>
      <c r="D891" s="181" t="s">
        <v>246</v>
      </c>
      <c r="E891" s="182" t="s">
        <v>2628</v>
      </c>
      <c r="F891" s="183" t="s">
        <v>2629</v>
      </c>
      <c r="G891" s="184" t="s">
        <v>257</v>
      </c>
      <c r="H891" s="185">
        <v>14.625999999999999</v>
      </c>
      <c r="I891" s="186"/>
      <c r="J891" s="187">
        <f>ROUND(I891*H891,2)</f>
        <v>0</v>
      </c>
      <c r="K891" s="188"/>
      <c r="L891" s="41"/>
      <c r="M891" s="189" t="s">
        <v>18</v>
      </c>
      <c r="N891" s="190" t="s">
        <v>41</v>
      </c>
      <c r="O891" s="66"/>
      <c r="P891" s="191">
        <f>O891*H891</f>
        <v>0</v>
      </c>
      <c r="Q891" s="191">
        <v>0</v>
      </c>
      <c r="R891" s="191">
        <f>Q891*H891</f>
        <v>0</v>
      </c>
      <c r="S891" s="191">
        <v>1.8</v>
      </c>
      <c r="T891" s="192">
        <f>S891*H891</f>
        <v>26.326799999999999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3" t="s">
        <v>250</v>
      </c>
      <c r="AT891" s="193" t="s">
        <v>246</v>
      </c>
      <c r="AU891" s="193" t="s">
        <v>79</v>
      </c>
      <c r="AY891" s="19" t="s">
        <v>244</v>
      </c>
      <c r="BE891" s="194">
        <f>IF(N891="základní",J891,0)</f>
        <v>0</v>
      </c>
      <c r="BF891" s="194">
        <f>IF(N891="snížená",J891,0)</f>
        <v>0</v>
      </c>
      <c r="BG891" s="194">
        <f>IF(N891="zákl. přenesená",J891,0)</f>
        <v>0</v>
      </c>
      <c r="BH891" s="194">
        <f>IF(N891="sníž. přenesená",J891,0)</f>
        <v>0</v>
      </c>
      <c r="BI891" s="194">
        <f>IF(N891="nulová",J891,0)</f>
        <v>0</v>
      </c>
      <c r="BJ891" s="19" t="s">
        <v>77</v>
      </c>
      <c r="BK891" s="194">
        <f>ROUND(I891*H891,2)</f>
        <v>0</v>
      </c>
      <c r="BL891" s="19" t="s">
        <v>250</v>
      </c>
      <c r="BM891" s="193" t="s">
        <v>2630</v>
      </c>
    </row>
    <row r="892" spans="1:65" s="13" customFormat="1">
      <c r="B892" s="195"/>
      <c r="C892" s="196"/>
      <c r="D892" s="197" t="s">
        <v>252</v>
      </c>
      <c r="E892" s="198" t="s">
        <v>18</v>
      </c>
      <c r="F892" s="199" t="s">
        <v>2631</v>
      </c>
      <c r="G892" s="196"/>
      <c r="H892" s="200">
        <v>1.9690000000000001</v>
      </c>
      <c r="I892" s="201"/>
      <c r="J892" s="196"/>
      <c r="K892" s="196"/>
      <c r="L892" s="202"/>
      <c r="M892" s="203"/>
      <c r="N892" s="204"/>
      <c r="O892" s="204"/>
      <c r="P892" s="204"/>
      <c r="Q892" s="204"/>
      <c r="R892" s="204"/>
      <c r="S892" s="204"/>
      <c r="T892" s="205"/>
      <c r="AT892" s="206" t="s">
        <v>252</v>
      </c>
      <c r="AU892" s="206" t="s">
        <v>79</v>
      </c>
      <c r="AV892" s="13" t="s">
        <v>79</v>
      </c>
      <c r="AW892" s="13" t="s">
        <v>32</v>
      </c>
      <c r="AX892" s="13" t="s">
        <v>70</v>
      </c>
      <c r="AY892" s="206" t="s">
        <v>244</v>
      </c>
    </row>
    <row r="893" spans="1:65" s="13" customFormat="1">
      <c r="B893" s="195"/>
      <c r="C893" s="196"/>
      <c r="D893" s="197" t="s">
        <v>252</v>
      </c>
      <c r="E893" s="198" t="s">
        <v>18</v>
      </c>
      <c r="F893" s="199" t="s">
        <v>2632</v>
      </c>
      <c r="G893" s="196"/>
      <c r="H893" s="200">
        <v>0.9</v>
      </c>
      <c r="I893" s="201"/>
      <c r="J893" s="196"/>
      <c r="K893" s="196"/>
      <c r="L893" s="202"/>
      <c r="M893" s="203"/>
      <c r="N893" s="204"/>
      <c r="O893" s="204"/>
      <c r="P893" s="204"/>
      <c r="Q893" s="204"/>
      <c r="R893" s="204"/>
      <c r="S893" s="204"/>
      <c r="T893" s="205"/>
      <c r="AT893" s="206" t="s">
        <v>252</v>
      </c>
      <c r="AU893" s="206" t="s">
        <v>79</v>
      </c>
      <c r="AV893" s="13" t="s">
        <v>79</v>
      </c>
      <c r="AW893" s="13" t="s">
        <v>32</v>
      </c>
      <c r="AX893" s="13" t="s">
        <v>70</v>
      </c>
      <c r="AY893" s="206" t="s">
        <v>244</v>
      </c>
    </row>
    <row r="894" spans="1:65" s="13" customFormat="1">
      <c r="B894" s="195"/>
      <c r="C894" s="196"/>
      <c r="D894" s="197" t="s">
        <v>252</v>
      </c>
      <c r="E894" s="198" t="s">
        <v>18</v>
      </c>
      <c r="F894" s="199" t="s">
        <v>2633</v>
      </c>
      <c r="G894" s="196"/>
      <c r="H894" s="200">
        <v>4.1820000000000004</v>
      </c>
      <c r="I894" s="201"/>
      <c r="J894" s="196"/>
      <c r="K894" s="196"/>
      <c r="L894" s="202"/>
      <c r="M894" s="203"/>
      <c r="N894" s="204"/>
      <c r="O894" s="204"/>
      <c r="P894" s="204"/>
      <c r="Q894" s="204"/>
      <c r="R894" s="204"/>
      <c r="S894" s="204"/>
      <c r="T894" s="205"/>
      <c r="AT894" s="206" t="s">
        <v>252</v>
      </c>
      <c r="AU894" s="206" t="s">
        <v>79</v>
      </c>
      <c r="AV894" s="13" t="s">
        <v>79</v>
      </c>
      <c r="AW894" s="13" t="s">
        <v>32</v>
      </c>
      <c r="AX894" s="13" t="s">
        <v>70</v>
      </c>
      <c r="AY894" s="206" t="s">
        <v>244</v>
      </c>
    </row>
    <row r="895" spans="1:65" s="13" customFormat="1">
      <c r="B895" s="195"/>
      <c r="C895" s="196"/>
      <c r="D895" s="197" t="s">
        <v>252</v>
      </c>
      <c r="E895" s="198" t="s">
        <v>18</v>
      </c>
      <c r="F895" s="199" t="s">
        <v>2634</v>
      </c>
      <c r="G895" s="196"/>
      <c r="H895" s="200">
        <v>1.7569999999999999</v>
      </c>
      <c r="I895" s="201"/>
      <c r="J895" s="196"/>
      <c r="K895" s="196"/>
      <c r="L895" s="202"/>
      <c r="M895" s="203"/>
      <c r="N895" s="204"/>
      <c r="O895" s="204"/>
      <c r="P895" s="204"/>
      <c r="Q895" s="204"/>
      <c r="R895" s="204"/>
      <c r="S895" s="204"/>
      <c r="T895" s="205"/>
      <c r="AT895" s="206" t="s">
        <v>252</v>
      </c>
      <c r="AU895" s="206" t="s">
        <v>79</v>
      </c>
      <c r="AV895" s="13" t="s">
        <v>79</v>
      </c>
      <c r="AW895" s="13" t="s">
        <v>32</v>
      </c>
      <c r="AX895" s="13" t="s">
        <v>70</v>
      </c>
      <c r="AY895" s="206" t="s">
        <v>244</v>
      </c>
    </row>
    <row r="896" spans="1:65" s="13" customFormat="1">
      <c r="B896" s="195"/>
      <c r="C896" s="196"/>
      <c r="D896" s="197" t="s">
        <v>252</v>
      </c>
      <c r="E896" s="198" t="s">
        <v>18</v>
      </c>
      <c r="F896" s="199" t="s">
        <v>2635</v>
      </c>
      <c r="G896" s="196"/>
      <c r="H896" s="200">
        <v>7.0679999999999996</v>
      </c>
      <c r="I896" s="201"/>
      <c r="J896" s="196"/>
      <c r="K896" s="196"/>
      <c r="L896" s="202"/>
      <c r="M896" s="203"/>
      <c r="N896" s="204"/>
      <c r="O896" s="204"/>
      <c r="P896" s="204"/>
      <c r="Q896" s="204"/>
      <c r="R896" s="204"/>
      <c r="S896" s="204"/>
      <c r="T896" s="205"/>
      <c r="AT896" s="206" t="s">
        <v>252</v>
      </c>
      <c r="AU896" s="206" t="s">
        <v>79</v>
      </c>
      <c r="AV896" s="13" t="s">
        <v>79</v>
      </c>
      <c r="AW896" s="13" t="s">
        <v>32</v>
      </c>
      <c r="AX896" s="13" t="s">
        <v>70</v>
      </c>
      <c r="AY896" s="206" t="s">
        <v>244</v>
      </c>
    </row>
    <row r="897" spans="1:65" s="13" customFormat="1">
      <c r="B897" s="195"/>
      <c r="C897" s="196"/>
      <c r="D897" s="197" t="s">
        <v>252</v>
      </c>
      <c r="E897" s="198" t="s">
        <v>18</v>
      </c>
      <c r="F897" s="199" t="s">
        <v>2636</v>
      </c>
      <c r="G897" s="196"/>
      <c r="H897" s="200">
        <v>0.25</v>
      </c>
      <c r="I897" s="201"/>
      <c r="J897" s="196"/>
      <c r="K897" s="196"/>
      <c r="L897" s="202"/>
      <c r="M897" s="203"/>
      <c r="N897" s="204"/>
      <c r="O897" s="204"/>
      <c r="P897" s="204"/>
      <c r="Q897" s="204"/>
      <c r="R897" s="204"/>
      <c r="S897" s="204"/>
      <c r="T897" s="205"/>
      <c r="AT897" s="206" t="s">
        <v>252</v>
      </c>
      <c r="AU897" s="206" t="s">
        <v>79</v>
      </c>
      <c r="AV897" s="13" t="s">
        <v>79</v>
      </c>
      <c r="AW897" s="13" t="s">
        <v>32</v>
      </c>
      <c r="AX897" s="13" t="s">
        <v>70</v>
      </c>
      <c r="AY897" s="206" t="s">
        <v>244</v>
      </c>
    </row>
    <row r="898" spans="1:65" s="15" customFormat="1">
      <c r="B898" s="229"/>
      <c r="C898" s="230"/>
      <c r="D898" s="197" t="s">
        <v>252</v>
      </c>
      <c r="E898" s="231" t="s">
        <v>18</v>
      </c>
      <c r="F898" s="232" t="s">
        <v>374</v>
      </c>
      <c r="G898" s="230"/>
      <c r="H898" s="231" t="s">
        <v>18</v>
      </c>
      <c r="I898" s="233"/>
      <c r="J898" s="230"/>
      <c r="K898" s="230"/>
      <c r="L898" s="234"/>
      <c r="M898" s="235"/>
      <c r="N898" s="236"/>
      <c r="O898" s="236"/>
      <c r="P898" s="236"/>
      <c r="Q898" s="236"/>
      <c r="R898" s="236"/>
      <c r="S898" s="236"/>
      <c r="T898" s="237"/>
      <c r="AT898" s="238" t="s">
        <v>252</v>
      </c>
      <c r="AU898" s="238" t="s">
        <v>79</v>
      </c>
      <c r="AV898" s="15" t="s">
        <v>77</v>
      </c>
      <c r="AW898" s="15" t="s">
        <v>32</v>
      </c>
      <c r="AX898" s="15" t="s">
        <v>70</v>
      </c>
      <c r="AY898" s="238" t="s">
        <v>244</v>
      </c>
    </row>
    <row r="899" spans="1:65" s="13" customFormat="1">
      <c r="B899" s="195"/>
      <c r="C899" s="196"/>
      <c r="D899" s="197" t="s">
        <v>252</v>
      </c>
      <c r="E899" s="198" t="s">
        <v>18</v>
      </c>
      <c r="F899" s="199" t="s">
        <v>2637</v>
      </c>
      <c r="G899" s="196"/>
      <c r="H899" s="200">
        <v>-1.5</v>
      </c>
      <c r="I899" s="201"/>
      <c r="J899" s="196"/>
      <c r="K899" s="196"/>
      <c r="L899" s="202"/>
      <c r="M899" s="203"/>
      <c r="N899" s="204"/>
      <c r="O899" s="204"/>
      <c r="P899" s="204"/>
      <c r="Q899" s="204"/>
      <c r="R899" s="204"/>
      <c r="S899" s="204"/>
      <c r="T899" s="205"/>
      <c r="AT899" s="206" t="s">
        <v>252</v>
      </c>
      <c r="AU899" s="206" t="s">
        <v>79</v>
      </c>
      <c r="AV899" s="13" t="s">
        <v>79</v>
      </c>
      <c r="AW899" s="13" t="s">
        <v>32</v>
      </c>
      <c r="AX899" s="13" t="s">
        <v>70</v>
      </c>
      <c r="AY899" s="206" t="s">
        <v>244</v>
      </c>
    </row>
    <row r="900" spans="1:65" s="14" customFormat="1">
      <c r="B900" s="207"/>
      <c r="C900" s="208"/>
      <c r="D900" s="197" t="s">
        <v>252</v>
      </c>
      <c r="E900" s="209" t="s">
        <v>18</v>
      </c>
      <c r="F900" s="210" t="s">
        <v>254</v>
      </c>
      <c r="G900" s="208"/>
      <c r="H900" s="211">
        <v>14.625999999999998</v>
      </c>
      <c r="I900" s="212"/>
      <c r="J900" s="208"/>
      <c r="K900" s="208"/>
      <c r="L900" s="213"/>
      <c r="M900" s="214"/>
      <c r="N900" s="215"/>
      <c r="O900" s="215"/>
      <c r="P900" s="215"/>
      <c r="Q900" s="215"/>
      <c r="R900" s="215"/>
      <c r="S900" s="215"/>
      <c r="T900" s="216"/>
      <c r="AT900" s="217" t="s">
        <v>252</v>
      </c>
      <c r="AU900" s="217" t="s">
        <v>79</v>
      </c>
      <c r="AV900" s="14" t="s">
        <v>250</v>
      </c>
      <c r="AW900" s="14" t="s">
        <v>32</v>
      </c>
      <c r="AX900" s="14" t="s">
        <v>77</v>
      </c>
      <c r="AY900" s="217" t="s">
        <v>244</v>
      </c>
    </row>
    <row r="901" spans="1:65" s="2" customFormat="1" ht="24.2" customHeight="1">
      <c r="A901" s="36"/>
      <c r="B901" s="37"/>
      <c r="C901" s="181" t="s">
        <v>1088</v>
      </c>
      <c r="D901" s="181" t="s">
        <v>246</v>
      </c>
      <c r="E901" s="182" t="s">
        <v>2638</v>
      </c>
      <c r="F901" s="183" t="s">
        <v>2639</v>
      </c>
      <c r="G901" s="184" t="s">
        <v>379</v>
      </c>
      <c r="H901" s="185">
        <v>0</v>
      </c>
      <c r="I901" s="186"/>
      <c r="J901" s="187">
        <f>ROUND(I901*H901,2)</f>
        <v>0</v>
      </c>
      <c r="K901" s="188"/>
      <c r="L901" s="41"/>
      <c r="M901" s="189" t="s">
        <v>18</v>
      </c>
      <c r="N901" s="190" t="s">
        <v>41</v>
      </c>
      <c r="O901" s="66"/>
      <c r="P901" s="191">
        <f>O901*H901</f>
        <v>0</v>
      </c>
      <c r="Q901" s="191">
        <v>0</v>
      </c>
      <c r="R901" s="191">
        <f>Q901*H901</f>
        <v>0</v>
      </c>
      <c r="S901" s="191">
        <v>7.0000000000000007E-2</v>
      </c>
      <c r="T901" s="192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93" t="s">
        <v>250</v>
      </c>
      <c r="AT901" s="193" t="s">
        <v>246</v>
      </c>
      <c r="AU901" s="193" t="s">
        <v>79</v>
      </c>
      <c r="AY901" s="19" t="s">
        <v>244</v>
      </c>
      <c r="BE901" s="194">
        <f>IF(N901="základní",J901,0)</f>
        <v>0</v>
      </c>
      <c r="BF901" s="194">
        <f>IF(N901="snížená",J901,0)</f>
        <v>0</v>
      </c>
      <c r="BG901" s="194">
        <f>IF(N901="zákl. přenesená",J901,0)</f>
        <v>0</v>
      </c>
      <c r="BH901" s="194">
        <f>IF(N901="sníž. přenesená",J901,0)</f>
        <v>0</v>
      </c>
      <c r="BI901" s="194">
        <f>IF(N901="nulová",J901,0)</f>
        <v>0</v>
      </c>
      <c r="BJ901" s="19" t="s">
        <v>77</v>
      </c>
      <c r="BK901" s="194">
        <f>ROUND(I901*H901,2)</f>
        <v>0</v>
      </c>
      <c r="BL901" s="19" t="s">
        <v>250</v>
      </c>
      <c r="BM901" s="193" t="s">
        <v>2640</v>
      </c>
    </row>
    <row r="902" spans="1:65" s="13" customFormat="1">
      <c r="B902" s="195"/>
      <c r="C902" s="196"/>
      <c r="D902" s="197" t="s">
        <v>252</v>
      </c>
      <c r="E902" s="198" t="s">
        <v>18</v>
      </c>
      <c r="F902" s="199" t="s">
        <v>2641</v>
      </c>
      <c r="G902" s="196"/>
      <c r="H902" s="200">
        <v>3.8</v>
      </c>
      <c r="I902" s="201"/>
      <c r="J902" s="196"/>
      <c r="K902" s="196"/>
      <c r="L902" s="202"/>
      <c r="M902" s="203"/>
      <c r="N902" s="204"/>
      <c r="O902" s="204"/>
      <c r="P902" s="204"/>
      <c r="Q902" s="204"/>
      <c r="R902" s="204"/>
      <c r="S902" s="204"/>
      <c r="T902" s="205"/>
      <c r="AT902" s="206" t="s">
        <v>252</v>
      </c>
      <c r="AU902" s="206" t="s">
        <v>79</v>
      </c>
      <c r="AV902" s="13" t="s">
        <v>79</v>
      </c>
      <c r="AW902" s="13" t="s">
        <v>32</v>
      </c>
      <c r="AX902" s="13" t="s">
        <v>70</v>
      </c>
      <c r="AY902" s="206" t="s">
        <v>244</v>
      </c>
    </row>
    <row r="903" spans="1:65" s="15" customFormat="1">
      <c r="B903" s="229"/>
      <c r="C903" s="230"/>
      <c r="D903" s="197" t="s">
        <v>252</v>
      </c>
      <c r="E903" s="231" t="s">
        <v>18</v>
      </c>
      <c r="F903" s="232" t="s">
        <v>374</v>
      </c>
      <c r="G903" s="230"/>
      <c r="H903" s="231" t="s">
        <v>18</v>
      </c>
      <c r="I903" s="233"/>
      <c r="J903" s="230"/>
      <c r="K903" s="230"/>
      <c r="L903" s="234"/>
      <c r="M903" s="235"/>
      <c r="N903" s="236"/>
      <c r="O903" s="236"/>
      <c r="P903" s="236"/>
      <c r="Q903" s="236"/>
      <c r="R903" s="236"/>
      <c r="S903" s="236"/>
      <c r="T903" s="237"/>
      <c r="AT903" s="238" t="s">
        <v>252</v>
      </c>
      <c r="AU903" s="238" t="s">
        <v>79</v>
      </c>
      <c r="AV903" s="15" t="s">
        <v>77</v>
      </c>
      <c r="AW903" s="15" t="s">
        <v>32</v>
      </c>
      <c r="AX903" s="15" t="s">
        <v>70</v>
      </c>
      <c r="AY903" s="238" t="s">
        <v>244</v>
      </c>
    </row>
    <row r="904" spans="1:65" s="13" customFormat="1">
      <c r="B904" s="195"/>
      <c r="C904" s="196"/>
      <c r="D904" s="197" t="s">
        <v>252</v>
      </c>
      <c r="E904" s="198" t="s">
        <v>18</v>
      </c>
      <c r="F904" s="199" t="s">
        <v>2642</v>
      </c>
      <c r="G904" s="196"/>
      <c r="H904" s="200">
        <v>-3.8</v>
      </c>
      <c r="I904" s="201"/>
      <c r="J904" s="196"/>
      <c r="K904" s="196"/>
      <c r="L904" s="202"/>
      <c r="M904" s="203"/>
      <c r="N904" s="204"/>
      <c r="O904" s="204"/>
      <c r="P904" s="204"/>
      <c r="Q904" s="204"/>
      <c r="R904" s="204"/>
      <c r="S904" s="204"/>
      <c r="T904" s="205"/>
      <c r="AT904" s="206" t="s">
        <v>252</v>
      </c>
      <c r="AU904" s="206" t="s">
        <v>79</v>
      </c>
      <c r="AV904" s="13" t="s">
        <v>79</v>
      </c>
      <c r="AW904" s="13" t="s">
        <v>32</v>
      </c>
      <c r="AX904" s="13" t="s">
        <v>70</v>
      </c>
      <c r="AY904" s="206" t="s">
        <v>244</v>
      </c>
    </row>
    <row r="905" spans="1:65" s="14" customFormat="1">
      <c r="B905" s="207"/>
      <c r="C905" s="208"/>
      <c r="D905" s="197" t="s">
        <v>252</v>
      </c>
      <c r="E905" s="209" t="s">
        <v>18</v>
      </c>
      <c r="F905" s="210" t="s">
        <v>254</v>
      </c>
      <c r="G905" s="208"/>
      <c r="H905" s="211">
        <v>0</v>
      </c>
      <c r="I905" s="212"/>
      <c r="J905" s="208"/>
      <c r="K905" s="208"/>
      <c r="L905" s="213"/>
      <c r="M905" s="214"/>
      <c r="N905" s="215"/>
      <c r="O905" s="215"/>
      <c r="P905" s="215"/>
      <c r="Q905" s="215"/>
      <c r="R905" s="215"/>
      <c r="S905" s="215"/>
      <c r="T905" s="216"/>
      <c r="AT905" s="217" t="s">
        <v>252</v>
      </c>
      <c r="AU905" s="217" t="s">
        <v>79</v>
      </c>
      <c r="AV905" s="14" t="s">
        <v>250</v>
      </c>
      <c r="AW905" s="14" t="s">
        <v>32</v>
      </c>
      <c r="AX905" s="14" t="s">
        <v>77</v>
      </c>
      <c r="AY905" s="217" t="s">
        <v>244</v>
      </c>
    </row>
    <row r="906" spans="1:65" s="2" customFormat="1" ht="24.2" customHeight="1">
      <c r="A906" s="36"/>
      <c r="B906" s="37"/>
      <c r="C906" s="181" t="s">
        <v>1094</v>
      </c>
      <c r="D906" s="181" t="s">
        <v>246</v>
      </c>
      <c r="E906" s="182" t="s">
        <v>2643</v>
      </c>
      <c r="F906" s="183" t="s">
        <v>2644</v>
      </c>
      <c r="G906" s="184" t="s">
        <v>257</v>
      </c>
      <c r="H906" s="185">
        <v>3.5999999999999997E-2</v>
      </c>
      <c r="I906" s="186"/>
      <c r="J906" s="187">
        <f>ROUND(I906*H906,2)</f>
        <v>0</v>
      </c>
      <c r="K906" s="188"/>
      <c r="L906" s="41"/>
      <c r="M906" s="189" t="s">
        <v>18</v>
      </c>
      <c r="N906" s="190" t="s">
        <v>41</v>
      </c>
      <c r="O906" s="66"/>
      <c r="P906" s="191">
        <f>O906*H906</f>
        <v>0</v>
      </c>
      <c r="Q906" s="191">
        <v>0</v>
      </c>
      <c r="R906" s="191">
        <f>Q906*H906</f>
        <v>0</v>
      </c>
      <c r="S906" s="191">
        <v>2.4</v>
      </c>
      <c r="T906" s="192">
        <f>S906*H906</f>
        <v>8.6399999999999991E-2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93" t="s">
        <v>250</v>
      </c>
      <c r="AT906" s="193" t="s">
        <v>246</v>
      </c>
      <c r="AU906" s="193" t="s">
        <v>79</v>
      </c>
      <c r="AY906" s="19" t="s">
        <v>244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19" t="s">
        <v>77</v>
      </c>
      <c r="BK906" s="194">
        <f>ROUND(I906*H906,2)</f>
        <v>0</v>
      </c>
      <c r="BL906" s="19" t="s">
        <v>250</v>
      </c>
      <c r="BM906" s="193" t="s">
        <v>2645</v>
      </c>
    </row>
    <row r="907" spans="1:65" s="13" customFormat="1">
      <c r="B907" s="195"/>
      <c r="C907" s="196"/>
      <c r="D907" s="197" t="s">
        <v>252</v>
      </c>
      <c r="E907" s="198" t="s">
        <v>18</v>
      </c>
      <c r="F907" s="199" t="s">
        <v>2646</v>
      </c>
      <c r="G907" s="196"/>
      <c r="H907" s="200">
        <v>3.5999999999999997E-2</v>
      </c>
      <c r="I907" s="201"/>
      <c r="J907" s="196"/>
      <c r="K907" s="196"/>
      <c r="L907" s="202"/>
      <c r="M907" s="203"/>
      <c r="N907" s="204"/>
      <c r="O907" s="204"/>
      <c r="P907" s="204"/>
      <c r="Q907" s="204"/>
      <c r="R907" s="204"/>
      <c r="S907" s="204"/>
      <c r="T907" s="205"/>
      <c r="AT907" s="206" t="s">
        <v>252</v>
      </c>
      <c r="AU907" s="206" t="s">
        <v>79</v>
      </c>
      <c r="AV907" s="13" t="s">
        <v>79</v>
      </c>
      <c r="AW907" s="13" t="s">
        <v>32</v>
      </c>
      <c r="AX907" s="13" t="s">
        <v>70</v>
      </c>
      <c r="AY907" s="206" t="s">
        <v>244</v>
      </c>
    </row>
    <row r="908" spans="1:65" s="14" customFormat="1">
      <c r="B908" s="207"/>
      <c r="C908" s="208"/>
      <c r="D908" s="197" t="s">
        <v>252</v>
      </c>
      <c r="E908" s="209" t="s">
        <v>18</v>
      </c>
      <c r="F908" s="210" t="s">
        <v>254</v>
      </c>
      <c r="G908" s="208"/>
      <c r="H908" s="211">
        <v>3.5999999999999997E-2</v>
      </c>
      <c r="I908" s="212"/>
      <c r="J908" s="208"/>
      <c r="K908" s="208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252</v>
      </c>
      <c r="AU908" s="217" t="s">
        <v>79</v>
      </c>
      <c r="AV908" s="14" t="s">
        <v>250</v>
      </c>
      <c r="AW908" s="14" t="s">
        <v>32</v>
      </c>
      <c r="AX908" s="14" t="s">
        <v>77</v>
      </c>
      <c r="AY908" s="217" t="s">
        <v>244</v>
      </c>
    </row>
    <row r="909" spans="1:65" s="2" customFormat="1" ht="24.2" customHeight="1">
      <c r="A909" s="36"/>
      <c r="B909" s="37"/>
      <c r="C909" s="181" t="s">
        <v>1098</v>
      </c>
      <c r="D909" s="181" t="s">
        <v>246</v>
      </c>
      <c r="E909" s="182" t="s">
        <v>2647</v>
      </c>
      <c r="F909" s="183" t="s">
        <v>2648</v>
      </c>
      <c r="G909" s="184" t="s">
        <v>289</v>
      </c>
      <c r="H909" s="185">
        <v>3.2970000000000002</v>
      </c>
      <c r="I909" s="186"/>
      <c r="J909" s="187">
        <f>ROUND(I909*H909,2)</f>
        <v>0</v>
      </c>
      <c r="K909" s="188"/>
      <c r="L909" s="41"/>
      <c r="M909" s="189" t="s">
        <v>18</v>
      </c>
      <c r="N909" s="190" t="s">
        <v>41</v>
      </c>
      <c r="O909" s="66"/>
      <c r="P909" s="191">
        <f>O909*H909</f>
        <v>0</v>
      </c>
      <c r="Q909" s="191">
        <v>0</v>
      </c>
      <c r="R909" s="191">
        <f>Q909*H909</f>
        <v>0</v>
      </c>
      <c r="S909" s="191">
        <v>0.36</v>
      </c>
      <c r="T909" s="192">
        <f>S909*H909</f>
        <v>1.18692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93" t="s">
        <v>250</v>
      </c>
      <c r="AT909" s="193" t="s">
        <v>246</v>
      </c>
      <c r="AU909" s="193" t="s">
        <v>79</v>
      </c>
      <c r="AY909" s="19" t="s">
        <v>244</v>
      </c>
      <c r="BE909" s="194">
        <f>IF(N909="základní",J909,0)</f>
        <v>0</v>
      </c>
      <c r="BF909" s="194">
        <f>IF(N909="snížená",J909,0)</f>
        <v>0</v>
      </c>
      <c r="BG909" s="194">
        <f>IF(N909="zákl. přenesená",J909,0)</f>
        <v>0</v>
      </c>
      <c r="BH909" s="194">
        <f>IF(N909="sníž. přenesená",J909,0)</f>
        <v>0</v>
      </c>
      <c r="BI909" s="194">
        <f>IF(N909="nulová",J909,0)</f>
        <v>0</v>
      </c>
      <c r="BJ909" s="19" t="s">
        <v>77</v>
      </c>
      <c r="BK909" s="194">
        <f>ROUND(I909*H909,2)</f>
        <v>0</v>
      </c>
      <c r="BL909" s="19" t="s">
        <v>250</v>
      </c>
      <c r="BM909" s="193" t="s">
        <v>2649</v>
      </c>
    </row>
    <row r="910" spans="1:65" s="13" customFormat="1">
      <c r="B910" s="195"/>
      <c r="C910" s="196"/>
      <c r="D910" s="197" t="s">
        <v>252</v>
      </c>
      <c r="E910" s="198" t="s">
        <v>18</v>
      </c>
      <c r="F910" s="199" t="s">
        <v>2650</v>
      </c>
      <c r="G910" s="196"/>
      <c r="H910" s="200">
        <v>0.85499999999999998</v>
      </c>
      <c r="I910" s="201"/>
      <c r="J910" s="196"/>
      <c r="K910" s="196"/>
      <c r="L910" s="202"/>
      <c r="M910" s="203"/>
      <c r="N910" s="204"/>
      <c r="O910" s="204"/>
      <c r="P910" s="204"/>
      <c r="Q910" s="204"/>
      <c r="R910" s="204"/>
      <c r="S910" s="204"/>
      <c r="T910" s="205"/>
      <c r="AT910" s="206" t="s">
        <v>252</v>
      </c>
      <c r="AU910" s="206" t="s">
        <v>79</v>
      </c>
      <c r="AV910" s="13" t="s">
        <v>79</v>
      </c>
      <c r="AW910" s="13" t="s">
        <v>32</v>
      </c>
      <c r="AX910" s="13" t="s">
        <v>70</v>
      </c>
      <c r="AY910" s="206" t="s">
        <v>244</v>
      </c>
    </row>
    <row r="911" spans="1:65" s="13" customFormat="1">
      <c r="B911" s="195"/>
      <c r="C911" s="196"/>
      <c r="D911" s="197" t="s">
        <v>252</v>
      </c>
      <c r="E911" s="198" t="s">
        <v>18</v>
      </c>
      <c r="F911" s="199" t="s">
        <v>2651</v>
      </c>
      <c r="G911" s="196"/>
      <c r="H911" s="200">
        <v>2.4420000000000002</v>
      </c>
      <c r="I911" s="201"/>
      <c r="J911" s="196"/>
      <c r="K911" s="196"/>
      <c r="L911" s="202"/>
      <c r="M911" s="203"/>
      <c r="N911" s="204"/>
      <c r="O911" s="204"/>
      <c r="P911" s="204"/>
      <c r="Q911" s="204"/>
      <c r="R911" s="204"/>
      <c r="S911" s="204"/>
      <c r="T911" s="205"/>
      <c r="AT911" s="206" t="s">
        <v>252</v>
      </c>
      <c r="AU911" s="206" t="s">
        <v>79</v>
      </c>
      <c r="AV911" s="13" t="s">
        <v>79</v>
      </c>
      <c r="AW911" s="13" t="s">
        <v>32</v>
      </c>
      <c r="AX911" s="13" t="s">
        <v>70</v>
      </c>
      <c r="AY911" s="206" t="s">
        <v>244</v>
      </c>
    </row>
    <row r="912" spans="1:65" s="16" customFormat="1">
      <c r="B912" s="255"/>
      <c r="C912" s="256"/>
      <c r="D912" s="197" t="s">
        <v>252</v>
      </c>
      <c r="E912" s="257" t="s">
        <v>18</v>
      </c>
      <c r="F912" s="258" t="s">
        <v>2617</v>
      </c>
      <c r="G912" s="256"/>
      <c r="H912" s="259">
        <v>3.2970000000000002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AT912" s="265" t="s">
        <v>252</v>
      </c>
      <c r="AU912" s="265" t="s">
        <v>79</v>
      </c>
      <c r="AV912" s="16" t="s">
        <v>131</v>
      </c>
      <c r="AW912" s="16" t="s">
        <v>32</v>
      </c>
      <c r="AX912" s="16" t="s">
        <v>70</v>
      </c>
      <c r="AY912" s="265" t="s">
        <v>244</v>
      </c>
    </row>
    <row r="913" spans="1:65" s="14" customFormat="1">
      <c r="B913" s="207"/>
      <c r="C913" s="208"/>
      <c r="D913" s="197" t="s">
        <v>252</v>
      </c>
      <c r="E913" s="209" t="s">
        <v>18</v>
      </c>
      <c r="F913" s="210" t="s">
        <v>254</v>
      </c>
      <c r="G913" s="208"/>
      <c r="H913" s="211">
        <v>3.2970000000000002</v>
      </c>
      <c r="I913" s="212"/>
      <c r="J913" s="208"/>
      <c r="K913" s="208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252</v>
      </c>
      <c r="AU913" s="217" t="s">
        <v>79</v>
      </c>
      <c r="AV913" s="14" t="s">
        <v>250</v>
      </c>
      <c r="AW913" s="14" t="s">
        <v>32</v>
      </c>
      <c r="AX913" s="14" t="s">
        <v>77</v>
      </c>
      <c r="AY913" s="217" t="s">
        <v>244</v>
      </c>
    </row>
    <row r="914" spans="1:65" s="2" customFormat="1" ht="33" customHeight="1">
      <c r="A914" s="36"/>
      <c r="B914" s="37"/>
      <c r="C914" s="181" t="s">
        <v>1102</v>
      </c>
      <c r="D914" s="181" t="s">
        <v>246</v>
      </c>
      <c r="E914" s="182" t="s">
        <v>2652</v>
      </c>
      <c r="F914" s="183" t="s">
        <v>2653</v>
      </c>
      <c r="G914" s="184" t="s">
        <v>289</v>
      </c>
      <c r="H914" s="185">
        <v>0</v>
      </c>
      <c r="I914" s="186"/>
      <c r="J914" s="187">
        <f>ROUND(I914*H914,2)</f>
        <v>0</v>
      </c>
      <c r="K914" s="188"/>
      <c r="L914" s="41"/>
      <c r="M914" s="189" t="s">
        <v>18</v>
      </c>
      <c r="N914" s="190" t="s">
        <v>41</v>
      </c>
      <c r="O914" s="66"/>
      <c r="P914" s="191">
        <f>O914*H914</f>
        <v>0</v>
      </c>
      <c r="Q914" s="191">
        <v>0</v>
      </c>
      <c r="R914" s="191">
        <f>Q914*H914</f>
        <v>0</v>
      </c>
      <c r="S914" s="191">
        <v>0.53815000000000002</v>
      </c>
      <c r="T914" s="192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93" t="s">
        <v>250</v>
      </c>
      <c r="AT914" s="193" t="s">
        <v>246</v>
      </c>
      <c r="AU914" s="193" t="s">
        <v>79</v>
      </c>
      <c r="AY914" s="19" t="s">
        <v>244</v>
      </c>
      <c r="BE914" s="194">
        <f>IF(N914="základní",J914,0)</f>
        <v>0</v>
      </c>
      <c r="BF914" s="194">
        <f>IF(N914="snížená",J914,0)</f>
        <v>0</v>
      </c>
      <c r="BG914" s="194">
        <f>IF(N914="zákl. přenesená",J914,0)</f>
        <v>0</v>
      </c>
      <c r="BH914" s="194">
        <f>IF(N914="sníž. přenesená",J914,0)</f>
        <v>0</v>
      </c>
      <c r="BI914" s="194">
        <f>IF(N914="nulová",J914,0)</f>
        <v>0</v>
      </c>
      <c r="BJ914" s="19" t="s">
        <v>77</v>
      </c>
      <c r="BK914" s="194">
        <f>ROUND(I914*H914,2)</f>
        <v>0</v>
      </c>
      <c r="BL914" s="19" t="s">
        <v>250</v>
      </c>
      <c r="BM914" s="193" t="s">
        <v>2654</v>
      </c>
    </row>
    <row r="915" spans="1:65" s="13" customFormat="1">
      <c r="B915" s="195"/>
      <c r="C915" s="196"/>
      <c r="D915" s="197" t="s">
        <v>252</v>
      </c>
      <c r="E915" s="198" t="s">
        <v>18</v>
      </c>
      <c r="F915" s="199" t="s">
        <v>2655</v>
      </c>
      <c r="G915" s="196"/>
      <c r="H915" s="200">
        <v>204</v>
      </c>
      <c r="I915" s="201"/>
      <c r="J915" s="196"/>
      <c r="K915" s="196"/>
      <c r="L915" s="202"/>
      <c r="M915" s="203"/>
      <c r="N915" s="204"/>
      <c r="O915" s="204"/>
      <c r="P915" s="204"/>
      <c r="Q915" s="204"/>
      <c r="R915" s="204"/>
      <c r="S915" s="204"/>
      <c r="T915" s="205"/>
      <c r="AT915" s="206" t="s">
        <v>252</v>
      </c>
      <c r="AU915" s="206" t="s">
        <v>79</v>
      </c>
      <c r="AV915" s="13" t="s">
        <v>79</v>
      </c>
      <c r="AW915" s="13" t="s">
        <v>32</v>
      </c>
      <c r="AX915" s="13" t="s">
        <v>70</v>
      </c>
      <c r="AY915" s="206" t="s">
        <v>244</v>
      </c>
    </row>
    <row r="916" spans="1:65" s="13" customFormat="1">
      <c r="B916" s="195"/>
      <c r="C916" s="196"/>
      <c r="D916" s="197" t="s">
        <v>252</v>
      </c>
      <c r="E916" s="198" t="s">
        <v>18</v>
      </c>
      <c r="F916" s="199" t="s">
        <v>2656</v>
      </c>
      <c r="G916" s="196"/>
      <c r="H916" s="200">
        <v>104</v>
      </c>
      <c r="I916" s="201"/>
      <c r="J916" s="196"/>
      <c r="K916" s="196"/>
      <c r="L916" s="202"/>
      <c r="M916" s="203"/>
      <c r="N916" s="204"/>
      <c r="O916" s="204"/>
      <c r="P916" s="204"/>
      <c r="Q916" s="204"/>
      <c r="R916" s="204"/>
      <c r="S916" s="204"/>
      <c r="T916" s="205"/>
      <c r="AT916" s="206" t="s">
        <v>252</v>
      </c>
      <c r="AU916" s="206" t="s">
        <v>79</v>
      </c>
      <c r="AV916" s="13" t="s">
        <v>79</v>
      </c>
      <c r="AW916" s="13" t="s">
        <v>32</v>
      </c>
      <c r="AX916" s="13" t="s">
        <v>70</v>
      </c>
      <c r="AY916" s="206" t="s">
        <v>244</v>
      </c>
    </row>
    <row r="917" spans="1:65" s="15" customFormat="1">
      <c r="B917" s="229"/>
      <c r="C917" s="230"/>
      <c r="D917" s="197" t="s">
        <v>252</v>
      </c>
      <c r="E917" s="231" t="s">
        <v>18</v>
      </c>
      <c r="F917" s="232" t="s">
        <v>374</v>
      </c>
      <c r="G917" s="230"/>
      <c r="H917" s="231" t="s">
        <v>18</v>
      </c>
      <c r="I917" s="233"/>
      <c r="J917" s="230"/>
      <c r="K917" s="230"/>
      <c r="L917" s="234"/>
      <c r="M917" s="235"/>
      <c r="N917" s="236"/>
      <c r="O917" s="236"/>
      <c r="P917" s="236"/>
      <c r="Q917" s="236"/>
      <c r="R917" s="236"/>
      <c r="S917" s="236"/>
      <c r="T917" s="237"/>
      <c r="AT917" s="238" t="s">
        <v>252</v>
      </c>
      <c r="AU917" s="238" t="s">
        <v>79</v>
      </c>
      <c r="AV917" s="15" t="s">
        <v>77</v>
      </c>
      <c r="AW917" s="15" t="s">
        <v>32</v>
      </c>
      <c r="AX917" s="15" t="s">
        <v>70</v>
      </c>
      <c r="AY917" s="238" t="s">
        <v>244</v>
      </c>
    </row>
    <row r="918" spans="1:65" s="13" customFormat="1">
      <c r="B918" s="195"/>
      <c r="C918" s="196"/>
      <c r="D918" s="197" t="s">
        <v>252</v>
      </c>
      <c r="E918" s="198" t="s">
        <v>18</v>
      </c>
      <c r="F918" s="199" t="s">
        <v>2657</v>
      </c>
      <c r="G918" s="196"/>
      <c r="H918" s="200">
        <v>-308</v>
      </c>
      <c r="I918" s="201"/>
      <c r="J918" s="196"/>
      <c r="K918" s="196"/>
      <c r="L918" s="202"/>
      <c r="M918" s="203"/>
      <c r="N918" s="204"/>
      <c r="O918" s="204"/>
      <c r="P918" s="204"/>
      <c r="Q918" s="204"/>
      <c r="R918" s="204"/>
      <c r="S918" s="204"/>
      <c r="T918" s="205"/>
      <c r="AT918" s="206" t="s">
        <v>252</v>
      </c>
      <c r="AU918" s="206" t="s">
        <v>79</v>
      </c>
      <c r="AV918" s="13" t="s">
        <v>79</v>
      </c>
      <c r="AW918" s="13" t="s">
        <v>32</v>
      </c>
      <c r="AX918" s="13" t="s">
        <v>70</v>
      </c>
      <c r="AY918" s="206" t="s">
        <v>244</v>
      </c>
    </row>
    <row r="919" spans="1:65" s="14" customFormat="1">
      <c r="B919" s="207"/>
      <c r="C919" s="208"/>
      <c r="D919" s="197" t="s">
        <v>252</v>
      </c>
      <c r="E919" s="209" t="s">
        <v>18</v>
      </c>
      <c r="F919" s="210" t="s">
        <v>254</v>
      </c>
      <c r="G919" s="208"/>
      <c r="H919" s="211">
        <v>0</v>
      </c>
      <c r="I919" s="212"/>
      <c r="J919" s="208"/>
      <c r="K919" s="208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252</v>
      </c>
      <c r="AU919" s="217" t="s">
        <v>79</v>
      </c>
      <c r="AV919" s="14" t="s">
        <v>250</v>
      </c>
      <c r="AW919" s="14" t="s">
        <v>32</v>
      </c>
      <c r="AX919" s="14" t="s">
        <v>77</v>
      </c>
      <c r="AY919" s="217" t="s">
        <v>244</v>
      </c>
    </row>
    <row r="920" spans="1:65" s="2" customFormat="1" ht="21.75" customHeight="1">
      <c r="A920" s="36"/>
      <c r="B920" s="37"/>
      <c r="C920" s="181" t="s">
        <v>1107</v>
      </c>
      <c r="D920" s="181" t="s">
        <v>246</v>
      </c>
      <c r="E920" s="182" t="s">
        <v>2658</v>
      </c>
      <c r="F920" s="183" t="s">
        <v>2659</v>
      </c>
      <c r="G920" s="184" t="s">
        <v>257</v>
      </c>
      <c r="H920" s="185">
        <v>0</v>
      </c>
      <c r="I920" s="186"/>
      <c r="J920" s="187">
        <f>ROUND(I920*H920,2)</f>
        <v>0</v>
      </c>
      <c r="K920" s="188"/>
      <c r="L920" s="41"/>
      <c r="M920" s="189" t="s">
        <v>18</v>
      </c>
      <c r="N920" s="190" t="s">
        <v>41</v>
      </c>
      <c r="O920" s="66"/>
      <c r="P920" s="191">
        <f>O920*H920</f>
        <v>0</v>
      </c>
      <c r="Q920" s="191">
        <v>0</v>
      </c>
      <c r="R920" s="191">
        <f>Q920*H920</f>
        <v>0</v>
      </c>
      <c r="S920" s="191">
        <v>1.6</v>
      </c>
      <c r="T920" s="192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3" t="s">
        <v>250</v>
      </c>
      <c r="AT920" s="193" t="s">
        <v>246</v>
      </c>
      <c r="AU920" s="193" t="s">
        <v>79</v>
      </c>
      <c r="AY920" s="19" t="s">
        <v>244</v>
      </c>
      <c r="BE920" s="194">
        <f>IF(N920="základní",J920,0)</f>
        <v>0</v>
      </c>
      <c r="BF920" s="194">
        <f>IF(N920="snížená",J920,0)</f>
        <v>0</v>
      </c>
      <c r="BG920" s="194">
        <f>IF(N920="zákl. přenesená",J920,0)</f>
        <v>0</v>
      </c>
      <c r="BH920" s="194">
        <f>IF(N920="sníž. přenesená",J920,0)</f>
        <v>0</v>
      </c>
      <c r="BI920" s="194">
        <f>IF(N920="nulová",J920,0)</f>
        <v>0</v>
      </c>
      <c r="BJ920" s="19" t="s">
        <v>77</v>
      </c>
      <c r="BK920" s="194">
        <f>ROUND(I920*H920,2)</f>
        <v>0</v>
      </c>
      <c r="BL920" s="19" t="s">
        <v>250</v>
      </c>
      <c r="BM920" s="193" t="s">
        <v>2660</v>
      </c>
    </row>
    <row r="921" spans="1:65" s="13" customFormat="1">
      <c r="B921" s="195"/>
      <c r="C921" s="196"/>
      <c r="D921" s="197" t="s">
        <v>252</v>
      </c>
      <c r="E921" s="198" t="s">
        <v>18</v>
      </c>
      <c r="F921" s="199" t="s">
        <v>2661</v>
      </c>
      <c r="G921" s="196"/>
      <c r="H921" s="200">
        <v>67.5</v>
      </c>
      <c r="I921" s="201"/>
      <c r="J921" s="196"/>
      <c r="K921" s="196"/>
      <c r="L921" s="202"/>
      <c r="M921" s="203"/>
      <c r="N921" s="204"/>
      <c r="O921" s="204"/>
      <c r="P921" s="204"/>
      <c r="Q921" s="204"/>
      <c r="R921" s="204"/>
      <c r="S921" s="204"/>
      <c r="T921" s="205"/>
      <c r="AT921" s="206" t="s">
        <v>252</v>
      </c>
      <c r="AU921" s="206" t="s">
        <v>79</v>
      </c>
      <c r="AV921" s="13" t="s">
        <v>79</v>
      </c>
      <c r="AW921" s="13" t="s">
        <v>32</v>
      </c>
      <c r="AX921" s="13" t="s">
        <v>70</v>
      </c>
      <c r="AY921" s="206" t="s">
        <v>244</v>
      </c>
    </row>
    <row r="922" spans="1:65" s="15" customFormat="1">
      <c r="B922" s="229"/>
      <c r="C922" s="230"/>
      <c r="D922" s="197" t="s">
        <v>252</v>
      </c>
      <c r="E922" s="231" t="s">
        <v>18</v>
      </c>
      <c r="F922" s="232" t="s">
        <v>374</v>
      </c>
      <c r="G922" s="230"/>
      <c r="H922" s="231" t="s">
        <v>18</v>
      </c>
      <c r="I922" s="233"/>
      <c r="J922" s="230"/>
      <c r="K922" s="230"/>
      <c r="L922" s="234"/>
      <c r="M922" s="235"/>
      <c r="N922" s="236"/>
      <c r="O922" s="236"/>
      <c r="P922" s="236"/>
      <c r="Q922" s="236"/>
      <c r="R922" s="236"/>
      <c r="S922" s="236"/>
      <c r="T922" s="237"/>
      <c r="AT922" s="238" t="s">
        <v>252</v>
      </c>
      <c r="AU922" s="238" t="s">
        <v>79</v>
      </c>
      <c r="AV922" s="15" t="s">
        <v>77</v>
      </c>
      <c r="AW922" s="15" t="s">
        <v>32</v>
      </c>
      <c r="AX922" s="15" t="s">
        <v>70</v>
      </c>
      <c r="AY922" s="238" t="s">
        <v>244</v>
      </c>
    </row>
    <row r="923" spans="1:65" s="13" customFormat="1">
      <c r="B923" s="195"/>
      <c r="C923" s="196"/>
      <c r="D923" s="197" t="s">
        <v>252</v>
      </c>
      <c r="E923" s="198" t="s">
        <v>18</v>
      </c>
      <c r="F923" s="199" t="s">
        <v>2662</v>
      </c>
      <c r="G923" s="196"/>
      <c r="H923" s="200">
        <v>-67.5</v>
      </c>
      <c r="I923" s="201"/>
      <c r="J923" s="196"/>
      <c r="K923" s="196"/>
      <c r="L923" s="202"/>
      <c r="M923" s="203"/>
      <c r="N923" s="204"/>
      <c r="O923" s="204"/>
      <c r="P923" s="204"/>
      <c r="Q923" s="204"/>
      <c r="R923" s="204"/>
      <c r="S923" s="204"/>
      <c r="T923" s="205"/>
      <c r="AT923" s="206" t="s">
        <v>252</v>
      </c>
      <c r="AU923" s="206" t="s">
        <v>79</v>
      </c>
      <c r="AV923" s="13" t="s">
        <v>79</v>
      </c>
      <c r="AW923" s="13" t="s">
        <v>32</v>
      </c>
      <c r="AX923" s="13" t="s">
        <v>70</v>
      </c>
      <c r="AY923" s="206" t="s">
        <v>244</v>
      </c>
    </row>
    <row r="924" spans="1:65" s="14" customFormat="1">
      <c r="B924" s="207"/>
      <c r="C924" s="208"/>
      <c r="D924" s="197" t="s">
        <v>252</v>
      </c>
      <c r="E924" s="209" t="s">
        <v>18</v>
      </c>
      <c r="F924" s="210" t="s">
        <v>254</v>
      </c>
      <c r="G924" s="208"/>
      <c r="H924" s="211">
        <v>0</v>
      </c>
      <c r="I924" s="212"/>
      <c r="J924" s="208"/>
      <c r="K924" s="208"/>
      <c r="L924" s="213"/>
      <c r="M924" s="214"/>
      <c r="N924" s="215"/>
      <c r="O924" s="215"/>
      <c r="P924" s="215"/>
      <c r="Q924" s="215"/>
      <c r="R924" s="215"/>
      <c r="S924" s="215"/>
      <c r="T924" s="216"/>
      <c r="AT924" s="217" t="s">
        <v>252</v>
      </c>
      <c r="AU924" s="217" t="s">
        <v>79</v>
      </c>
      <c r="AV924" s="14" t="s">
        <v>250</v>
      </c>
      <c r="AW924" s="14" t="s">
        <v>32</v>
      </c>
      <c r="AX924" s="14" t="s">
        <v>77</v>
      </c>
      <c r="AY924" s="217" t="s">
        <v>244</v>
      </c>
    </row>
    <row r="925" spans="1:65" s="2" customFormat="1" ht="24.2" customHeight="1">
      <c r="A925" s="36"/>
      <c r="B925" s="37"/>
      <c r="C925" s="181" t="s">
        <v>1112</v>
      </c>
      <c r="D925" s="181" t="s">
        <v>246</v>
      </c>
      <c r="E925" s="182" t="s">
        <v>513</v>
      </c>
      <c r="F925" s="183" t="s">
        <v>2663</v>
      </c>
      <c r="G925" s="184" t="s">
        <v>257</v>
      </c>
      <c r="H925" s="185">
        <v>3.8239999999999998</v>
      </c>
      <c r="I925" s="186"/>
      <c r="J925" s="187">
        <f>ROUND(I925*H925,2)</f>
        <v>0</v>
      </c>
      <c r="K925" s="188"/>
      <c r="L925" s="41"/>
      <c r="M925" s="189" t="s">
        <v>18</v>
      </c>
      <c r="N925" s="190" t="s">
        <v>41</v>
      </c>
      <c r="O925" s="66"/>
      <c r="P925" s="191">
        <f>O925*H925</f>
        <v>0</v>
      </c>
      <c r="Q925" s="191">
        <v>0</v>
      </c>
      <c r="R925" s="191">
        <f>Q925*H925</f>
        <v>0</v>
      </c>
      <c r="S925" s="191">
        <v>2.2000000000000002</v>
      </c>
      <c r="T925" s="192">
        <f>S925*H925</f>
        <v>8.4128000000000007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3" t="s">
        <v>250</v>
      </c>
      <c r="AT925" s="193" t="s">
        <v>246</v>
      </c>
      <c r="AU925" s="193" t="s">
        <v>79</v>
      </c>
      <c r="AY925" s="19" t="s">
        <v>244</v>
      </c>
      <c r="BE925" s="194">
        <f>IF(N925="základní",J925,0)</f>
        <v>0</v>
      </c>
      <c r="BF925" s="194">
        <f>IF(N925="snížená",J925,0)</f>
        <v>0</v>
      </c>
      <c r="BG925" s="194">
        <f>IF(N925="zákl. přenesená",J925,0)</f>
        <v>0</v>
      </c>
      <c r="BH925" s="194">
        <f>IF(N925="sníž. přenesená",J925,0)</f>
        <v>0</v>
      </c>
      <c r="BI925" s="194">
        <f>IF(N925="nulová",J925,0)</f>
        <v>0</v>
      </c>
      <c r="BJ925" s="19" t="s">
        <v>77</v>
      </c>
      <c r="BK925" s="194">
        <f>ROUND(I925*H925,2)</f>
        <v>0</v>
      </c>
      <c r="BL925" s="19" t="s">
        <v>250</v>
      </c>
      <c r="BM925" s="193" t="s">
        <v>2664</v>
      </c>
    </row>
    <row r="926" spans="1:65" s="13" customFormat="1" ht="22.5">
      <c r="B926" s="195"/>
      <c r="C926" s="196"/>
      <c r="D926" s="197" t="s">
        <v>252</v>
      </c>
      <c r="E926" s="198" t="s">
        <v>18</v>
      </c>
      <c r="F926" s="199" t="s">
        <v>2665</v>
      </c>
      <c r="G926" s="196"/>
      <c r="H926" s="200">
        <v>10.824</v>
      </c>
      <c r="I926" s="201"/>
      <c r="J926" s="196"/>
      <c r="K926" s="196"/>
      <c r="L926" s="202"/>
      <c r="M926" s="203"/>
      <c r="N926" s="204"/>
      <c r="O926" s="204"/>
      <c r="P926" s="204"/>
      <c r="Q926" s="204"/>
      <c r="R926" s="204"/>
      <c r="S926" s="204"/>
      <c r="T926" s="205"/>
      <c r="AT926" s="206" t="s">
        <v>252</v>
      </c>
      <c r="AU926" s="206" t="s">
        <v>79</v>
      </c>
      <c r="AV926" s="13" t="s">
        <v>79</v>
      </c>
      <c r="AW926" s="13" t="s">
        <v>32</v>
      </c>
      <c r="AX926" s="13" t="s">
        <v>70</v>
      </c>
      <c r="AY926" s="206" t="s">
        <v>244</v>
      </c>
    </row>
    <row r="927" spans="1:65" s="15" customFormat="1">
      <c r="B927" s="229"/>
      <c r="C927" s="230"/>
      <c r="D927" s="197" t="s">
        <v>252</v>
      </c>
      <c r="E927" s="231" t="s">
        <v>18</v>
      </c>
      <c r="F927" s="232" t="s">
        <v>374</v>
      </c>
      <c r="G927" s="230"/>
      <c r="H927" s="231" t="s">
        <v>18</v>
      </c>
      <c r="I927" s="233"/>
      <c r="J927" s="230"/>
      <c r="K927" s="230"/>
      <c r="L927" s="234"/>
      <c r="M927" s="235"/>
      <c r="N927" s="236"/>
      <c r="O927" s="236"/>
      <c r="P927" s="236"/>
      <c r="Q927" s="236"/>
      <c r="R927" s="236"/>
      <c r="S927" s="236"/>
      <c r="T927" s="237"/>
      <c r="AT927" s="238" t="s">
        <v>252</v>
      </c>
      <c r="AU927" s="238" t="s">
        <v>79</v>
      </c>
      <c r="AV927" s="15" t="s">
        <v>77</v>
      </c>
      <c r="AW927" s="15" t="s">
        <v>32</v>
      </c>
      <c r="AX927" s="15" t="s">
        <v>70</v>
      </c>
      <c r="AY927" s="238" t="s">
        <v>244</v>
      </c>
    </row>
    <row r="928" spans="1:65" s="13" customFormat="1">
      <c r="B928" s="195"/>
      <c r="C928" s="196"/>
      <c r="D928" s="197" t="s">
        <v>252</v>
      </c>
      <c r="E928" s="198" t="s">
        <v>18</v>
      </c>
      <c r="F928" s="199" t="s">
        <v>2666</v>
      </c>
      <c r="G928" s="196"/>
      <c r="H928" s="200">
        <v>-7</v>
      </c>
      <c r="I928" s="201"/>
      <c r="J928" s="196"/>
      <c r="K928" s="196"/>
      <c r="L928" s="202"/>
      <c r="M928" s="203"/>
      <c r="N928" s="204"/>
      <c r="O928" s="204"/>
      <c r="P928" s="204"/>
      <c r="Q928" s="204"/>
      <c r="R928" s="204"/>
      <c r="S928" s="204"/>
      <c r="T928" s="205"/>
      <c r="AT928" s="206" t="s">
        <v>252</v>
      </c>
      <c r="AU928" s="206" t="s">
        <v>79</v>
      </c>
      <c r="AV928" s="13" t="s">
        <v>79</v>
      </c>
      <c r="AW928" s="13" t="s">
        <v>32</v>
      </c>
      <c r="AX928" s="13" t="s">
        <v>70</v>
      </c>
      <c r="AY928" s="206" t="s">
        <v>244</v>
      </c>
    </row>
    <row r="929" spans="1:65" s="14" customFormat="1">
      <c r="B929" s="207"/>
      <c r="C929" s="208"/>
      <c r="D929" s="197" t="s">
        <v>252</v>
      </c>
      <c r="E929" s="209" t="s">
        <v>18</v>
      </c>
      <c r="F929" s="210" t="s">
        <v>254</v>
      </c>
      <c r="G929" s="208"/>
      <c r="H929" s="211">
        <v>3.8239999999999998</v>
      </c>
      <c r="I929" s="212"/>
      <c r="J929" s="208"/>
      <c r="K929" s="208"/>
      <c r="L929" s="213"/>
      <c r="M929" s="214"/>
      <c r="N929" s="215"/>
      <c r="O929" s="215"/>
      <c r="P929" s="215"/>
      <c r="Q929" s="215"/>
      <c r="R929" s="215"/>
      <c r="S929" s="215"/>
      <c r="T929" s="216"/>
      <c r="AT929" s="217" t="s">
        <v>252</v>
      </c>
      <c r="AU929" s="217" t="s">
        <v>79</v>
      </c>
      <c r="AV929" s="14" t="s">
        <v>250</v>
      </c>
      <c r="AW929" s="14" t="s">
        <v>32</v>
      </c>
      <c r="AX929" s="14" t="s">
        <v>77</v>
      </c>
      <c r="AY929" s="217" t="s">
        <v>244</v>
      </c>
    </row>
    <row r="930" spans="1:65" s="2" customFormat="1" ht="33" customHeight="1">
      <c r="A930" s="36"/>
      <c r="B930" s="37"/>
      <c r="C930" s="181" t="s">
        <v>1116</v>
      </c>
      <c r="D930" s="181" t="s">
        <v>246</v>
      </c>
      <c r="E930" s="182" t="s">
        <v>2667</v>
      </c>
      <c r="F930" s="183" t="s">
        <v>2668</v>
      </c>
      <c r="G930" s="184" t="s">
        <v>257</v>
      </c>
      <c r="H930" s="185">
        <v>2.4710000000000001</v>
      </c>
      <c r="I930" s="186"/>
      <c r="J930" s="187">
        <f>ROUND(I930*H930,2)</f>
        <v>0</v>
      </c>
      <c r="K930" s="188"/>
      <c r="L930" s="41"/>
      <c r="M930" s="189" t="s">
        <v>18</v>
      </c>
      <c r="N930" s="190" t="s">
        <v>41</v>
      </c>
      <c r="O930" s="66"/>
      <c r="P930" s="191">
        <f>O930*H930</f>
        <v>0</v>
      </c>
      <c r="Q930" s="191">
        <v>0</v>
      </c>
      <c r="R930" s="191">
        <f>Q930*H930</f>
        <v>0</v>
      </c>
      <c r="S930" s="191">
        <v>1.4</v>
      </c>
      <c r="T930" s="192">
        <f>S930*H930</f>
        <v>3.4594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3" t="s">
        <v>250</v>
      </c>
      <c r="AT930" s="193" t="s">
        <v>246</v>
      </c>
      <c r="AU930" s="193" t="s">
        <v>79</v>
      </c>
      <c r="AY930" s="19" t="s">
        <v>244</v>
      </c>
      <c r="BE930" s="194">
        <f>IF(N930="základní",J930,0)</f>
        <v>0</v>
      </c>
      <c r="BF930" s="194">
        <f>IF(N930="snížená",J930,0)</f>
        <v>0</v>
      </c>
      <c r="BG930" s="194">
        <f>IF(N930="zákl. přenesená",J930,0)</f>
        <v>0</v>
      </c>
      <c r="BH930" s="194">
        <f>IF(N930="sníž. přenesená",J930,0)</f>
        <v>0</v>
      </c>
      <c r="BI930" s="194">
        <f>IF(N930="nulová",J930,0)</f>
        <v>0</v>
      </c>
      <c r="BJ930" s="19" t="s">
        <v>77</v>
      </c>
      <c r="BK930" s="194">
        <f>ROUND(I930*H930,2)</f>
        <v>0</v>
      </c>
      <c r="BL930" s="19" t="s">
        <v>250</v>
      </c>
      <c r="BM930" s="193" t="s">
        <v>2669</v>
      </c>
    </row>
    <row r="931" spans="1:65" s="2" customFormat="1" ht="19.5">
      <c r="A931" s="36"/>
      <c r="B931" s="37"/>
      <c r="C931" s="38"/>
      <c r="D931" s="197" t="s">
        <v>444</v>
      </c>
      <c r="E931" s="38"/>
      <c r="F931" s="239" t="s">
        <v>2670</v>
      </c>
      <c r="G931" s="38"/>
      <c r="H931" s="38"/>
      <c r="I931" s="240"/>
      <c r="J931" s="38"/>
      <c r="K931" s="38"/>
      <c r="L931" s="41"/>
      <c r="M931" s="241"/>
      <c r="N931" s="242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9" t="s">
        <v>444</v>
      </c>
      <c r="AU931" s="19" t="s">
        <v>79</v>
      </c>
    </row>
    <row r="932" spans="1:65" s="13" customFormat="1" ht="22.5">
      <c r="B932" s="195"/>
      <c r="C932" s="196"/>
      <c r="D932" s="197" t="s">
        <v>252</v>
      </c>
      <c r="E932" s="198" t="s">
        <v>18</v>
      </c>
      <c r="F932" s="199" t="s">
        <v>2671</v>
      </c>
      <c r="G932" s="196"/>
      <c r="H932" s="200">
        <v>9.4710000000000001</v>
      </c>
      <c r="I932" s="201"/>
      <c r="J932" s="196"/>
      <c r="K932" s="196"/>
      <c r="L932" s="202"/>
      <c r="M932" s="203"/>
      <c r="N932" s="204"/>
      <c r="O932" s="204"/>
      <c r="P932" s="204"/>
      <c r="Q932" s="204"/>
      <c r="R932" s="204"/>
      <c r="S932" s="204"/>
      <c r="T932" s="205"/>
      <c r="AT932" s="206" t="s">
        <v>252</v>
      </c>
      <c r="AU932" s="206" t="s">
        <v>79</v>
      </c>
      <c r="AV932" s="13" t="s">
        <v>79</v>
      </c>
      <c r="AW932" s="13" t="s">
        <v>32</v>
      </c>
      <c r="AX932" s="13" t="s">
        <v>70</v>
      </c>
      <c r="AY932" s="206" t="s">
        <v>244</v>
      </c>
    </row>
    <row r="933" spans="1:65" s="15" customFormat="1">
      <c r="B933" s="229"/>
      <c r="C933" s="230"/>
      <c r="D933" s="197" t="s">
        <v>252</v>
      </c>
      <c r="E933" s="231" t="s">
        <v>18</v>
      </c>
      <c r="F933" s="232" t="s">
        <v>374</v>
      </c>
      <c r="G933" s="230"/>
      <c r="H933" s="231" t="s">
        <v>18</v>
      </c>
      <c r="I933" s="233"/>
      <c r="J933" s="230"/>
      <c r="K933" s="230"/>
      <c r="L933" s="234"/>
      <c r="M933" s="235"/>
      <c r="N933" s="236"/>
      <c r="O933" s="236"/>
      <c r="P933" s="236"/>
      <c r="Q933" s="236"/>
      <c r="R933" s="236"/>
      <c r="S933" s="236"/>
      <c r="T933" s="237"/>
      <c r="AT933" s="238" t="s">
        <v>252</v>
      </c>
      <c r="AU933" s="238" t="s">
        <v>79</v>
      </c>
      <c r="AV933" s="15" t="s">
        <v>77</v>
      </c>
      <c r="AW933" s="15" t="s">
        <v>32</v>
      </c>
      <c r="AX933" s="15" t="s">
        <v>70</v>
      </c>
      <c r="AY933" s="238" t="s">
        <v>244</v>
      </c>
    </row>
    <row r="934" spans="1:65" s="13" customFormat="1">
      <c r="B934" s="195"/>
      <c r="C934" s="196"/>
      <c r="D934" s="197" t="s">
        <v>252</v>
      </c>
      <c r="E934" s="198" t="s">
        <v>18</v>
      </c>
      <c r="F934" s="199" t="s">
        <v>2666</v>
      </c>
      <c r="G934" s="196"/>
      <c r="H934" s="200">
        <v>-7</v>
      </c>
      <c r="I934" s="201"/>
      <c r="J934" s="196"/>
      <c r="K934" s="196"/>
      <c r="L934" s="202"/>
      <c r="M934" s="203"/>
      <c r="N934" s="204"/>
      <c r="O934" s="204"/>
      <c r="P934" s="204"/>
      <c r="Q934" s="204"/>
      <c r="R934" s="204"/>
      <c r="S934" s="204"/>
      <c r="T934" s="205"/>
      <c r="AT934" s="206" t="s">
        <v>252</v>
      </c>
      <c r="AU934" s="206" t="s">
        <v>79</v>
      </c>
      <c r="AV934" s="13" t="s">
        <v>79</v>
      </c>
      <c r="AW934" s="13" t="s">
        <v>32</v>
      </c>
      <c r="AX934" s="13" t="s">
        <v>70</v>
      </c>
      <c r="AY934" s="206" t="s">
        <v>244</v>
      </c>
    </row>
    <row r="935" spans="1:65" s="14" customFormat="1">
      <c r="B935" s="207"/>
      <c r="C935" s="208"/>
      <c r="D935" s="197" t="s">
        <v>252</v>
      </c>
      <c r="E935" s="209" t="s">
        <v>18</v>
      </c>
      <c r="F935" s="210" t="s">
        <v>254</v>
      </c>
      <c r="G935" s="208"/>
      <c r="H935" s="211">
        <v>2.4710000000000001</v>
      </c>
      <c r="I935" s="212"/>
      <c r="J935" s="208"/>
      <c r="K935" s="208"/>
      <c r="L935" s="213"/>
      <c r="M935" s="214"/>
      <c r="N935" s="215"/>
      <c r="O935" s="215"/>
      <c r="P935" s="215"/>
      <c r="Q935" s="215"/>
      <c r="R935" s="215"/>
      <c r="S935" s="215"/>
      <c r="T935" s="216"/>
      <c r="AT935" s="217" t="s">
        <v>252</v>
      </c>
      <c r="AU935" s="217" t="s">
        <v>79</v>
      </c>
      <c r="AV935" s="14" t="s">
        <v>250</v>
      </c>
      <c r="AW935" s="14" t="s">
        <v>32</v>
      </c>
      <c r="AX935" s="14" t="s">
        <v>77</v>
      </c>
      <c r="AY935" s="217" t="s">
        <v>244</v>
      </c>
    </row>
    <row r="936" spans="1:65" s="2" customFormat="1" ht="21.75" customHeight="1">
      <c r="A936" s="36"/>
      <c r="B936" s="37"/>
      <c r="C936" s="181" t="s">
        <v>1121</v>
      </c>
      <c r="D936" s="181" t="s">
        <v>246</v>
      </c>
      <c r="E936" s="182" t="s">
        <v>2672</v>
      </c>
      <c r="F936" s="183" t="s">
        <v>2673</v>
      </c>
      <c r="G936" s="184" t="s">
        <v>379</v>
      </c>
      <c r="H936" s="185">
        <v>24.1</v>
      </c>
      <c r="I936" s="186"/>
      <c r="J936" s="187">
        <f>ROUND(I936*H936,2)</f>
        <v>0</v>
      </c>
      <c r="K936" s="188"/>
      <c r="L936" s="41"/>
      <c r="M936" s="189" t="s">
        <v>18</v>
      </c>
      <c r="N936" s="190" t="s">
        <v>41</v>
      </c>
      <c r="O936" s="66"/>
      <c r="P936" s="191">
        <f>O936*H936</f>
        <v>0</v>
      </c>
      <c r="Q936" s="191">
        <v>0</v>
      </c>
      <c r="R936" s="191">
        <f>Q936*H936</f>
        <v>0</v>
      </c>
      <c r="S936" s="191">
        <v>0</v>
      </c>
      <c r="T936" s="192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93" t="s">
        <v>250</v>
      </c>
      <c r="AT936" s="193" t="s">
        <v>246</v>
      </c>
      <c r="AU936" s="193" t="s">
        <v>79</v>
      </c>
      <c r="AY936" s="19" t="s">
        <v>244</v>
      </c>
      <c r="BE936" s="194">
        <f>IF(N936="základní",J936,0)</f>
        <v>0</v>
      </c>
      <c r="BF936" s="194">
        <f>IF(N936="snížená",J936,0)</f>
        <v>0</v>
      </c>
      <c r="BG936" s="194">
        <f>IF(N936="zákl. přenesená",J936,0)</f>
        <v>0</v>
      </c>
      <c r="BH936" s="194">
        <f>IF(N936="sníž. přenesená",J936,0)</f>
        <v>0</v>
      </c>
      <c r="BI936" s="194">
        <f>IF(N936="nulová",J936,0)</f>
        <v>0</v>
      </c>
      <c r="BJ936" s="19" t="s">
        <v>77</v>
      </c>
      <c r="BK936" s="194">
        <f>ROUND(I936*H936,2)</f>
        <v>0</v>
      </c>
      <c r="BL936" s="19" t="s">
        <v>250</v>
      </c>
      <c r="BM936" s="193" t="s">
        <v>2674</v>
      </c>
    </row>
    <row r="937" spans="1:65" s="13" customFormat="1">
      <c r="B937" s="195"/>
      <c r="C937" s="196"/>
      <c r="D937" s="197" t="s">
        <v>252</v>
      </c>
      <c r="E937" s="198" t="s">
        <v>18</v>
      </c>
      <c r="F937" s="199" t="s">
        <v>2675</v>
      </c>
      <c r="G937" s="196"/>
      <c r="H937" s="200">
        <v>30.5</v>
      </c>
      <c r="I937" s="201"/>
      <c r="J937" s="196"/>
      <c r="K937" s="196"/>
      <c r="L937" s="202"/>
      <c r="M937" s="203"/>
      <c r="N937" s="204"/>
      <c r="O937" s="204"/>
      <c r="P937" s="204"/>
      <c r="Q937" s="204"/>
      <c r="R937" s="204"/>
      <c r="S937" s="204"/>
      <c r="T937" s="205"/>
      <c r="AT937" s="206" t="s">
        <v>252</v>
      </c>
      <c r="AU937" s="206" t="s">
        <v>79</v>
      </c>
      <c r="AV937" s="13" t="s">
        <v>79</v>
      </c>
      <c r="AW937" s="13" t="s">
        <v>32</v>
      </c>
      <c r="AX937" s="13" t="s">
        <v>70</v>
      </c>
      <c r="AY937" s="206" t="s">
        <v>244</v>
      </c>
    </row>
    <row r="938" spans="1:65" s="15" customFormat="1">
      <c r="B938" s="229"/>
      <c r="C938" s="230"/>
      <c r="D938" s="197" t="s">
        <v>252</v>
      </c>
      <c r="E938" s="231" t="s">
        <v>18</v>
      </c>
      <c r="F938" s="232" t="s">
        <v>374</v>
      </c>
      <c r="G938" s="230"/>
      <c r="H938" s="231" t="s">
        <v>18</v>
      </c>
      <c r="I938" s="233"/>
      <c r="J938" s="230"/>
      <c r="K938" s="230"/>
      <c r="L938" s="234"/>
      <c r="M938" s="235"/>
      <c r="N938" s="236"/>
      <c r="O938" s="236"/>
      <c r="P938" s="236"/>
      <c r="Q938" s="236"/>
      <c r="R938" s="236"/>
      <c r="S938" s="236"/>
      <c r="T938" s="237"/>
      <c r="AT938" s="238" t="s">
        <v>252</v>
      </c>
      <c r="AU938" s="238" t="s">
        <v>79</v>
      </c>
      <c r="AV938" s="15" t="s">
        <v>77</v>
      </c>
      <c r="AW938" s="15" t="s">
        <v>32</v>
      </c>
      <c r="AX938" s="15" t="s">
        <v>70</v>
      </c>
      <c r="AY938" s="238" t="s">
        <v>244</v>
      </c>
    </row>
    <row r="939" spans="1:65" s="13" customFormat="1">
      <c r="B939" s="195"/>
      <c r="C939" s="196"/>
      <c r="D939" s="197" t="s">
        <v>252</v>
      </c>
      <c r="E939" s="198" t="s">
        <v>18</v>
      </c>
      <c r="F939" s="199" t="s">
        <v>2676</v>
      </c>
      <c r="G939" s="196"/>
      <c r="H939" s="200">
        <v>-6.4</v>
      </c>
      <c r="I939" s="201"/>
      <c r="J939" s="196"/>
      <c r="K939" s="196"/>
      <c r="L939" s="202"/>
      <c r="M939" s="203"/>
      <c r="N939" s="204"/>
      <c r="O939" s="204"/>
      <c r="P939" s="204"/>
      <c r="Q939" s="204"/>
      <c r="R939" s="204"/>
      <c r="S939" s="204"/>
      <c r="T939" s="205"/>
      <c r="AT939" s="206" t="s">
        <v>252</v>
      </c>
      <c r="AU939" s="206" t="s">
        <v>79</v>
      </c>
      <c r="AV939" s="13" t="s">
        <v>79</v>
      </c>
      <c r="AW939" s="13" t="s">
        <v>32</v>
      </c>
      <c r="AX939" s="13" t="s">
        <v>70</v>
      </c>
      <c r="AY939" s="206" t="s">
        <v>244</v>
      </c>
    </row>
    <row r="940" spans="1:65" s="14" customFormat="1">
      <c r="B940" s="207"/>
      <c r="C940" s="208"/>
      <c r="D940" s="197" t="s">
        <v>252</v>
      </c>
      <c r="E940" s="209" t="s">
        <v>18</v>
      </c>
      <c r="F940" s="210" t="s">
        <v>254</v>
      </c>
      <c r="G940" s="208"/>
      <c r="H940" s="211">
        <v>24.1</v>
      </c>
      <c r="I940" s="212"/>
      <c r="J940" s="208"/>
      <c r="K940" s="208"/>
      <c r="L940" s="213"/>
      <c r="M940" s="214"/>
      <c r="N940" s="215"/>
      <c r="O940" s="215"/>
      <c r="P940" s="215"/>
      <c r="Q940" s="215"/>
      <c r="R940" s="215"/>
      <c r="S940" s="215"/>
      <c r="T940" s="216"/>
      <c r="AT940" s="217" t="s">
        <v>252</v>
      </c>
      <c r="AU940" s="217" t="s">
        <v>79</v>
      </c>
      <c r="AV940" s="14" t="s">
        <v>250</v>
      </c>
      <c r="AW940" s="14" t="s">
        <v>32</v>
      </c>
      <c r="AX940" s="14" t="s">
        <v>77</v>
      </c>
      <c r="AY940" s="217" t="s">
        <v>244</v>
      </c>
    </row>
    <row r="941" spans="1:65" s="2" customFormat="1" ht="24.2" customHeight="1">
      <c r="A941" s="36"/>
      <c r="B941" s="37"/>
      <c r="C941" s="181" t="s">
        <v>1125</v>
      </c>
      <c r="D941" s="181" t="s">
        <v>246</v>
      </c>
      <c r="E941" s="182" t="s">
        <v>2677</v>
      </c>
      <c r="F941" s="183" t="s">
        <v>2678</v>
      </c>
      <c r="G941" s="184" t="s">
        <v>379</v>
      </c>
      <c r="H941" s="185">
        <v>0</v>
      </c>
      <c r="I941" s="186"/>
      <c r="J941" s="187">
        <f>ROUND(I941*H941,2)</f>
        <v>0</v>
      </c>
      <c r="K941" s="188"/>
      <c r="L941" s="41"/>
      <c r="M941" s="189" t="s">
        <v>18</v>
      </c>
      <c r="N941" s="190" t="s">
        <v>41</v>
      </c>
      <c r="O941" s="66"/>
      <c r="P941" s="191">
        <f>O941*H941</f>
        <v>0</v>
      </c>
      <c r="Q941" s="191">
        <v>0</v>
      </c>
      <c r="R941" s="191">
        <f>Q941*H941</f>
        <v>0</v>
      </c>
      <c r="S941" s="191">
        <v>0.187</v>
      </c>
      <c r="T941" s="192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193" t="s">
        <v>250</v>
      </c>
      <c r="AT941" s="193" t="s">
        <v>246</v>
      </c>
      <c r="AU941" s="193" t="s">
        <v>79</v>
      </c>
      <c r="AY941" s="19" t="s">
        <v>244</v>
      </c>
      <c r="BE941" s="194">
        <f>IF(N941="základní",J941,0)</f>
        <v>0</v>
      </c>
      <c r="BF941" s="194">
        <f>IF(N941="snížená",J941,0)</f>
        <v>0</v>
      </c>
      <c r="BG941" s="194">
        <f>IF(N941="zákl. přenesená",J941,0)</f>
        <v>0</v>
      </c>
      <c r="BH941" s="194">
        <f>IF(N941="sníž. přenesená",J941,0)</f>
        <v>0</v>
      </c>
      <c r="BI941" s="194">
        <f>IF(N941="nulová",J941,0)</f>
        <v>0</v>
      </c>
      <c r="BJ941" s="19" t="s">
        <v>77</v>
      </c>
      <c r="BK941" s="194">
        <f>ROUND(I941*H941,2)</f>
        <v>0</v>
      </c>
      <c r="BL941" s="19" t="s">
        <v>250</v>
      </c>
      <c r="BM941" s="193" t="s">
        <v>2679</v>
      </c>
    </row>
    <row r="942" spans="1:65" s="13" customFormat="1">
      <c r="B942" s="195"/>
      <c r="C942" s="196"/>
      <c r="D942" s="197" t="s">
        <v>252</v>
      </c>
      <c r="E942" s="198" t="s">
        <v>18</v>
      </c>
      <c r="F942" s="199" t="s">
        <v>2680</v>
      </c>
      <c r="G942" s="196"/>
      <c r="H942" s="200">
        <v>1.9</v>
      </c>
      <c r="I942" s="201"/>
      <c r="J942" s="196"/>
      <c r="K942" s="196"/>
      <c r="L942" s="202"/>
      <c r="M942" s="203"/>
      <c r="N942" s="204"/>
      <c r="O942" s="204"/>
      <c r="P942" s="204"/>
      <c r="Q942" s="204"/>
      <c r="R942" s="204"/>
      <c r="S942" s="204"/>
      <c r="T942" s="205"/>
      <c r="AT942" s="206" t="s">
        <v>252</v>
      </c>
      <c r="AU942" s="206" t="s">
        <v>79</v>
      </c>
      <c r="AV942" s="13" t="s">
        <v>79</v>
      </c>
      <c r="AW942" s="13" t="s">
        <v>32</v>
      </c>
      <c r="AX942" s="13" t="s">
        <v>70</v>
      </c>
      <c r="AY942" s="206" t="s">
        <v>244</v>
      </c>
    </row>
    <row r="943" spans="1:65" s="15" customFormat="1">
      <c r="B943" s="229"/>
      <c r="C943" s="230"/>
      <c r="D943" s="197" t="s">
        <v>252</v>
      </c>
      <c r="E943" s="231" t="s">
        <v>18</v>
      </c>
      <c r="F943" s="232" t="s">
        <v>374</v>
      </c>
      <c r="G943" s="230"/>
      <c r="H943" s="231" t="s">
        <v>18</v>
      </c>
      <c r="I943" s="233"/>
      <c r="J943" s="230"/>
      <c r="K943" s="230"/>
      <c r="L943" s="234"/>
      <c r="M943" s="235"/>
      <c r="N943" s="236"/>
      <c r="O943" s="236"/>
      <c r="P943" s="236"/>
      <c r="Q943" s="236"/>
      <c r="R943" s="236"/>
      <c r="S943" s="236"/>
      <c r="T943" s="237"/>
      <c r="AT943" s="238" t="s">
        <v>252</v>
      </c>
      <c r="AU943" s="238" t="s">
        <v>79</v>
      </c>
      <c r="AV943" s="15" t="s">
        <v>77</v>
      </c>
      <c r="AW943" s="15" t="s">
        <v>32</v>
      </c>
      <c r="AX943" s="15" t="s">
        <v>70</v>
      </c>
      <c r="AY943" s="238" t="s">
        <v>244</v>
      </c>
    </row>
    <row r="944" spans="1:65" s="13" customFormat="1">
      <c r="B944" s="195"/>
      <c r="C944" s="196"/>
      <c r="D944" s="197" t="s">
        <v>252</v>
      </c>
      <c r="E944" s="198" t="s">
        <v>18</v>
      </c>
      <c r="F944" s="199" t="s">
        <v>2681</v>
      </c>
      <c r="G944" s="196"/>
      <c r="H944" s="200">
        <v>-1.9</v>
      </c>
      <c r="I944" s="201"/>
      <c r="J944" s="196"/>
      <c r="K944" s="196"/>
      <c r="L944" s="202"/>
      <c r="M944" s="203"/>
      <c r="N944" s="204"/>
      <c r="O944" s="204"/>
      <c r="P944" s="204"/>
      <c r="Q944" s="204"/>
      <c r="R944" s="204"/>
      <c r="S944" s="204"/>
      <c r="T944" s="205"/>
      <c r="AT944" s="206" t="s">
        <v>252</v>
      </c>
      <c r="AU944" s="206" t="s">
        <v>79</v>
      </c>
      <c r="AV944" s="13" t="s">
        <v>79</v>
      </c>
      <c r="AW944" s="13" t="s">
        <v>32</v>
      </c>
      <c r="AX944" s="13" t="s">
        <v>70</v>
      </c>
      <c r="AY944" s="206" t="s">
        <v>244</v>
      </c>
    </row>
    <row r="945" spans="1:65" s="14" customFormat="1">
      <c r="B945" s="207"/>
      <c r="C945" s="208"/>
      <c r="D945" s="197" t="s">
        <v>252</v>
      </c>
      <c r="E945" s="209" t="s">
        <v>18</v>
      </c>
      <c r="F945" s="210" t="s">
        <v>254</v>
      </c>
      <c r="G945" s="208"/>
      <c r="H945" s="211">
        <v>0</v>
      </c>
      <c r="I945" s="212"/>
      <c r="J945" s="208"/>
      <c r="K945" s="208"/>
      <c r="L945" s="213"/>
      <c r="M945" s="214"/>
      <c r="N945" s="215"/>
      <c r="O945" s="215"/>
      <c r="P945" s="215"/>
      <c r="Q945" s="215"/>
      <c r="R945" s="215"/>
      <c r="S945" s="215"/>
      <c r="T945" s="216"/>
      <c r="AT945" s="217" t="s">
        <v>252</v>
      </c>
      <c r="AU945" s="217" t="s">
        <v>79</v>
      </c>
      <c r="AV945" s="14" t="s">
        <v>250</v>
      </c>
      <c r="AW945" s="14" t="s">
        <v>32</v>
      </c>
      <c r="AX945" s="14" t="s">
        <v>77</v>
      </c>
      <c r="AY945" s="217" t="s">
        <v>244</v>
      </c>
    </row>
    <row r="946" spans="1:65" s="2" customFormat="1" ht="44.25" customHeight="1">
      <c r="A946" s="36"/>
      <c r="B946" s="37"/>
      <c r="C946" s="181" t="s">
        <v>1129</v>
      </c>
      <c r="D946" s="181" t="s">
        <v>246</v>
      </c>
      <c r="E946" s="182" t="s">
        <v>2682</v>
      </c>
      <c r="F946" s="183" t="s">
        <v>2683</v>
      </c>
      <c r="G946" s="184" t="s">
        <v>289</v>
      </c>
      <c r="H946" s="185">
        <v>6.76</v>
      </c>
      <c r="I946" s="186"/>
      <c r="J946" s="187">
        <f>ROUND(I946*H946,2)</f>
        <v>0</v>
      </c>
      <c r="K946" s="188"/>
      <c r="L946" s="41"/>
      <c r="M946" s="189" t="s">
        <v>18</v>
      </c>
      <c r="N946" s="190" t="s">
        <v>41</v>
      </c>
      <c r="O946" s="66"/>
      <c r="P946" s="191">
        <f>O946*H946</f>
        <v>0</v>
      </c>
      <c r="Q946" s="191">
        <v>0</v>
      </c>
      <c r="R946" s="191">
        <f>Q946*H946</f>
        <v>0</v>
      </c>
      <c r="S946" s="191">
        <v>4.1000000000000002E-2</v>
      </c>
      <c r="T946" s="192">
        <f>S946*H946</f>
        <v>0.27716000000000002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93" t="s">
        <v>250</v>
      </c>
      <c r="AT946" s="193" t="s">
        <v>246</v>
      </c>
      <c r="AU946" s="193" t="s">
        <v>79</v>
      </c>
      <c r="AY946" s="19" t="s">
        <v>244</v>
      </c>
      <c r="BE946" s="194">
        <f>IF(N946="základní",J946,0)</f>
        <v>0</v>
      </c>
      <c r="BF946" s="194">
        <f>IF(N946="snížená",J946,0)</f>
        <v>0</v>
      </c>
      <c r="BG946" s="194">
        <f>IF(N946="zákl. přenesená",J946,0)</f>
        <v>0</v>
      </c>
      <c r="BH946" s="194">
        <f>IF(N946="sníž. přenesená",J946,0)</f>
        <v>0</v>
      </c>
      <c r="BI946" s="194">
        <f>IF(N946="nulová",J946,0)</f>
        <v>0</v>
      </c>
      <c r="BJ946" s="19" t="s">
        <v>77</v>
      </c>
      <c r="BK946" s="194">
        <f>ROUND(I946*H946,2)</f>
        <v>0</v>
      </c>
      <c r="BL946" s="19" t="s">
        <v>250</v>
      </c>
      <c r="BM946" s="193" t="s">
        <v>2684</v>
      </c>
    </row>
    <row r="947" spans="1:65" s="13" customFormat="1">
      <c r="B947" s="195"/>
      <c r="C947" s="196"/>
      <c r="D947" s="197" t="s">
        <v>252</v>
      </c>
      <c r="E947" s="198" t="s">
        <v>18</v>
      </c>
      <c r="F947" s="199" t="s">
        <v>2685</v>
      </c>
      <c r="G947" s="196"/>
      <c r="H947" s="200">
        <v>5.4</v>
      </c>
      <c r="I947" s="201"/>
      <c r="J947" s="196"/>
      <c r="K947" s="196"/>
      <c r="L947" s="202"/>
      <c r="M947" s="203"/>
      <c r="N947" s="204"/>
      <c r="O947" s="204"/>
      <c r="P947" s="204"/>
      <c r="Q947" s="204"/>
      <c r="R947" s="204"/>
      <c r="S947" s="204"/>
      <c r="T947" s="205"/>
      <c r="AT947" s="206" t="s">
        <v>252</v>
      </c>
      <c r="AU947" s="206" t="s">
        <v>79</v>
      </c>
      <c r="AV947" s="13" t="s">
        <v>79</v>
      </c>
      <c r="AW947" s="13" t="s">
        <v>32</v>
      </c>
      <c r="AX947" s="13" t="s">
        <v>70</v>
      </c>
      <c r="AY947" s="206" t="s">
        <v>244</v>
      </c>
    </row>
    <row r="948" spans="1:65" s="13" customFormat="1">
      <c r="B948" s="195"/>
      <c r="C948" s="196"/>
      <c r="D948" s="197" t="s">
        <v>252</v>
      </c>
      <c r="E948" s="198" t="s">
        <v>18</v>
      </c>
      <c r="F948" s="199" t="s">
        <v>2686</v>
      </c>
      <c r="G948" s="196"/>
      <c r="H948" s="200">
        <v>2.72</v>
      </c>
      <c r="I948" s="201"/>
      <c r="J948" s="196"/>
      <c r="K948" s="196"/>
      <c r="L948" s="202"/>
      <c r="M948" s="203"/>
      <c r="N948" s="204"/>
      <c r="O948" s="204"/>
      <c r="P948" s="204"/>
      <c r="Q948" s="204"/>
      <c r="R948" s="204"/>
      <c r="S948" s="204"/>
      <c r="T948" s="205"/>
      <c r="AT948" s="206" t="s">
        <v>252</v>
      </c>
      <c r="AU948" s="206" t="s">
        <v>79</v>
      </c>
      <c r="AV948" s="13" t="s">
        <v>79</v>
      </c>
      <c r="AW948" s="13" t="s">
        <v>32</v>
      </c>
      <c r="AX948" s="13" t="s">
        <v>70</v>
      </c>
      <c r="AY948" s="206" t="s">
        <v>244</v>
      </c>
    </row>
    <row r="949" spans="1:65" s="15" customFormat="1">
      <c r="B949" s="229"/>
      <c r="C949" s="230"/>
      <c r="D949" s="197" t="s">
        <v>252</v>
      </c>
      <c r="E949" s="231" t="s">
        <v>18</v>
      </c>
      <c r="F949" s="232" t="s">
        <v>374</v>
      </c>
      <c r="G949" s="230"/>
      <c r="H949" s="231" t="s">
        <v>18</v>
      </c>
      <c r="I949" s="233"/>
      <c r="J949" s="230"/>
      <c r="K949" s="230"/>
      <c r="L949" s="234"/>
      <c r="M949" s="235"/>
      <c r="N949" s="236"/>
      <c r="O949" s="236"/>
      <c r="P949" s="236"/>
      <c r="Q949" s="236"/>
      <c r="R949" s="236"/>
      <c r="S949" s="236"/>
      <c r="T949" s="237"/>
      <c r="AT949" s="238" t="s">
        <v>252</v>
      </c>
      <c r="AU949" s="238" t="s">
        <v>79</v>
      </c>
      <c r="AV949" s="15" t="s">
        <v>77</v>
      </c>
      <c r="AW949" s="15" t="s">
        <v>32</v>
      </c>
      <c r="AX949" s="15" t="s">
        <v>70</v>
      </c>
      <c r="AY949" s="238" t="s">
        <v>244</v>
      </c>
    </row>
    <row r="950" spans="1:65" s="13" customFormat="1">
      <c r="B950" s="195"/>
      <c r="C950" s="196"/>
      <c r="D950" s="197" t="s">
        <v>252</v>
      </c>
      <c r="E950" s="198" t="s">
        <v>18</v>
      </c>
      <c r="F950" s="199" t="s">
        <v>2687</v>
      </c>
      <c r="G950" s="196"/>
      <c r="H950" s="200">
        <v>-1.36</v>
      </c>
      <c r="I950" s="201"/>
      <c r="J950" s="196"/>
      <c r="K950" s="196"/>
      <c r="L950" s="202"/>
      <c r="M950" s="203"/>
      <c r="N950" s="204"/>
      <c r="O950" s="204"/>
      <c r="P950" s="204"/>
      <c r="Q950" s="204"/>
      <c r="R950" s="204"/>
      <c r="S950" s="204"/>
      <c r="T950" s="205"/>
      <c r="AT950" s="206" t="s">
        <v>252</v>
      </c>
      <c r="AU950" s="206" t="s">
        <v>79</v>
      </c>
      <c r="AV950" s="13" t="s">
        <v>79</v>
      </c>
      <c r="AW950" s="13" t="s">
        <v>32</v>
      </c>
      <c r="AX950" s="13" t="s">
        <v>70</v>
      </c>
      <c r="AY950" s="206" t="s">
        <v>244</v>
      </c>
    </row>
    <row r="951" spans="1:65" s="14" customFormat="1">
      <c r="B951" s="207"/>
      <c r="C951" s="208"/>
      <c r="D951" s="197" t="s">
        <v>252</v>
      </c>
      <c r="E951" s="209" t="s">
        <v>18</v>
      </c>
      <c r="F951" s="210" t="s">
        <v>254</v>
      </c>
      <c r="G951" s="208"/>
      <c r="H951" s="211">
        <v>6.7600000000000007</v>
      </c>
      <c r="I951" s="212"/>
      <c r="J951" s="208"/>
      <c r="K951" s="208"/>
      <c r="L951" s="213"/>
      <c r="M951" s="214"/>
      <c r="N951" s="215"/>
      <c r="O951" s="215"/>
      <c r="P951" s="215"/>
      <c r="Q951" s="215"/>
      <c r="R951" s="215"/>
      <c r="S951" s="215"/>
      <c r="T951" s="216"/>
      <c r="AT951" s="217" t="s">
        <v>252</v>
      </c>
      <c r="AU951" s="217" t="s">
        <v>79</v>
      </c>
      <c r="AV951" s="14" t="s">
        <v>250</v>
      </c>
      <c r="AW951" s="14" t="s">
        <v>32</v>
      </c>
      <c r="AX951" s="14" t="s">
        <v>77</v>
      </c>
      <c r="AY951" s="217" t="s">
        <v>244</v>
      </c>
    </row>
    <row r="952" spans="1:65" s="2" customFormat="1" ht="44.25" customHeight="1">
      <c r="A952" s="36"/>
      <c r="B952" s="37"/>
      <c r="C952" s="181" t="s">
        <v>1133</v>
      </c>
      <c r="D952" s="181" t="s">
        <v>246</v>
      </c>
      <c r="E952" s="182" t="s">
        <v>2688</v>
      </c>
      <c r="F952" s="183" t="s">
        <v>2689</v>
      </c>
      <c r="G952" s="184" t="s">
        <v>289</v>
      </c>
      <c r="H952" s="185">
        <v>2.89</v>
      </c>
      <c r="I952" s="186"/>
      <c r="J952" s="187">
        <f>ROUND(I952*H952,2)</f>
        <v>0</v>
      </c>
      <c r="K952" s="188"/>
      <c r="L952" s="41"/>
      <c r="M952" s="189" t="s">
        <v>18</v>
      </c>
      <c r="N952" s="190" t="s">
        <v>41</v>
      </c>
      <c r="O952" s="66"/>
      <c r="P952" s="191">
        <f>O952*H952</f>
        <v>0</v>
      </c>
      <c r="Q952" s="191">
        <v>0</v>
      </c>
      <c r="R952" s="191">
        <f>Q952*H952</f>
        <v>0</v>
      </c>
      <c r="S952" s="191">
        <v>3.1E-2</v>
      </c>
      <c r="T952" s="192">
        <f>S952*H952</f>
        <v>8.9590000000000003E-2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93" t="s">
        <v>250</v>
      </c>
      <c r="AT952" s="193" t="s">
        <v>246</v>
      </c>
      <c r="AU952" s="193" t="s">
        <v>79</v>
      </c>
      <c r="AY952" s="19" t="s">
        <v>244</v>
      </c>
      <c r="BE952" s="194">
        <f>IF(N952="základní",J952,0)</f>
        <v>0</v>
      </c>
      <c r="BF952" s="194">
        <f>IF(N952="snížená",J952,0)</f>
        <v>0</v>
      </c>
      <c r="BG952" s="194">
        <f>IF(N952="zákl. přenesená",J952,0)</f>
        <v>0</v>
      </c>
      <c r="BH952" s="194">
        <f>IF(N952="sníž. přenesená",J952,0)</f>
        <v>0</v>
      </c>
      <c r="BI952" s="194">
        <f>IF(N952="nulová",J952,0)</f>
        <v>0</v>
      </c>
      <c r="BJ952" s="19" t="s">
        <v>77</v>
      </c>
      <c r="BK952" s="194">
        <f>ROUND(I952*H952,2)</f>
        <v>0</v>
      </c>
      <c r="BL952" s="19" t="s">
        <v>250</v>
      </c>
      <c r="BM952" s="193" t="s">
        <v>2690</v>
      </c>
    </row>
    <row r="953" spans="1:65" s="13" customFormat="1">
      <c r="B953" s="195"/>
      <c r="C953" s="196"/>
      <c r="D953" s="197" t="s">
        <v>252</v>
      </c>
      <c r="E953" s="198" t="s">
        <v>18</v>
      </c>
      <c r="F953" s="199" t="s">
        <v>2691</v>
      </c>
      <c r="G953" s="196"/>
      <c r="H953" s="200">
        <v>5.78</v>
      </c>
      <c r="I953" s="201"/>
      <c r="J953" s="196"/>
      <c r="K953" s="196"/>
      <c r="L953" s="202"/>
      <c r="M953" s="203"/>
      <c r="N953" s="204"/>
      <c r="O953" s="204"/>
      <c r="P953" s="204"/>
      <c r="Q953" s="204"/>
      <c r="R953" s="204"/>
      <c r="S953" s="204"/>
      <c r="T953" s="205"/>
      <c r="AT953" s="206" t="s">
        <v>252</v>
      </c>
      <c r="AU953" s="206" t="s">
        <v>79</v>
      </c>
      <c r="AV953" s="13" t="s">
        <v>79</v>
      </c>
      <c r="AW953" s="13" t="s">
        <v>32</v>
      </c>
      <c r="AX953" s="13" t="s">
        <v>70</v>
      </c>
      <c r="AY953" s="206" t="s">
        <v>244</v>
      </c>
    </row>
    <row r="954" spans="1:65" s="15" customFormat="1">
      <c r="B954" s="229"/>
      <c r="C954" s="230"/>
      <c r="D954" s="197" t="s">
        <v>252</v>
      </c>
      <c r="E954" s="231" t="s">
        <v>18</v>
      </c>
      <c r="F954" s="232" t="s">
        <v>374</v>
      </c>
      <c r="G954" s="230"/>
      <c r="H954" s="231" t="s">
        <v>18</v>
      </c>
      <c r="I954" s="233"/>
      <c r="J954" s="230"/>
      <c r="K954" s="230"/>
      <c r="L954" s="234"/>
      <c r="M954" s="235"/>
      <c r="N954" s="236"/>
      <c r="O954" s="236"/>
      <c r="P954" s="236"/>
      <c r="Q954" s="236"/>
      <c r="R954" s="236"/>
      <c r="S954" s="236"/>
      <c r="T954" s="237"/>
      <c r="AT954" s="238" t="s">
        <v>252</v>
      </c>
      <c r="AU954" s="238" t="s">
        <v>79</v>
      </c>
      <c r="AV954" s="15" t="s">
        <v>77</v>
      </c>
      <c r="AW954" s="15" t="s">
        <v>32</v>
      </c>
      <c r="AX954" s="15" t="s">
        <v>70</v>
      </c>
      <c r="AY954" s="238" t="s">
        <v>244</v>
      </c>
    </row>
    <row r="955" spans="1:65" s="13" customFormat="1">
      <c r="B955" s="195"/>
      <c r="C955" s="196"/>
      <c r="D955" s="197" t="s">
        <v>252</v>
      </c>
      <c r="E955" s="198" t="s">
        <v>18</v>
      </c>
      <c r="F955" s="199" t="s">
        <v>2692</v>
      </c>
      <c r="G955" s="196"/>
      <c r="H955" s="200">
        <v>-2.89</v>
      </c>
      <c r="I955" s="201"/>
      <c r="J955" s="196"/>
      <c r="K955" s="196"/>
      <c r="L955" s="202"/>
      <c r="M955" s="203"/>
      <c r="N955" s="204"/>
      <c r="O955" s="204"/>
      <c r="P955" s="204"/>
      <c r="Q955" s="204"/>
      <c r="R955" s="204"/>
      <c r="S955" s="204"/>
      <c r="T955" s="205"/>
      <c r="AT955" s="206" t="s">
        <v>252</v>
      </c>
      <c r="AU955" s="206" t="s">
        <v>79</v>
      </c>
      <c r="AV955" s="13" t="s">
        <v>79</v>
      </c>
      <c r="AW955" s="13" t="s">
        <v>32</v>
      </c>
      <c r="AX955" s="13" t="s">
        <v>70</v>
      </c>
      <c r="AY955" s="206" t="s">
        <v>244</v>
      </c>
    </row>
    <row r="956" spans="1:65" s="14" customFormat="1">
      <c r="B956" s="207"/>
      <c r="C956" s="208"/>
      <c r="D956" s="197" t="s">
        <v>252</v>
      </c>
      <c r="E956" s="209" t="s">
        <v>18</v>
      </c>
      <c r="F956" s="210" t="s">
        <v>254</v>
      </c>
      <c r="G956" s="208"/>
      <c r="H956" s="211">
        <v>2.89</v>
      </c>
      <c r="I956" s="212"/>
      <c r="J956" s="208"/>
      <c r="K956" s="208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252</v>
      </c>
      <c r="AU956" s="217" t="s">
        <v>79</v>
      </c>
      <c r="AV956" s="14" t="s">
        <v>250</v>
      </c>
      <c r="AW956" s="14" t="s">
        <v>32</v>
      </c>
      <c r="AX956" s="14" t="s">
        <v>77</v>
      </c>
      <c r="AY956" s="217" t="s">
        <v>244</v>
      </c>
    </row>
    <row r="957" spans="1:65" s="2" customFormat="1" ht="37.9" customHeight="1">
      <c r="A957" s="36"/>
      <c r="B957" s="37"/>
      <c r="C957" s="181" t="s">
        <v>1137</v>
      </c>
      <c r="D957" s="181" t="s">
        <v>246</v>
      </c>
      <c r="E957" s="182" t="s">
        <v>2693</v>
      </c>
      <c r="F957" s="183" t="s">
        <v>2694</v>
      </c>
      <c r="G957" s="184" t="s">
        <v>289</v>
      </c>
      <c r="H957" s="185">
        <v>17.7</v>
      </c>
      <c r="I957" s="186"/>
      <c r="J957" s="187">
        <f>ROUND(I957*H957,2)</f>
        <v>0</v>
      </c>
      <c r="K957" s="188"/>
      <c r="L957" s="41"/>
      <c r="M957" s="189" t="s">
        <v>18</v>
      </c>
      <c r="N957" s="190" t="s">
        <v>41</v>
      </c>
      <c r="O957" s="66"/>
      <c r="P957" s="191">
        <f>O957*H957</f>
        <v>0</v>
      </c>
      <c r="Q957" s="191">
        <v>0</v>
      </c>
      <c r="R957" s="191">
        <f>Q957*H957</f>
        <v>0</v>
      </c>
      <c r="S957" s="191">
        <v>6.2E-2</v>
      </c>
      <c r="T957" s="192">
        <f>S957*H957</f>
        <v>1.0973999999999999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93" t="s">
        <v>250</v>
      </c>
      <c r="AT957" s="193" t="s">
        <v>246</v>
      </c>
      <c r="AU957" s="193" t="s">
        <v>79</v>
      </c>
      <c r="AY957" s="19" t="s">
        <v>244</v>
      </c>
      <c r="BE957" s="194">
        <f>IF(N957="základní",J957,0)</f>
        <v>0</v>
      </c>
      <c r="BF957" s="194">
        <f>IF(N957="snížená",J957,0)</f>
        <v>0</v>
      </c>
      <c r="BG957" s="194">
        <f>IF(N957="zákl. přenesená",J957,0)</f>
        <v>0</v>
      </c>
      <c r="BH957" s="194">
        <f>IF(N957="sníž. přenesená",J957,0)</f>
        <v>0</v>
      </c>
      <c r="BI957" s="194">
        <f>IF(N957="nulová",J957,0)</f>
        <v>0</v>
      </c>
      <c r="BJ957" s="19" t="s">
        <v>77</v>
      </c>
      <c r="BK957" s="194">
        <f>ROUND(I957*H957,2)</f>
        <v>0</v>
      </c>
      <c r="BL957" s="19" t="s">
        <v>250</v>
      </c>
      <c r="BM957" s="193" t="s">
        <v>2695</v>
      </c>
    </row>
    <row r="958" spans="1:65" s="13" customFormat="1">
      <c r="B958" s="195"/>
      <c r="C958" s="196"/>
      <c r="D958" s="197" t="s">
        <v>252</v>
      </c>
      <c r="E958" s="198" t="s">
        <v>18</v>
      </c>
      <c r="F958" s="199" t="s">
        <v>2696</v>
      </c>
      <c r="G958" s="196"/>
      <c r="H958" s="200">
        <v>3.8</v>
      </c>
      <c r="I958" s="201"/>
      <c r="J958" s="196"/>
      <c r="K958" s="196"/>
      <c r="L958" s="202"/>
      <c r="M958" s="203"/>
      <c r="N958" s="204"/>
      <c r="O958" s="204"/>
      <c r="P958" s="204"/>
      <c r="Q958" s="204"/>
      <c r="R958" s="204"/>
      <c r="S958" s="204"/>
      <c r="T958" s="205"/>
      <c r="AT958" s="206" t="s">
        <v>252</v>
      </c>
      <c r="AU958" s="206" t="s">
        <v>79</v>
      </c>
      <c r="AV958" s="13" t="s">
        <v>79</v>
      </c>
      <c r="AW958" s="13" t="s">
        <v>32</v>
      </c>
      <c r="AX958" s="13" t="s">
        <v>70</v>
      </c>
      <c r="AY958" s="206" t="s">
        <v>244</v>
      </c>
    </row>
    <row r="959" spans="1:65" s="13" customFormat="1">
      <c r="B959" s="195"/>
      <c r="C959" s="196"/>
      <c r="D959" s="197" t="s">
        <v>252</v>
      </c>
      <c r="E959" s="198" t="s">
        <v>18</v>
      </c>
      <c r="F959" s="199" t="s">
        <v>2697</v>
      </c>
      <c r="G959" s="196"/>
      <c r="H959" s="200">
        <v>10.1</v>
      </c>
      <c r="I959" s="201"/>
      <c r="J959" s="196"/>
      <c r="K959" s="196"/>
      <c r="L959" s="202"/>
      <c r="M959" s="203"/>
      <c r="N959" s="204"/>
      <c r="O959" s="204"/>
      <c r="P959" s="204"/>
      <c r="Q959" s="204"/>
      <c r="R959" s="204"/>
      <c r="S959" s="204"/>
      <c r="T959" s="205"/>
      <c r="AT959" s="206" t="s">
        <v>252</v>
      </c>
      <c r="AU959" s="206" t="s">
        <v>79</v>
      </c>
      <c r="AV959" s="13" t="s">
        <v>79</v>
      </c>
      <c r="AW959" s="13" t="s">
        <v>32</v>
      </c>
      <c r="AX959" s="13" t="s">
        <v>70</v>
      </c>
      <c r="AY959" s="206" t="s">
        <v>244</v>
      </c>
    </row>
    <row r="960" spans="1:65" s="13" customFormat="1">
      <c r="B960" s="195"/>
      <c r="C960" s="196"/>
      <c r="D960" s="197" t="s">
        <v>252</v>
      </c>
      <c r="E960" s="198" t="s">
        <v>18</v>
      </c>
      <c r="F960" s="199" t="s">
        <v>2698</v>
      </c>
      <c r="G960" s="196"/>
      <c r="H960" s="200">
        <v>3.8</v>
      </c>
      <c r="I960" s="201"/>
      <c r="J960" s="196"/>
      <c r="K960" s="196"/>
      <c r="L960" s="202"/>
      <c r="M960" s="203"/>
      <c r="N960" s="204"/>
      <c r="O960" s="204"/>
      <c r="P960" s="204"/>
      <c r="Q960" s="204"/>
      <c r="R960" s="204"/>
      <c r="S960" s="204"/>
      <c r="T960" s="205"/>
      <c r="AT960" s="206" t="s">
        <v>252</v>
      </c>
      <c r="AU960" s="206" t="s">
        <v>79</v>
      </c>
      <c r="AV960" s="13" t="s">
        <v>79</v>
      </c>
      <c r="AW960" s="13" t="s">
        <v>32</v>
      </c>
      <c r="AX960" s="13" t="s">
        <v>70</v>
      </c>
      <c r="AY960" s="206" t="s">
        <v>244</v>
      </c>
    </row>
    <row r="961" spans="1:65" s="14" customFormat="1">
      <c r="B961" s="207"/>
      <c r="C961" s="208"/>
      <c r="D961" s="197" t="s">
        <v>252</v>
      </c>
      <c r="E961" s="209" t="s">
        <v>18</v>
      </c>
      <c r="F961" s="210" t="s">
        <v>254</v>
      </c>
      <c r="G961" s="208"/>
      <c r="H961" s="211">
        <v>17.7</v>
      </c>
      <c r="I961" s="212"/>
      <c r="J961" s="208"/>
      <c r="K961" s="208"/>
      <c r="L961" s="213"/>
      <c r="M961" s="214"/>
      <c r="N961" s="215"/>
      <c r="O961" s="215"/>
      <c r="P961" s="215"/>
      <c r="Q961" s="215"/>
      <c r="R961" s="215"/>
      <c r="S961" s="215"/>
      <c r="T961" s="216"/>
      <c r="AT961" s="217" t="s">
        <v>252</v>
      </c>
      <c r="AU961" s="217" t="s">
        <v>79</v>
      </c>
      <c r="AV961" s="14" t="s">
        <v>250</v>
      </c>
      <c r="AW961" s="14" t="s">
        <v>32</v>
      </c>
      <c r="AX961" s="14" t="s">
        <v>77</v>
      </c>
      <c r="AY961" s="217" t="s">
        <v>244</v>
      </c>
    </row>
    <row r="962" spans="1:65" s="2" customFormat="1" ht="37.9" customHeight="1">
      <c r="A962" s="36"/>
      <c r="B962" s="37"/>
      <c r="C962" s="181" t="s">
        <v>1141</v>
      </c>
      <c r="D962" s="181" t="s">
        <v>246</v>
      </c>
      <c r="E962" s="182" t="s">
        <v>2699</v>
      </c>
      <c r="F962" s="183" t="s">
        <v>2700</v>
      </c>
      <c r="G962" s="184" t="s">
        <v>289</v>
      </c>
      <c r="H962" s="185">
        <v>77.063000000000002</v>
      </c>
      <c r="I962" s="186"/>
      <c r="J962" s="187">
        <f>ROUND(I962*H962,2)</f>
        <v>0</v>
      </c>
      <c r="K962" s="188"/>
      <c r="L962" s="41"/>
      <c r="M962" s="189" t="s">
        <v>18</v>
      </c>
      <c r="N962" s="190" t="s">
        <v>41</v>
      </c>
      <c r="O962" s="66"/>
      <c r="P962" s="191">
        <f>O962*H962</f>
        <v>0</v>
      </c>
      <c r="Q962" s="191">
        <v>0</v>
      </c>
      <c r="R962" s="191">
        <f>Q962*H962</f>
        <v>0</v>
      </c>
      <c r="S962" s="191">
        <v>5.3999999999999999E-2</v>
      </c>
      <c r="T962" s="192">
        <f>S962*H962</f>
        <v>4.1614019999999998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93" t="s">
        <v>250</v>
      </c>
      <c r="AT962" s="193" t="s">
        <v>246</v>
      </c>
      <c r="AU962" s="193" t="s">
        <v>79</v>
      </c>
      <c r="AY962" s="19" t="s">
        <v>244</v>
      </c>
      <c r="BE962" s="194">
        <f>IF(N962="základní",J962,0)</f>
        <v>0</v>
      </c>
      <c r="BF962" s="194">
        <f>IF(N962="snížená",J962,0)</f>
        <v>0</v>
      </c>
      <c r="BG962" s="194">
        <f>IF(N962="zákl. přenesená",J962,0)</f>
        <v>0</v>
      </c>
      <c r="BH962" s="194">
        <f>IF(N962="sníž. přenesená",J962,0)</f>
        <v>0</v>
      </c>
      <c r="BI962" s="194">
        <f>IF(N962="nulová",J962,0)</f>
        <v>0</v>
      </c>
      <c r="BJ962" s="19" t="s">
        <v>77</v>
      </c>
      <c r="BK962" s="194">
        <f>ROUND(I962*H962,2)</f>
        <v>0</v>
      </c>
      <c r="BL962" s="19" t="s">
        <v>250</v>
      </c>
      <c r="BM962" s="193" t="s">
        <v>2701</v>
      </c>
    </row>
    <row r="963" spans="1:65" s="13" customFormat="1">
      <c r="B963" s="195"/>
      <c r="C963" s="196"/>
      <c r="D963" s="197" t="s">
        <v>252</v>
      </c>
      <c r="E963" s="198" t="s">
        <v>18</v>
      </c>
      <c r="F963" s="199" t="s">
        <v>2702</v>
      </c>
      <c r="G963" s="196"/>
      <c r="H963" s="200">
        <v>2.5499999999999998</v>
      </c>
      <c r="I963" s="201"/>
      <c r="J963" s="196"/>
      <c r="K963" s="196"/>
      <c r="L963" s="202"/>
      <c r="M963" s="203"/>
      <c r="N963" s="204"/>
      <c r="O963" s="204"/>
      <c r="P963" s="204"/>
      <c r="Q963" s="204"/>
      <c r="R963" s="204"/>
      <c r="S963" s="204"/>
      <c r="T963" s="205"/>
      <c r="AT963" s="206" t="s">
        <v>252</v>
      </c>
      <c r="AU963" s="206" t="s">
        <v>79</v>
      </c>
      <c r="AV963" s="13" t="s">
        <v>79</v>
      </c>
      <c r="AW963" s="13" t="s">
        <v>32</v>
      </c>
      <c r="AX963" s="13" t="s">
        <v>70</v>
      </c>
      <c r="AY963" s="206" t="s">
        <v>244</v>
      </c>
    </row>
    <row r="964" spans="1:65" s="13" customFormat="1">
      <c r="B964" s="195"/>
      <c r="C964" s="196"/>
      <c r="D964" s="197" t="s">
        <v>252</v>
      </c>
      <c r="E964" s="198" t="s">
        <v>18</v>
      </c>
      <c r="F964" s="199" t="s">
        <v>2703</v>
      </c>
      <c r="G964" s="196"/>
      <c r="H964" s="200">
        <v>6.3040000000000003</v>
      </c>
      <c r="I964" s="201"/>
      <c r="J964" s="196"/>
      <c r="K964" s="196"/>
      <c r="L964" s="202"/>
      <c r="M964" s="203"/>
      <c r="N964" s="204"/>
      <c r="O964" s="204"/>
      <c r="P964" s="204"/>
      <c r="Q964" s="204"/>
      <c r="R964" s="204"/>
      <c r="S964" s="204"/>
      <c r="T964" s="205"/>
      <c r="AT964" s="206" t="s">
        <v>252</v>
      </c>
      <c r="AU964" s="206" t="s">
        <v>79</v>
      </c>
      <c r="AV964" s="13" t="s">
        <v>79</v>
      </c>
      <c r="AW964" s="13" t="s">
        <v>32</v>
      </c>
      <c r="AX964" s="13" t="s">
        <v>70</v>
      </c>
      <c r="AY964" s="206" t="s">
        <v>244</v>
      </c>
    </row>
    <row r="965" spans="1:65" s="13" customFormat="1">
      <c r="B965" s="195"/>
      <c r="C965" s="196"/>
      <c r="D965" s="197" t="s">
        <v>252</v>
      </c>
      <c r="E965" s="198" t="s">
        <v>18</v>
      </c>
      <c r="F965" s="199" t="s">
        <v>2704</v>
      </c>
      <c r="G965" s="196"/>
      <c r="H965" s="200">
        <v>11.25</v>
      </c>
      <c r="I965" s="201"/>
      <c r="J965" s="196"/>
      <c r="K965" s="196"/>
      <c r="L965" s="202"/>
      <c r="M965" s="203"/>
      <c r="N965" s="204"/>
      <c r="O965" s="204"/>
      <c r="P965" s="204"/>
      <c r="Q965" s="204"/>
      <c r="R965" s="204"/>
      <c r="S965" s="204"/>
      <c r="T965" s="205"/>
      <c r="AT965" s="206" t="s">
        <v>252</v>
      </c>
      <c r="AU965" s="206" t="s">
        <v>79</v>
      </c>
      <c r="AV965" s="13" t="s">
        <v>79</v>
      </c>
      <c r="AW965" s="13" t="s">
        <v>32</v>
      </c>
      <c r="AX965" s="13" t="s">
        <v>70</v>
      </c>
      <c r="AY965" s="206" t="s">
        <v>244</v>
      </c>
    </row>
    <row r="966" spans="1:65" s="13" customFormat="1">
      <c r="B966" s="195"/>
      <c r="C966" s="196"/>
      <c r="D966" s="197" t="s">
        <v>252</v>
      </c>
      <c r="E966" s="198" t="s">
        <v>18</v>
      </c>
      <c r="F966" s="199" t="s">
        <v>2705</v>
      </c>
      <c r="G966" s="196"/>
      <c r="H966" s="200">
        <v>2.8</v>
      </c>
      <c r="I966" s="201"/>
      <c r="J966" s="196"/>
      <c r="K966" s="196"/>
      <c r="L966" s="202"/>
      <c r="M966" s="203"/>
      <c r="N966" s="204"/>
      <c r="O966" s="204"/>
      <c r="P966" s="204"/>
      <c r="Q966" s="204"/>
      <c r="R966" s="204"/>
      <c r="S966" s="204"/>
      <c r="T966" s="205"/>
      <c r="AT966" s="206" t="s">
        <v>252</v>
      </c>
      <c r="AU966" s="206" t="s">
        <v>79</v>
      </c>
      <c r="AV966" s="13" t="s">
        <v>79</v>
      </c>
      <c r="AW966" s="13" t="s">
        <v>32</v>
      </c>
      <c r="AX966" s="13" t="s">
        <v>70</v>
      </c>
      <c r="AY966" s="206" t="s">
        <v>244</v>
      </c>
    </row>
    <row r="967" spans="1:65" s="13" customFormat="1">
      <c r="B967" s="195"/>
      <c r="C967" s="196"/>
      <c r="D967" s="197" t="s">
        <v>252</v>
      </c>
      <c r="E967" s="198" t="s">
        <v>18</v>
      </c>
      <c r="F967" s="199" t="s">
        <v>2706</v>
      </c>
      <c r="G967" s="196"/>
      <c r="H967" s="200">
        <v>2.4</v>
      </c>
      <c r="I967" s="201"/>
      <c r="J967" s="196"/>
      <c r="K967" s="196"/>
      <c r="L967" s="202"/>
      <c r="M967" s="203"/>
      <c r="N967" s="204"/>
      <c r="O967" s="204"/>
      <c r="P967" s="204"/>
      <c r="Q967" s="204"/>
      <c r="R967" s="204"/>
      <c r="S967" s="204"/>
      <c r="T967" s="205"/>
      <c r="AT967" s="206" t="s">
        <v>252</v>
      </c>
      <c r="AU967" s="206" t="s">
        <v>79</v>
      </c>
      <c r="AV967" s="13" t="s">
        <v>79</v>
      </c>
      <c r="AW967" s="13" t="s">
        <v>32</v>
      </c>
      <c r="AX967" s="13" t="s">
        <v>70</v>
      </c>
      <c r="AY967" s="206" t="s">
        <v>244</v>
      </c>
    </row>
    <row r="968" spans="1:65" s="13" customFormat="1">
      <c r="B968" s="195"/>
      <c r="C968" s="196"/>
      <c r="D968" s="197" t="s">
        <v>252</v>
      </c>
      <c r="E968" s="198" t="s">
        <v>18</v>
      </c>
      <c r="F968" s="199" t="s">
        <v>2707</v>
      </c>
      <c r="G968" s="196"/>
      <c r="H968" s="200">
        <v>6</v>
      </c>
      <c r="I968" s="201"/>
      <c r="J968" s="196"/>
      <c r="K968" s="196"/>
      <c r="L968" s="202"/>
      <c r="M968" s="203"/>
      <c r="N968" s="204"/>
      <c r="O968" s="204"/>
      <c r="P968" s="204"/>
      <c r="Q968" s="204"/>
      <c r="R968" s="204"/>
      <c r="S968" s="204"/>
      <c r="T968" s="205"/>
      <c r="AT968" s="206" t="s">
        <v>252</v>
      </c>
      <c r="AU968" s="206" t="s">
        <v>79</v>
      </c>
      <c r="AV968" s="13" t="s">
        <v>79</v>
      </c>
      <c r="AW968" s="13" t="s">
        <v>32</v>
      </c>
      <c r="AX968" s="13" t="s">
        <v>70</v>
      </c>
      <c r="AY968" s="206" t="s">
        <v>244</v>
      </c>
    </row>
    <row r="969" spans="1:65" s="13" customFormat="1">
      <c r="B969" s="195"/>
      <c r="C969" s="196"/>
      <c r="D969" s="197" t="s">
        <v>252</v>
      </c>
      <c r="E969" s="198" t="s">
        <v>18</v>
      </c>
      <c r="F969" s="199" t="s">
        <v>2708</v>
      </c>
      <c r="G969" s="196"/>
      <c r="H969" s="200">
        <v>17.399999999999999</v>
      </c>
      <c r="I969" s="201"/>
      <c r="J969" s="196"/>
      <c r="K969" s="196"/>
      <c r="L969" s="202"/>
      <c r="M969" s="203"/>
      <c r="N969" s="204"/>
      <c r="O969" s="204"/>
      <c r="P969" s="204"/>
      <c r="Q969" s="204"/>
      <c r="R969" s="204"/>
      <c r="S969" s="204"/>
      <c r="T969" s="205"/>
      <c r="AT969" s="206" t="s">
        <v>252</v>
      </c>
      <c r="AU969" s="206" t="s">
        <v>79</v>
      </c>
      <c r="AV969" s="13" t="s">
        <v>79</v>
      </c>
      <c r="AW969" s="13" t="s">
        <v>32</v>
      </c>
      <c r="AX969" s="13" t="s">
        <v>70</v>
      </c>
      <c r="AY969" s="206" t="s">
        <v>244</v>
      </c>
    </row>
    <row r="970" spans="1:65" s="13" customFormat="1">
      <c r="B970" s="195"/>
      <c r="C970" s="196"/>
      <c r="D970" s="197" t="s">
        <v>252</v>
      </c>
      <c r="E970" s="198" t="s">
        <v>18</v>
      </c>
      <c r="F970" s="199" t="s">
        <v>2709</v>
      </c>
      <c r="G970" s="196"/>
      <c r="H970" s="200">
        <v>28.359000000000002</v>
      </c>
      <c r="I970" s="201"/>
      <c r="J970" s="196"/>
      <c r="K970" s="196"/>
      <c r="L970" s="202"/>
      <c r="M970" s="203"/>
      <c r="N970" s="204"/>
      <c r="O970" s="204"/>
      <c r="P970" s="204"/>
      <c r="Q970" s="204"/>
      <c r="R970" s="204"/>
      <c r="S970" s="204"/>
      <c r="T970" s="205"/>
      <c r="AT970" s="206" t="s">
        <v>252</v>
      </c>
      <c r="AU970" s="206" t="s">
        <v>79</v>
      </c>
      <c r="AV970" s="13" t="s">
        <v>79</v>
      </c>
      <c r="AW970" s="13" t="s">
        <v>32</v>
      </c>
      <c r="AX970" s="13" t="s">
        <v>70</v>
      </c>
      <c r="AY970" s="206" t="s">
        <v>244</v>
      </c>
    </row>
    <row r="971" spans="1:65" s="14" customFormat="1">
      <c r="B971" s="207"/>
      <c r="C971" s="208"/>
      <c r="D971" s="197" t="s">
        <v>252</v>
      </c>
      <c r="E971" s="209" t="s">
        <v>18</v>
      </c>
      <c r="F971" s="210" t="s">
        <v>254</v>
      </c>
      <c r="G971" s="208"/>
      <c r="H971" s="211">
        <v>77.062999999999988</v>
      </c>
      <c r="I971" s="212"/>
      <c r="J971" s="208"/>
      <c r="K971" s="208"/>
      <c r="L971" s="213"/>
      <c r="M971" s="214"/>
      <c r="N971" s="215"/>
      <c r="O971" s="215"/>
      <c r="P971" s="215"/>
      <c r="Q971" s="215"/>
      <c r="R971" s="215"/>
      <c r="S971" s="215"/>
      <c r="T971" s="216"/>
      <c r="AT971" s="217" t="s">
        <v>252</v>
      </c>
      <c r="AU971" s="217" t="s">
        <v>79</v>
      </c>
      <c r="AV971" s="14" t="s">
        <v>250</v>
      </c>
      <c r="AW971" s="14" t="s">
        <v>32</v>
      </c>
      <c r="AX971" s="14" t="s">
        <v>77</v>
      </c>
      <c r="AY971" s="217" t="s">
        <v>244</v>
      </c>
    </row>
    <row r="972" spans="1:65" s="2" customFormat="1" ht="44.25" customHeight="1">
      <c r="A972" s="36"/>
      <c r="B972" s="37"/>
      <c r="C972" s="181" t="s">
        <v>1147</v>
      </c>
      <c r="D972" s="181" t="s">
        <v>246</v>
      </c>
      <c r="E972" s="182" t="s">
        <v>2710</v>
      </c>
      <c r="F972" s="183" t="s">
        <v>2711</v>
      </c>
      <c r="G972" s="184" t="s">
        <v>249</v>
      </c>
      <c r="H972" s="185">
        <v>92</v>
      </c>
      <c r="I972" s="186"/>
      <c r="J972" s="187">
        <f>ROUND(I972*H972,2)</f>
        <v>0</v>
      </c>
      <c r="K972" s="188"/>
      <c r="L972" s="41"/>
      <c r="M972" s="189" t="s">
        <v>18</v>
      </c>
      <c r="N972" s="190" t="s">
        <v>41</v>
      </c>
      <c r="O972" s="66"/>
      <c r="P972" s="191">
        <f>O972*H972</f>
        <v>0</v>
      </c>
      <c r="Q972" s="191">
        <v>0</v>
      </c>
      <c r="R972" s="191">
        <f>Q972*H972</f>
        <v>0</v>
      </c>
      <c r="S972" s="191">
        <v>0.187</v>
      </c>
      <c r="T972" s="192">
        <f>S972*H972</f>
        <v>17.204000000000001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193" t="s">
        <v>250</v>
      </c>
      <c r="AT972" s="193" t="s">
        <v>246</v>
      </c>
      <c r="AU972" s="193" t="s">
        <v>79</v>
      </c>
      <c r="AY972" s="19" t="s">
        <v>244</v>
      </c>
      <c r="BE972" s="194">
        <f>IF(N972="základní",J972,0)</f>
        <v>0</v>
      </c>
      <c r="BF972" s="194">
        <f>IF(N972="snížená",J972,0)</f>
        <v>0</v>
      </c>
      <c r="BG972" s="194">
        <f>IF(N972="zákl. přenesená",J972,0)</f>
        <v>0</v>
      </c>
      <c r="BH972" s="194">
        <f>IF(N972="sníž. přenesená",J972,0)</f>
        <v>0</v>
      </c>
      <c r="BI972" s="194">
        <f>IF(N972="nulová",J972,0)</f>
        <v>0</v>
      </c>
      <c r="BJ972" s="19" t="s">
        <v>77</v>
      </c>
      <c r="BK972" s="194">
        <f>ROUND(I972*H972,2)</f>
        <v>0</v>
      </c>
      <c r="BL972" s="19" t="s">
        <v>250</v>
      </c>
      <c r="BM972" s="193" t="s">
        <v>2712</v>
      </c>
    </row>
    <row r="973" spans="1:65" s="13" customFormat="1">
      <c r="B973" s="195"/>
      <c r="C973" s="196"/>
      <c r="D973" s="197" t="s">
        <v>252</v>
      </c>
      <c r="E973" s="198" t="s">
        <v>18</v>
      </c>
      <c r="F973" s="199" t="s">
        <v>2713</v>
      </c>
      <c r="G973" s="196"/>
      <c r="H973" s="200">
        <v>92</v>
      </c>
      <c r="I973" s="201"/>
      <c r="J973" s="196"/>
      <c r="K973" s="196"/>
      <c r="L973" s="202"/>
      <c r="M973" s="203"/>
      <c r="N973" s="204"/>
      <c r="O973" s="204"/>
      <c r="P973" s="204"/>
      <c r="Q973" s="204"/>
      <c r="R973" s="204"/>
      <c r="S973" s="204"/>
      <c r="T973" s="205"/>
      <c r="AT973" s="206" t="s">
        <v>252</v>
      </c>
      <c r="AU973" s="206" t="s">
        <v>79</v>
      </c>
      <c r="AV973" s="13" t="s">
        <v>79</v>
      </c>
      <c r="AW973" s="13" t="s">
        <v>32</v>
      </c>
      <c r="AX973" s="13" t="s">
        <v>70</v>
      </c>
      <c r="AY973" s="206" t="s">
        <v>244</v>
      </c>
    </row>
    <row r="974" spans="1:65" s="14" customFormat="1">
      <c r="B974" s="207"/>
      <c r="C974" s="208"/>
      <c r="D974" s="197" t="s">
        <v>252</v>
      </c>
      <c r="E974" s="209" t="s">
        <v>18</v>
      </c>
      <c r="F974" s="210" t="s">
        <v>254</v>
      </c>
      <c r="G974" s="208"/>
      <c r="H974" s="211">
        <v>92</v>
      </c>
      <c r="I974" s="212"/>
      <c r="J974" s="208"/>
      <c r="K974" s="208"/>
      <c r="L974" s="213"/>
      <c r="M974" s="214"/>
      <c r="N974" s="215"/>
      <c r="O974" s="215"/>
      <c r="P974" s="215"/>
      <c r="Q974" s="215"/>
      <c r="R974" s="215"/>
      <c r="S974" s="215"/>
      <c r="T974" s="216"/>
      <c r="AT974" s="217" t="s">
        <v>252</v>
      </c>
      <c r="AU974" s="217" t="s">
        <v>79</v>
      </c>
      <c r="AV974" s="14" t="s">
        <v>250</v>
      </c>
      <c r="AW974" s="14" t="s">
        <v>32</v>
      </c>
      <c r="AX974" s="14" t="s">
        <v>77</v>
      </c>
      <c r="AY974" s="217" t="s">
        <v>244</v>
      </c>
    </row>
    <row r="975" spans="1:65" s="2" customFormat="1" ht="24.2" customHeight="1">
      <c r="A975" s="36"/>
      <c r="B975" s="37"/>
      <c r="C975" s="181" t="s">
        <v>1151</v>
      </c>
      <c r="D975" s="181" t="s">
        <v>246</v>
      </c>
      <c r="E975" s="182" t="s">
        <v>2714</v>
      </c>
      <c r="F975" s="183" t="s">
        <v>2715</v>
      </c>
      <c r="G975" s="184" t="s">
        <v>257</v>
      </c>
      <c r="H975" s="185">
        <v>2.37</v>
      </c>
      <c r="I975" s="186"/>
      <c r="J975" s="187">
        <f>ROUND(I975*H975,2)</f>
        <v>0</v>
      </c>
      <c r="K975" s="188"/>
      <c r="L975" s="41"/>
      <c r="M975" s="189" t="s">
        <v>18</v>
      </c>
      <c r="N975" s="190" t="s">
        <v>41</v>
      </c>
      <c r="O975" s="66"/>
      <c r="P975" s="191">
        <f>O975*H975</f>
        <v>0</v>
      </c>
      <c r="Q975" s="191">
        <v>0</v>
      </c>
      <c r="R975" s="191">
        <f>Q975*H975</f>
        <v>0</v>
      </c>
      <c r="S975" s="191">
        <v>2.2000000000000002</v>
      </c>
      <c r="T975" s="192">
        <f>S975*H975</f>
        <v>5.2140000000000004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3" t="s">
        <v>250</v>
      </c>
      <c r="AT975" s="193" t="s">
        <v>246</v>
      </c>
      <c r="AU975" s="193" t="s">
        <v>79</v>
      </c>
      <c r="AY975" s="19" t="s">
        <v>244</v>
      </c>
      <c r="BE975" s="194">
        <f>IF(N975="základní",J975,0)</f>
        <v>0</v>
      </c>
      <c r="BF975" s="194">
        <f>IF(N975="snížená",J975,0)</f>
        <v>0</v>
      </c>
      <c r="BG975" s="194">
        <f>IF(N975="zákl. přenesená",J975,0)</f>
        <v>0</v>
      </c>
      <c r="BH975" s="194">
        <f>IF(N975="sníž. přenesená",J975,0)</f>
        <v>0</v>
      </c>
      <c r="BI975" s="194">
        <f>IF(N975="nulová",J975,0)</f>
        <v>0</v>
      </c>
      <c r="BJ975" s="19" t="s">
        <v>77</v>
      </c>
      <c r="BK975" s="194">
        <f>ROUND(I975*H975,2)</f>
        <v>0</v>
      </c>
      <c r="BL975" s="19" t="s">
        <v>250</v>
      </c>
      <c r="BM975" s="193" t="s">
        <v>2716</v>
      </c>
    </row>
    <row r="976" spans="1:65" s="13" customFormat="1">
      <c r="B976" s="195"/>
      <c r="C976" s="196"/>
      <c r="D976" s="197" t="s">
        <v>252</v>
      </c>
      <c r="E976" s="198" t="s">
        <v>18</v>
      </c>
      <c r="F976" s="199" t="s">
        <v>2717</v>
      </c>
      <c r="G976" s="196"/>
      <c r="H976" s="200">
        <v>0.45</v>
      </c>
      <c r="I976" s="201"/>
      <c r="J976" s="196"/>
      <c r="K976" s="196"/>
      <c r="L976" s="202"/>
      <c r="M976" s="203"/>
      <c r="N976" s="204"/>
      <c r="O976" s="204"/>
      <c r="P976" s="204"/>
      <c r="Q976" s="204"/>
      <c r="R976" s="204"/>
      <c r="S976" s="204"/>
      <c r="T976" s="205"/>
      <c r="AT976" s="206" t="s">
        <v>252</v>
      </c>
      <c r="AU976" s="206" t="s">
        <v>79</v>
      </c>
      <c r="AV976" s="13" t="s">
        <v>79</v>
      </c>
      <c r="AW976" s="13" t="s">
        <v>32</v>
      </c>
      <c r="AX976" s="13" t="s">
        <v>70</v>
      </c>
      <c r="AY976" s="206" t="s">
        <v>244</v>
      </c>
    </row>
    <row r="977" spans="1:65" s="15" customFormat="1">
      <c r="B977" s="229"/>
      <c r="C977" s="230"/>
      <c r="D977" s="197" t="s">
        <v>252</v>
      </c>
      <c r="E977" s="231" t="s">
        <v>18</v>
      </c>
      <c r="F977" s="232" t="s">
        <v>2109</v>
      </c>
      <c r="G977" s="230"/>
      <c r="H977" s="231" t="s">
        <v>18</v>
      </c>
      <c r="I977" s="233"/>
      <c r="J977" s="230"/>
      <c r="K977" s="230"/>
      <c r="L977" s="234"/>
      <c r="M977" s="235"/>
      <c r="N977" s="236"/>
      <c r="O977" s="236"/>
      <c r="P977" s="236"/>
      <c r="Q977" s="236"/>
      <c r="R977" s="236"/>
      <c r="S977" s="236"/>
      <c r="T977" s="237"/>
      <c r="AT977" s="238" t="s">
        <v>252</v>
      </c>
      <c r="AU977" s="238" t="s">
        <v>79</v>
      </c>
      <c r="AV977" s="15" t="s">
        <v>77</v>
      </c>
      <c r="AW977" s="15" t="s">
        <v>32</v>
      </c>
      <c r="AX977" s="15" t="s">
        <v>70</v>
      </c>
      <c r="AY977" s="238" t="s">
        <v>244</v>
      </c>
    </row>
    <row r="978" spans="1:65" s="15" customFormat="1">
      <c r="B978" s="229"/>
      <c r="C978" s="230"/>
      <c r="D978" s="197" t="s">
        <v>252</v>
      </c>
      <c r="E978" s="231" t="s">
        <v>18</v>
      </c>
      <c r="F978" s="232" t="s">
        <v>2718</v>
      </c>
      <c r="G978" s="230"/>
      <c r="H978" s="231" t="s">
        <v>18</v>
      </c>
      <c r="I978" s="233"/>
      <c r="J978" s="230"/>
      <c r="K978" s="230"/>
      <c r="L978" s="234"/>
      <c r="M978" s="235"/>
      <c r="N978" s="236"/>
      <c r="O978" s="236"/>
      <c r="P978" s="236"/>
      <c r="Q978" s="236"/>
      <c r="R978" s="236"/>
      <c r="S978" s="236"/>
      <c r="T978" s="237"/>
      <c r="AT978" s="238" t="s">
        <v>252</v>
      </c>
      <c r="AU978" s="238" t="s">
        <v>79</v>
      </c>
      <c r="AV978" s="15" t="s">
        <v>77</v>
      </c>
      <c r="AW978" s="15" t="s">
        <v>32</v>
      </c>
      <c r="AX978" s="15" t="s">
        <v>70</v>
      </c>
      <c r="AY978" s="238" t="s">
        <v>244</v>
      </c>
    </row>
    <row r="979" spans="1:65" s="13" customFormat="1">
      <c r="B979" s="195"/>
      <c r="C979" s="196"/>
      <c r="D979" s="197" t="s">
        <v>252</v>
      </c>
      <c r="E979" s="198" t="s">
        <v>18</v>
      </c>
      <c r="F979" s="199" t="s">
        <v>2719</v>
      </c>
      <c r="G979" s="196"/>
      <c r="H979" s="200">
        <v>0.40699999999999997</v>
      </c>
      <c r="I979" s="201"/>
      <c r="J979" s="196"/>
      <c r="K979" s="196"/>
      <c r="L979" s="202"/>
      <c r="M979" s="203"/>
      <c r="N979" s="204"/>
      <c r="O979" s="204"/>
      <c r="P979" s="204"/>
      <c r="Q979" s="204"/>
      <c r="R979" s="204"/>
      <c r="S979" s="204"/>
      <c r="T979" s="205"/>
      <c r="AT979" s="206" t="s">
        <v>252</v>
      </c>
      <c r="AU979" s="206" t="s">
        <v>79</v>
      </c>
      <c r="AV979" s="13" t="s">
        <v>79</v>
      </c>
      <c r="AW979" s="13" t="s">
        <v>32</v>
      </c>
      <c r="AX979" s="13" t="s">
        <v>70</v>
      </c>
      <c r="AY979" s="206" t="s">
        <v>244</v>
      </c>
    </row>
    <row r="980" spans="1:65" s="13" customFormat="1">
      <c r="B980" s="195"/>
      <c r="C980" s="196"/>
      <c r="D980" s="197" t="s">
        <v>252</v>
      </c>
      <c r="E980" s="198" t="s">
        <v>18</v>
      </c>
      <c r="F980" s="199" t="s">
        <v>2720</v>
      </c>
      <c r="G980" s="196"/>
      <c r="H980" s="200">
        <v>0.224</v>
      </c>
      <c r="I980" s="201"/>
      <c r="J980" s="196"/>
      <c r="K980" s="196"/>
      <c r="L980" s="202"/>
      <c r="M980" s="203"/>
      <c r="N980" s="204"/>
      <c r="O980" s="204"/>
      <c r="P980" s="204"/>
      <c r="Q980" s="204"/>
      <c r="R980" s="204"/>
      <c r="S980" s="204"/>
      <c r="T980" s="205"/>
      <c r="AT980" s="206" t="s">
        <v>252</v>
      </c>
      <c r="AU980" s="206" t="s">
        <v>79</v>
      </c>
      <c r="AV980" s="13" t="s">
        <v>79</v>
      </c>
      <c r="AW980" s="13" t="s">
        <v>32</v>
      </c>
      <c r="AX980" s="13" t="s">
        <v>70</v>
      </c>
      <c r="AY980" s="206" t="s">
        <v>244</v>
      </c>
    </row>
    <row r="981" spans="1:65" s="13" customFormat="1">
      <c r="B981" s="195"/>
      <c r="C981" s="196"/>
      <c r="D981" s="197" t="s">
        <v>252</v>
      </c>
      <c r="E981" s="198" t="s">
        <v>18</v>
      </c>
      <c r="F981" s="199" t="s">
        <v>2721</v>
      </c>
      <c r="G981" s="196"/>
      <c r="H981" s="200">
        <v>0.216</v>
      </c>
      <c r="I981" s="201"/>
      <c r="J981" s="196"/>
      <c r="K981" s="196"/>
      <c r="L981" s="202"/>
      <c r="M981" s="203"/>
      <c r="N981" s="204"/>
      <c r="O981" s="204"/>
      <c r="P981" s="204"/>
      <c r="Q981" s="204"/>
      <c r="R981" s="204"/>
      <c r="S981" s="204"/>
      <c r="T981" s="205"/>
      <c r="AT981" s="206" t="s">
        <v>252</v>
      </c>
      <c r="AU981" s="206" t="s">
        <v>79</v>
      </c>
      <c r="AV981" s="13" t="s">
        <v>79</v>
      </c>
      <c r="AW981" s="13" t="s">
        <v>32</v>
      </c>
      <c r="AX981" s="13" t="s">
        <v>70</v>
      </c>
      <c r="AY981" s="206" t="s">
        <v>244</v>
      </c>
    </row>
    <row r="982" spans="1:65" s="15" customFormat="1">
      <c r="B982" s="229"/>
      <c r="C982" s="230"/>
      <c r="D982" s="197" t="s">
        <v>252</v>
      </c>
      <c r="E982" s="231" t="s">
        <v>18</v>
      </c>
      <c r="F982" s="232" t="s">
        <v>2101</v>
      </c>
      <c r="G982" s="230"/>
      <c r="H982" s="231" t="s">
        <v>18</v>
      </c>
      <c r="I982" s="233"/>
      <c r="J982" s="230"/>
      <c r="K982" s="230"/>
      <c r="L982" s="234"/>
      <c r="M982" s="235"/>
      <c r="N982" s="236"/>
      <c r="O982" s="236"/>
      <c r="P982" s="236"/>
      <c r="Q982" s="236"/>
      <c r="R982" s="236"/>
      <c r="S982" s="236"/>
      <c r="T982" s="237"/>
      <c r="AT982" s="238" t="s">
        <v>252</v>
      </c>
      <c r="AU982" s="238" t="s">
        <v>79</v>
      </c>
      <c r="AV982" s="15" t="s">
        <v>77</v>
      </c>
      <c r="AW982" s="15" t="s">
        <v>32</v>
      </c>
      <c r="AX982" s="15" t="s">
        <v>70</v>
      </c>
      <c r="AY982" s="238" t="s">
        <v>244</v>
      </c>
    </row>
    <row r="983" spans="1:65" s="13" customFormat="1">
      <c r="B983" s="195"/>
      <c r="C983" s="196"/>
      <c r="D983" s="197" t="s">
        <v>252</v>
      </c>
      <c r="E983" s="198" t="s">
        <v>18</v>
      </c>
      <c r="F983" s="199" t="s">
        <v>2722</v>
      </c>
      <c r="G983" s="196"/>
      <c r="H983" s="200">
        <v>0.79200000000000004</v>
      </c>
      <c r="I983" s="201"/>
      <c r="J983" s="196"/>
      <c r="K983" s="196"/>
      <c r="L983" s="202"/>
      <c r="M983" s="203"/>
      <c r="N983" s="204"/>
      <c r="O983" s="204"/>
      <c r="P983" s="204"/>
      <c r="Q983" s="204"/>
      <c r="R983" s="204"/>
      <c r="S983" s="204"/>
      <c r="T983" s="205"/>
      <c r="AT983" s="206" t="s">
        <v>252</v>
      </c>
      <c r="AU983" s="206" t="s">
        <v>79</v>
      </c>
      <c r="AV983" s="13" t="s">
        <v>79</v>
      </c>
      <c r="AW983" s="13" t="s">
        <v>32</v>
      </c>
      <c r="AX983" s="13" t="s">
        <v>70</v>
      </c>
      <c r="AY983" s="206" t="s">
        <v>244</v>
      </c>
    </row>
    <row r="984" spans="1:65" s="13" customFormat="1">
      <c r="B984" s="195"/>
      <c r="C984" s="196"/>
      <c r="D984" s="197" t="s">
        <v>252</v>
      </c>
      <c r="E984" s="198" t="s">
        <v>18</v>
      </c>
      <c r="F984" s="199" t="s">
        <v>2723</v>
      </c>
      <c r="G984" s="196"/>
      <c r="H984" s="200">
        <v>0.85799999999999998</v>
      </c>
      <c r="I984" s="201"/>
      <c r="J984" s="196"/>
      <c r="K984" s="196"/>
      <c r="L984" s="202"/>
      <c r="M984" s="203"/>
      <c r="N984" s="204"/>
      <c r="O984" s="204"/>
      <c r="P984" s="204"/>
      <c r="Q984" s="204"/>
      <c r="R984" s="204"/>
      <c r="S984" s="204"/>
      <c r="T984" s="205"/>
      <c r="AT984" s="206" t="s">
        <v>252</v>
      </c>
      <c r="AU984" s="206" t="s">
        <v>79</v>
      </c>
      <c r="AV984" s="13" t="s">
        <v>79</v>
      </c>
      <c r="AW984" s="13" t="s">
        <v>32</v>
      </c>
      <c r="AX984" s="13" t="s">
        <v>70</v>
      </c>
      <c r="AY984" s="206" t="s">
        <v>244</v>
      </c>
    </row>
    <row r="985" spans="1:65" s="13" customFormat="1">
      <c r="B985" s="195"/>
      <c r="C985" s="196"/>
      <c r="D985" s="197" t="s">
        <v>252</v>
      </c>
      <c r="E985" s="198" t="s">
        <v>18</v>
      </c>
      <c r="F985" s="199" t="s">
        <v>2724</v>
      </c>
      <c r="G985" s="196"/>
      <c r="H985" s="200">
        <v>0.123</v>
      </c>
      <c r="I985" s="201"/>
      <c r="J985" s="196"/>
      <c r="K985" s="196"/>
      <c r="L985" s="202"/>
      <c r="M985" s="203"/>
      <c r="N985" s="204"/>
      <c r="O985" s="204"/>
      <c r="P985" s="204"/>
      <c r="Q985" s="204"/>
      <c r="R985" s="204"/>
      <c r="S985" s="204"/>
      <c r="T985" s="205"/>
      <c r="AT985" s="206" t="s">
        <v>252</v>
      </c>
      <c r="AU985" s="206" t="s">
        <v>79</v>
      </c>
      <c r="AV985" s="13" t="s">
        <v>79</v>
      </c>
      <c r="AW985" s="13" t="s">
        <v>32</v>
      </c>
      <c r="AX985" s="13" t="s">
        <v>70</v>
      </c>
      <c r="AY985" s="206" t="s">
        <v>244</v>
      </c>
    </row>
    <row r="986" spans="1:65" s="15" customFormat="1">
      <c r="B986" s="229"/>
      <c r="C986" s="230"/>
      <c r="D986" s="197" t="s">
        <v>252</v>
      </c>
      <c r="E986" s="231" t="s">
        <v>18</v>
      </c>
      <c r="F986" s="232" t="s">
        <v>374</v>
      </c>
      <c r="G986" s="230"/>
      <c r="H986" s="231" t="s">
        <v>18</v>
      </c>
      <c r="I986" s="233"/>
      <c r="J986" s="230"/>
      <c r="K986" s="230"/>
      <c r="L986" s="234"/>
      <c r="M986" s="235"/>
      <c r="N986" s="236"/>
      <c r="O986" s="236"/>
      <c r="P986" s="236"/>
      <c r="Q986" s="236"/>
      <c r="R986" s="236"/>
      <c r="S986" s="236"/>
      <c r="T986" s="237"/>
      <c r="AT986" s="238" t="s">
        <v>252</v>
      </c>
      <c r="AU986" s="238" t="s">
        <v>79</v>
      </c>
      <c r="AV986" s="15" t="s">
        <v>77</v>
      </c>
      <c r="AW986" s="15" t="s">
        <v>32</v>
      </c>
      <c r="AX986" s="15" t="s">
        <v>70</v>
      </c>
      <c r="AY986" s="238" t="s">
        <v>244</v>
      </c>
    </row>
    <row r="987" spans="1:65" s="13" customFormat="1">
      <c r="B987" s="195"/>
      <c r="C987" s="196"/>
      <c r="D987" s="197" t="s">
        <v>252</v>
      </c>
      <c r="E987" s="198" t="s">
        <v>18</v>
      </c>
      <c r="F987" s="199" t="s">
        <v>2725</v>
      </c>
      <c r="G987" s="196"/>
      <c r="H987" s="200">
        <v>-0.7</v>
      </c>
      <c r="I987" s="201"/>
      <c r="J987" s="196"/>
      <c r="K987" s="196"/>
      <c r="L987" s="202"/>
      <c r="M987" s="203"/>
      <c r="N987" s="204"/>
      <c r="O987" s="204"/>
      <c r="P987" s="204"/>
      <c r="Q987" s="204"/>
      <c r="R987" s="204"/>
      <c r="S987" s="204"/>
      <c r="T987" s="205"/>
      <c r="AT987" s="206" t="s">
        <v>252</v>
      </c>
      <c r="AU987" s="206" t="s">
        <v>79</v>
      </c>
      <c r="AV987" s="13" t="s">
        <v>79</v>
      </c>
      <c r="AW987" s="13" t="s">
        <v>32</v>
      </c>
      <c r="AX987" s="13" t="s">
        <v>70</v>
      </c>
      <c r="AY987" s="206" t="s">
        <v>244</v>
      </c>
    </row>
    <row r="988" spans="1:65" s="14" customFormat="1">
      <c r="B988" s="207"/>
      <c r="C988" s="208"/>
      <c r="D988" s="197" t="s">
        <v>252</v>
      </c>
      <c r="E988" s="209" t="s">
        <v>18</v>
      </c>
      <c r="F988" s="210" t="s">
        <v>254</v>
      </c>
      <c r="G988" s="208"/>
      <c r="H988" s="211">
        <v>2.37</v>
      </c>
      <c r="I988" s="212"/>
      <c r="J988" s="208"/>
      <c r="K988" s="208"/>
      <c r="L988" s="213"/>
      <c r="M988" s="214"/>
      <c r="N988" s="215"/>
      <c r="O988" s="215"/>
      <c r="P988" s="215"/>
      <c r="Q988" s="215"/>
      <c r="R988" s="215"/>
      <c r="S988" s="215"/>
      <c r="T988" s="216"/>
      <c r="AT988" s="217" t="s">
        <v>252</v>
      </c>
      <c r="AU988" s="217" t="s">
        <v>79</v>
      </c>
      <c r="AV988" s="14" t="s">
        <v>250</v>
      </c>
      <c r="AW988" s="14" t="s">
        <v>32</v>
      </c>
      <c r="AX988" s="14" t="s">
        <v>77</v>
      </c>
      <c r="AY988" s="217" t="s">
        <v>244</v>
      </c>
    </row>
    <row r="989" spans="1:65" s="2" customFormat="1" ht="49.15" customHeight="1">
      <c r="A989" s="36"/>
      <c r="B989" s="37"/>
      <c r="C989" s="181" t="s">
        <v>1156</v>
      </c>
      <c r="D989" s="181" t="s">
        <v>246</v>
      </c>
      <c r="E989" s="182" t="s">
        <v>562</v>
      </c>
      <c r="F989" s="183" t="s">
        <v>563</v>
      </c>
      <c r="G989" s="184" t="s">
        <v>379</v>
      </c>
      <c r="H989" s="185">
        <v>90.4</v>
      </c>
      <c r="I989" s="186"/>
      <c r="J989" s="187">
        <f>ROUND(I989*H989,2)</f>
        <v>0</v>
      </c>
      <c r="K989" s="188"/>
      <c r="L989" s="41"/>
      <c r="M989" s="189" t="s">
        <v>18</v>
      </c>
      <c r="N989" s="190" t="s">
        <v>41</v>
      </c>
      <c r="O989" s="66"/>
      <c r="P989" s="191">
        <f>O989*H989</f>
        <v>0</v>
      </c>
      <c r="Q989" s="191">
        <v>0</v>
      </c>
      <c r="R989" s="191">
        <f>Q989*H989</f>
        <v>0</v>
      </c>
      <c r="S989" s="191">
        <v>4.2000000000000003E-2</v>
      </c>
      <c r="T989" s="192">
        <f>S989*H989</f>
        <v>3.7968000000000006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93" t="s">
        <v>250</v>
      </c>
      <c r="AT989" s="193" t="s">
        <v>246</v>
      </c>
      <c r="AU989" s="193" t="s">
        <v>79</v>
      </c>
      <c r="AY989" s="19" t="s">
        <v>244</v>
      </c>
      <c r="BE989" s="194">
        <f>IF(N989="základní",J989,0)</f>
        <v>0</v>
      </c>
      <c r="BF989" s="194">
        <f>IF(N989="snížená",J989,0)</f>
        <v>0</v>
      </c>
      <c r="BG989" s="194">
        <f>IF(N989="zákl. přenesená",J989,0)</f>
        <v>0</v>
      </c>
      <c r="BH989" s="194">
        <f>IF(N989="sníž. přenesená",J989,0)</f>
        <v>0</v>
      </c>
      <c r="BI989" s="194">
        <f>IF(N989="nulová",J989,0)</f>
        <v>0</v>
      </c>
      <c r="BJ989" s="19" t="s">
        <v>77</v>
      </c>
      <c r="BK989" s="194">
        <f>ROUND(I989*H989,2)</f>
        <v>0</v>
      </c>
      <c r="BL989" s="19" t="s">
        <v>250</v>
      </c>
      <c r="BM989" s="193" t="s">
        <v>2726</v>
      </c>
    </row>
    <row r="990" spans="1:65" s="13" customFormat="1">
      <c r="B990" s="195"/>
      <c r="C990" s="196"/>
      <c r="D990" s="197" t="s">
        <v>252</v>
      </c>
      <c r="E990" s="198" t="s">
        <v>18</v>
      </c>
      <c r="F990" s="199" t="s">
        <v>2727</v>
      </c>
      <c r="G990" s="196"/>
      <c r="H990" s="200">
        <v>6.4</v>
      </c>
      <c r="I990" s="201"/>
      <c r="J990" s="196"/>
      <c r="K990" s="196"/>
      <c r="L990" s="202"/>
      <c r="M990" s="203"/>
      <c r="N990" s="204"/>
      <c r="O990" s="204"/>
      <c r="P990" s="204"/>
      <c r="Q990" s="204"/>
      <c r="R990" s="204"/>
      <c r="S990" s="204"/>
      <c r="T990" s="205"/>
      <c r="AT990" s="206" t="s">
        <v>252</v>
      </c>
      <c r="AU990" s="206" t="s">
        <v>79</v>
      </c>
      <c r="AV990" s="13" t="s">
        <v>79</v>
      </c>
      <c r="AW990" s="13" t="s">
        <v>32</v>
      </c>
      <c r="AX990" s="13" t="s">
        <v>70</v>
      </c>
      <c r="AY990" s="206" t="s">
        <v>244</v>
      </c>
    </row>
    <row r="991" spans="1:65" s="13" customFormat="1">
      <c r="B991" s="195"/>
      <c r="C991" s="196"/>
      <c r="D991" s="197" t="s">
        <v>252</v>
      </c>
      <c r="E991" s="198" t="s">
        <v>18</v>
      </c>
      <c r="F991" s="199" t="s">
        <v>2728</v>
      </c>
      <c r="G991" s="196"/>
      <c r="H991" s="200">
        <v>24.8</v>
      </c>
      <c r="I991" s="201"/>
      <c r="J991" s="196"/>
      <c r="K991" s="196"/>
      <c r="L991" s="202"/>
      <c r="M991" s="203"/>
      <c r="N991" s="204"/>
      <c r="O991" s="204"/>
      <c r="P991" s="204"/>
      <c r="Q991" s="204"/>
      <c r="R991" s="204"/>
      <c r="S991" s="204"/>
      <c r="T991" s="205"/>
      <c r="AT991" s="206" t="s">
        <v>252</v>
      </c>
      <c r="AU991" s="206" t="s">
        <v>79</v>
      </c>
      <c r="AV991" s="13" t="s">
        <v>79</v>
      </c>
      <c r="AW991" s="13" t="s">
        <v>32</v>
      </c>
      <c r="AX991" s="13" t="s">
        <v>70</v>
      </c>
      <c r="AY991" s="206" t="s">
        <v>244</v>
      </c>
    </row>
    <row r="992" spans="1:65" s="13" customFormat="1">
      <c r="B992" s="195"/>
      <c r="C992" s="196"/>
      <c r="D992" s="197" t="s">
        <v>252</v>
      </c>
      <c r="E992" s="198" t="s">
        <v>18</v>
      </c>
      <c r="F992" s="199" t="s">
        <v>2729</v>
      </c>
      <c r="G992" s="196"/>
      <c r="H992" s="200">
        <v>43.2</v>
      </c>
      <c r="I992" s="201"/>
      <c r="J992" s="196"/>
      <c r="K992" s="196"/>
      <c r="L992" s="202"/>
      <c r="M992" s="203"/>
      <c r="N992" s="204"/>
      <c r="O992" s="204"/>
      <c r="P992" s="204"/>
      <c r="Q992" s="204"/>
      <c r="R992" s="204"/>
      <c r="S992" s="204"/>
      <c r="T992" s="205"/>
      <c r="AT992" s="206" t="s">
        <v>252</v>
      </c>
      <c r="AU992" s="206" t="s">
        <v>79</v>
      </c>
      <c r="AV992" s="13" t="s">
        <v>79</v>
      </c>
      <c r="AW992" s="13" t="s">
        <v>32</v>
      </c>
      <c r="AX992" s="13" t="s">
        <v>70</v>
      </c>
      <c r="AY992" s="206" t="s">
        <v>244</v>
      </c>
    </row>
    <row r="993" spans="1:65" s="13" customFormat="1">
      <c r="B993" s="195"/>
      <c r="C993" s="196"/>
      <c r="D993" s="197" t="s">
        <v>252</v>
      </c>
      <c r="E993" s="198" t="s">
        <v>18</v>
      </c>
      <c r="F993" s="199" t="s">
        <v>2730</v>
      </c>
      <c r="G993" s="196"/>
      <c r="H993" s="200">
        <v>18.399999999999999</v>
      </c>
      <c r="I993" s="201"/>
      <c r="J993" s="196"/>
      <c r="K993" s="196"/>
      <c r="L993" s="202"/>
      <c r="M993" s="203"/>
      <c r="N993" s="204"/>
      <c r="O993" s="204"/>
      <c r="P993" s="204"/>
      <c r="Q993" s="204"/>
      <c r="R993" s="204"/>
      <c r="S993" s="204"/>
      <c r="T993" s="205"/>
      <c r="AT993" s="206" t="s">
        <v>252</v>
      </c>
      <c r="AU993" s="206" t="s">
        <v>79</v>
      </c>
      <c r="AV993" s="13" t="s">
        <v>79</v>
      </c>
      <c r="AW993" s="13" t="s">
        <v>32</v>
      </c>
      <c r="AX993" s="13" t="s">
        <v>70</v>
      </c>
      <c r="AY993" s="206" t="s">
        <v>244</v>
      </c>
    </row>
    <row r="994" spans="1:65" s="13" customFormat="1">
      <c r="B994" s="195"/>
      <c r="C994" s="196"/>
      <c r="D994" s="197" t="s">
        <v>252</v>
      </c>
      <c r="E994" s="198" t="s">
        <v>18</v>
      </c>
      <c r="F994" s="199" t="s">
        <v>2731</v>
      </c>
      <c r="G994" s="196"/>
      <c r="H994" s="200">
        <v>9.6</v>
      </c>
      <c r="I994" s="201"/>
      <c r="J994" s="196"/>
      <c r="K994" s="196"/>
      <c r="L994" s="202"/>
      <c r="M994" s="203"/>
      <c r="N994" s="204"/>
      <c r="O994" s="204"/>
      <c r="P994" s="204"/>
      <c r="Q994" s="204"/>
      <c r="R994" s="204"/>
      <c r="S994" s="204"/>
      <c r="T994" s="205"/>
      <c r="AT994" s="206" t="s">
        <v>252</v>
      </c>
      <c r="AU994" s="206" t="s">
        <v>79</v>
      </c>
      <c r="AV994" s="13" t="s">
        <v>79</v>
      </c>
      <c r="AW994" s="13" t="s">
        <v>32</v>
      </c>
      <c r="AX994" s="13" t="s">
        <v>70</v>
      </c>
      <c r="AY994" s="206" t="s">
        <v>244</v>
      </c>
    </row>
    <row r="995" spans="1:65" s="15" customFormat="1">
      <c r="B995" s="229"/>
      <c r="C995" s="230"/>
      <c r="D995" s="197" t="s">
        <v>252</v>
      </c>
      <c r="E995" s="231" t="s">
        <v>18</v>
      </c>
      <c r="F995" s="232" t="s">
        <v>374</v>
      </c>
      <c r="G995" s="230"/>
      <c r="H995" s="231" t="s">
        <v>18</v>
      </c>
      <c r="I995" s="233"/>
      <c r="J995" s="230"/>
      <c r="K995" s="230"/>
      <c r="L995" s="234"/>
      <c r="M995" s="235"/>
      <c r="N995" s="236"/>
      <c r="O995" s="236"/>
      <c r="P995" s="236"/>
      <c r="Q995" s="236"/>
      <c r="R995" s="236"/>
      <c r="S995" s="236"/>
      <c r="T995" s="237"/>
      <c r="AT995" s="238" t="s">
        <v>252</v>
      </c>
      <c r="AU995" s="238" t="s">
        <v>79</v>
      </c>
      <c r="AV995" s="15" t="s">
        <v>77</v>
      </c>
      <c r="AW995" s="15" t="s">
        <v>32</v>
      </c>
      <c r="AX995" s="15" t="s">
        <v>70</v>
      </c>
      <c r="AY995" s="238" t="s">
        <v>244</v>
      </c>
    </row>
    <row r="996" spans="1:65" s="13" customFormat="1">
      <c r="B996" s="195"/>
      <c r="C996" s="196"/>
      <c r="D996" s="197" t="s">
        <v>252</v>
      </c>
      <c r="E996" s="198" t="s">
        <v>18</v>
      </c>
      <c r="F996" s="199" t="s">
        <v>2732</v>
      </c>
      <c r="G996" s="196"/>
      <c r="H996" s="200">
        <v>-12</v>
      </c>
      <c r="I996" s="201"/>
      <c r="J996" s="196"/>
      <c r="K996" s="196"/>
      <c r="L996" s="202"/>
      <c r="M996" s="203"/>
      <c r="N996" s="204"/>
      <c r="O996" s="204"/>
      <c r="P996" s="204"/>
      <c r="Q996" s="204"/>
      <c r="R996" s="204"/>
      <c r="S996" s="204"/>
      <c r="T996" s="205"/>
      <c r="AT996" s="206" t="s">
        <v>252</v>
      </c>
      <c r="AU996" s="206" t="s">
        <v>79</v>
      </c>
      <c r="AV996" s="13" t="s">
        <v>79</v>
      </c>
      <c r="AW996" s="13" t="s">
        <v>32</v>
      </c>
      <c r="AX996" s="13" t="s">
        <v>70</v>
      </c>
      <c r="AY996" s="206" t="s">
        <v>244</v>
      </c>
    </row>
    <row r="997" spans="1:65" s="14" customFormat="1">
      <c r="B997" s="207"/>
      <c r="C997" s="208"/>
      <c r="D997" s="197" t="s">
        <v>252</v>
      </c>
      <c r="E997" s="209" t="s">
        <v>18</v>
      </c>
      <c r="F997" s="210" t="s">
        <v>254</v>
      </c>
      <c r="G997" s="208"/>
      <c r="H997" s="211">
        <v>90.4</v>
      </c>
      <c r="I997" s="212"/>
      <c r="J997" s="208"/>
      <c r="K997" s="208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252</v>
      </c>
      <c r="AU997" s="217" t="s">
        <v>79</v>
      </c>
      <c r="AV997" s="14" t="s">
        <v>250</v>
      </c>
      <c r="AW997" s="14" t="s">
        <v>32</v>
      </c>
      <c r="AX997" s="14" t="s">
        <v>77</v>
      </c>
      <c r="AY997" s="217" t="s">
        <v>244</v>
      </c>
    </row>
    <row r="998" spans="1:65" s="2" customFormat="1" ht="49.15" customHeight="1">
      <c r="A998" s="36"/>
      <c r="B998" s="37"/>
      <c r="C998" s="181" t="s">
        <v>1163</v>
      </c>
      <c r="D998" s="181" t="s">
        <v>246</v>
      </c>
      <c r="E998" s="182" t="s">
        <v>568</v>
      </c>
      <c r="F998" s="183" t="s">
        <v>569</v>
      </c>
      <c r="G998" s="184" t="s">
        <v>379</v>
      </c>
      <c r="H998" s="185">
        <v>0</v>
      </c>
      <c r="I998" s="186"/>
      <c r="J998" s="187">
        <f>ROUND(I998*H998,2)</f>
        <v>0</v>
      </c>
      <c r="K998" s="188"/>
      <c r="L998" s="41"/>
      <c r="M998" s="189" t="s">
        <v>18</v>
      </c>
      <c r="N998" s="190" t="s">
        <v>41</v>
      </c>
      <c r="O998" s="66"/>
      <c r="P998" s="191">
        <f>O998*H998</f>
        <v>0</v>
      </c>
      <c r="Q998" s="191">
        <v>0</v>
      </c>
      <c r="R998" s="191">
        <f>Q998*H998</f>
        <v>0</v>
      </c>
      <c r="S998" s="191">
        <v>6.5000000000000002E-2</v>
      </c>
      <c r="T998" s="192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93" t="s">
        <v>250</v>
      </c>
      <c r="AT998" s="193" t="s">
        <v>246</v>
      </c>
      <c r="AU998" s="193" t="s">
        <v>79</v>
      </c>
      <c r="AY998" s="19" t="s">
        <v>244</v>
      </c>
      <c r="BE998" s="194">
        <f>IF(N998="základní",J998,0)</f>
        <v>0</v>
      </c>
      <c r="BF998" s="194">
        <f>IF(N998="snížená",J998,0)</f>
        <v>0</v>
      </c>
      <c r="BG998" s="194">
        <f>IF(N998="zákl. přenesená",J998,0)</f>
        <v>0</v>
      </c>
      <c r="BH998" s="194">
        <f>IF(N998="sníž. přenesená",J998,0)</f>
        <v>0</v>
      </c>
      <c r="BI998" s="194">
        <f>IF(N998="nulová",J998,0)</f>
        <v>0</v>
      </c>
      <c r="BJ998" s="19" t="s">
        <v>77</v>
      </c>
      <c r="BK998" s="194">
        <f>ROUND(I998*H998,2)</f>
        <v>0</v>
      </c>
      <c r="BL998" s="19" t="s">
        <v>250</v>
      </c>
      <c r="BM998" s="193" t="s">
        <v>2733</v>
      </c>
    </row>
    <row r="999" spans="1:65" s="13" customFormat="1">
      <c r="B999" s="195"/>
      <c r="C999" s="196"/>
      <c r="D999" s="197" t="s">
        <v>252</v>
      </c>
      <c r="E999" s="198" t="s">
        <v>18</v>
      </c>
      <c r="F999" s="199" t="s">
        <v>2734</v>
      </c>
      <c r="G999" s="196"/>
      <c r="H999" s="200">
        <v>8.4</v>
      </c>
      <c r="I999" s="201"/>
      <c r="J999" s="196"/>
      <c r="K999" s="196"/>
      <c r="L999" s="202"/>
      <c r="M999" s="203"/>
      <c r="N999" s="204"/>
      <c r="O999" s="204"/>
      <c r="P999" s="204"/>
      <c r="Q999" s="204"/>
      <c r="R999" s="204"/>
      <c r="S999" s="204"/>
      <c r="T999" s="205"/>
      <c r="AT999" s="206" t="s">
        <v>252</v>
      </c>
      <c r="AU999" s="206" t="s">
        <v>79</v>
      </c>
      <c r="AV999" s="13" t="s">
        <v>79</v>
      </c>
      <c r="AW999" s="13" t="s">
        <v>32</v>
      </c>
      <c r="AX999" s="13" t="s">
        <v>70</v>
      </c>
      <c r="AY999" s="206" t="s">
        <v>244</v>
      </c>
    </row>
    <row r="1000" spans="1:65" s="15" customFormat="1">
      <c r="B1000" s="229"/>
      <c r="C1000" s="230"/>
      <c r="D1000" s="197" t="s">
        <v>252</v>
      </c>
      <c r="E1000" s="231" t="s">
        <v>18</v>
      </c>
      <c r="F1000" s="232" t="s">
        <v>374</v>
      </c>
      <c r="G1000" s="230"/>
      <c r="H1000" s="231" t="s">
        <v>18</v>
      </c>
      <c r="I1000" s="233"/>
      <c r="J1000" s="230"/>
      <c r="K1000" s="230"/>
      <c r="L1000" s="234"/>
      <c r="M1000" s="235"/>
      <c r="N1000" s="236"/>
      <c r="O1000" s="236"/>
      <c r="P1000" s="236"/>
      <c r="Q1000" s="236"/>
      <c r="R1000" s="236"/>
      <c r="S1000" s="236"/>
      <c r="T1000" s="237"/>
      <c r="AT1000" s="238" t="s">
        <v>252</v>
      </c>
      <c r="AU1000" s="238" t="s">
        <v>79</v>
      </c>
      <c r="AV1000" s="15" t="s">
        <v>77</v>
      </c>
      <c r="AW1000" s="15" t="s">
        <v>32</v>
      </c>
      <c r="AX1000" s="15" t="s">
        <v>70</v>
      </c>
      <c r="AY1000" s="238" t="s">
        <v>244</v>
      </c>
    </row>
    <row r="1001" spans="1:65" s="13" customFormat="1">
      <c r="B1001" s="195"/>
      <c r="C1001" s="196"/>
      <c r="D1001" s="197" t="s">
        <v>252</v>
      </c>
      <c r="E1001" s="198" t="s">
        <v>18</v>
      </c>
      <c r="F1001" s="199" t="s">
        <v>2735</v>
      </c>
      <c r="G1001" s="196"/>
      <c r="H1001" s="200">
        <v>-8.4</v>
      </c>
      <c r="I1001" s="201"/>
      <c r="J1001" s="196"/>
      <c r="K1001" s="196"/>
      <c r="L1001" s="202"/>
      <c r="M1001" s="203"/>
      <c r="N1001" s="204"/>
      <c r="O1001" s="204"/>
      <c r="P1001" s="204"/>
      <c r="Q1001" s="204"/>
      <c r="R1001" s="204"/>
      <c r="S1001" s="204"/>
      <c r="T1001" s="205"/>
      <c r="AT1001" s="206" t="s">
        <v>252</v>
      </c>
      <c r="AU1001" s="206" t="s">
        <v>79</v>
      </c>
      <c r="AV1001" s="13" t="s">
        <v>79</v>
      </c>
      <c r="AW1001" s="13" t="s">
        <v>32</v>
      </c>
      <c r="AX1001" s="13" t="s">
        <v>70</v>
      </c>
      <c r="AY1001" s="206" t="s">
        <v>244</v>
      </c>
    </row>
    <row r="1002" spans="1:65" s="14" customFormat="1">
      <c r="B1002" s="207"/>
      <c r="C1002" s="208"/>
      <c r="D1002" s="197" t="s">
        <v>252</v>
      </c>
      <c r="E1002" s="209" t="s">
        <v>18</v>
      </c>
      <c r="F1002" s="210" t="s">
        <v>254</v>
      </c>
      <c r="G1002" s="208"/>
      <c r="H1002" s="211">
        <v>0</v>
      </c>
      <c r="I1002" s="212"/>
      <c r="J1002" s="208"/>
      <c r="K1002" s="208"/>
      <c r="L1002" s="213"/>
      <c r="M1002" s="214"/>
      <c r="N1002" s="215"/>
      <c r="O1002" s="215"/>
      <c r="P1002" s="215"/>
      <c r="Q1002" s="215"/>
      <c r="R1002" s="215"/>
      <c r="S1002" s="215"/>
      <c r="T1002" s="216"/>
      <c r="AT1002" s="217" t="s">
        <v>252</v>
      </c>
      <c r="AU1002" s="217" t="s">
        <v>79</v>
      </c>
      <c r="AV1002" s="14" t="s">
        <v>250</v>
      </c>
      <c r="AW1002" s="14" t="s">
        <v>32</v>
      </c>
      <c r="AX1002" s="14" t="s">
        <v>77</v>
      </c>
      <c r="AY1002" s="217" t="s">
        <v>244</v>
      </c>
    </row>
    <row r="1003" spans="1:65" s="2" customFormat="1" ht="44.25" customHeight="1">
      <c r="A1003" s="36"/>
      <c r="B1003" s="37"/>
      <c r="C1003" s="181" t="s">
        <v>1167</v>
      </c>
      <c r="D1003" s="181" t="s">
        <v>246</v>
      </c>
      <c r="E1003" s="182" t="s">
        <v>2736</v>
      </c>
      <c r="F1003" s="183" t="s">
        <v>2737</v>
      </c>
      <c r="G1003" s="184" t="s">
        <v>379</v>
      </c>
      <c r="H1003" s="185">
        <v>0.3</v>
      </c>
      <c r="I1003" s="186"/>
      <c r="J1003" s="187">
        <f>ROUND(I1003*H1003,2)</f>
        <v>0</v>
      </c>
      <c r="K1003" s="188"/>
      <c r="L1003" s="41"/>
      <c r="M1003" s="189" t="s">
        <v>18</v>
      </c>
      <c r="N1003" s="190" t="s">
        <v>41</v>
      </c>
      <c r="O1003" s="66"/>
      <c r="P1003" s="191">
        <f>O1003*H1003</f>
        <v>0</v>
      </c>
      <c r="Q1003" s="191">
        <v>0</v>
      </c>
      <c r="R1003" s="191">
        <f>Q1003*H1003</f>
        <v>0</v>
      </c>
      <c r="S1003" s="191">
        <v>4.3E-3</v>
      </c>
      <c r="T1003" s="192">
        <f>S1003*H1003</f>
        <v>1.2899999999999999E-3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93" t="s">
        <v>250</v>
      </c>
      <c r="AT1003" s="193" t="s">
        <v>246</v>
      </c>
      <c r="AU1003" s="193" t="s">
        <v>79</v>
      </c>
      <c r="AY1003" s="19" t="s">
        <v>244</v>
      </c>
      <c r="BE1003" s="194">
        <f>IF(N1003="základní",J1003,0)</f>
        <v>0</v>
      </c>
      <c r="BF1003" s="194">
        <f>IF(N1003="snížená",J1003,0)</f>
        <v>0</v>
      </c>
      <c r="BG1003" s="194">
        <f>IF(N1003="zákl. přenesená",J1003,0)</f>
        <v>0</v>
      </c>
      <c r="BH1003" s="194">
        <f>IF(N1003="sníž. přenesená",J1003,0)</f>
        <v>0</v>
      </c>
      <c r="BI1003" s="194">
        <f>IF(N1003="nulová",J1003,0)</f>
        <v>0</v>
      </c>
      <c r="BJ1003" s="19" t="s">
        <v>77</v>
      </c>
      <c r="BK1003" s="194">
        <f>ROUND(I1003*H1003,2)</f>
        <v>0</v>
      </c>
      <c r="BL1003" s="19" t="s">
        <v>250</v>
      </c>
      <c r="BM1003" s="193" t="s">
        <v>2738</v>
      </c>
    </row>
    <row r="1004" spans="1:65" s="13" customFormat="1">
      <c r="B1004" s="195"/>
      <c r="C1004" s="196"/>
      <c r="D1004" s="197" t="s">
        <v>252</v>
      </c>
      <c r="E1004" s="198" t="s">
        <v>18</v>
      </c>
      <c r="F1004" s="199" t="s">
        <v>2739</v>
      </c>
      <c r="G1004" s="196"/>
      <c r="H1004" s="200">
        <v>0.3</v>
      </c>
      <c r="I1004" s="201"/>
      <c r="J1004" s="196"/>
      <c r="K1004" s="196"/>
      <c r="L1004" s="202"/>
      <c r="M1004" s="203"/>
      <c r="N1004" s="204"/>
      <c r="O1004" s="204"/>
      <c r="P1004" s="204"/>
      <c r="Q1004" s="204"/>
      <c r="R1004" s="204"/>
      <c r="S1004" s="204"/>
      <c r="T1004" s="205"/>
      <c r="AT1004" s="206" t="s">
        <v>252</v>
      </c>
      <c r="AU1004" s="206" t="s">
        <v>79</v>
      </c>
      <c r="AV1004" s="13" t="s">
        <v>79</v>
      </c>
      <c r="AW1004" s="13" t="s">
        <v>32</v>
      </c>
      <c r="AX1004" s="13" t="s">
        <v>70</v>
      </c>
      <c r="AY1004" s="206" t="s">
        <v>244</v>
      </c>
    </row>
    <row r="1005" spans="1:65" s="14" customFormat="1">
      <c r="B1005" s="207"/>
      <c r="C1005" s="208"/>
      <c r="D1005" s="197" t="s">
        <v>252</v>
      </c>
      <c r="E1005" s="209" t="s">
        <v>18</v>
      </c>
      <c r="F1005" s="210" t="s">
        <v>254</v>
      </c>
      <c r="G1005" s="208"/>
      <c r="H1005" s="211">
        <v>0.3</v>
      </c>
      <c r="I1005" s="212"/>
      <c r="J1005" s="208"/>
      <c r="K1005" s="208"/>
      <c r="L1005" s="213"/>
      <c r="M1005" s="214"/>
      <c r="N1005" s="215"/>
      <c r="O1005" s="215"/>
      <c r="P1005" s="215"/>
      <c r="Q1005" s="215"/>
      <c r="R1005" s="215"/>
      <c r="S1005" s="215"/>
      <c r="T1005" s="216"/>
      <c r="AT1005" s="217" t="s">
        <v>252</v>
      </c>
      <c r="AU1005" s="217" t="s">
        <v>79</v>
      </c>
      <c r="AV1005" s="14" t="s">
        <v>250</v>
      </c>
      <c r="AW1005" s="14" t="s">
        <v>32</v>
      </c>
      <c r="AX1005" s="14" t="s">
        <v>77</v>
      </c>
      <c r="AY1005" s="217" t="s">
        <v>244</v>
      </c>
    </row>
    <row r="1006" spans="1:65" s="2" customFormat="1" ht="24.2" customHeight="1">
      <c r="A1006" s="36"/>
      <c r="B1006" s="37"/>
      <c r="C1006" s="181" t="s">
        <v>1174</v>
      </c>
      <c r="D1006" s="181" t="s">
        <v>246</v>
      </c>
      <c r="E1006" s="182" t="s">
        <v>2740</v>
      </c>
      <c r="F1006" s="183" t="s">
        <v>2741</v>
      </c>
      <c r="G1006" s="184" t="s">
        <v>379</v>
      </c>
      <c r="H1006" s="185">
        <v>120</v>
      </c>
      <c r="I1006" s="186"/>
      <c r="J1006" s="187">
        <f>ROUND(I1006*H1006,2)</f>
        <v>0</v>
      </c>
      <c r="K1006" s="188"/>
      <c r="L1006" s="41"/>
      <c r="M1006" s="189" t="s">
        <v>18</v>
      </c>
      <c r="N1006" s="190" t="s">
        <v>41</v>
      </c>
      <c r="O1006" s="66"/>
      <c r="P1006" s="191">
        <f>O1006*H1006</f>
        <v>0</v>
      </c>
      <c r="Q1006" s="191">
        <v>3.0000000000000001E-5</v>
      </c>
      <c r="R1006" s="191">
        <f>Q1006*H1006</f>
        <v>3.5999999999999999E-3</v>
      </c>
      <c r="S1006" s="191">
        <v>3.0000000000000001E-3</v>
      </c>
      <c r="T1006" s="192">
        <f>S1006*H1006</f>
        <v>0.36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193" t="s">
        <v>250</v>
      </c>
      <c r="AT1006" s="193" t="s">
        <v>246</v>
      </c>
      <c r="AU1006" s="193" t="s">
        <v>79</v>
      </c>
      <c r="AY1006" s="19" t="s">
        <v>244</v>
      </c>
      <c r="BE1006" s="194">
        <f>IF(N1006="základní",J1006,0)</f>
        <v>0</v>
      </c>
      <c r="BF1006" s="194">
        <f>IF(N1006="snížená",J1006,0)</f>
        <v>0</v>
      </c>
      <c r="BG1006" s="194">
        <f>IF(N1006="zákl. přenesená",J1006,0)</f>
        <v>0</v>
      </c>
      <c r="BH1006" s="194">
        <f>IF(N1006="sníž. přenesená",J1006,0)</f>
        <v>0</v>
      </c>
      <c r="BI1006" s="194">
        <f>IF(N1006="nulová",J1006,0)</f>
        <v>0</v>
      </c>
      <c r="BJ1006" s="19" t="s">
        <v>77</v>
      </c>
      <c r="BK1006" s="194">
        <f>ROUND(I1006*H1006,2)</f>
        <v>0</v>
      </c>
      <c r="BL1006" s="19" t="s">
        <v>250</v>
      </c>
      <c r="BM1006" s="193" t="s">
        <v>2742</v>
      </c>
    </row>
    <row r="1007" spans="1:65" s="2" customFormat="1" ht="33" customHeight="1">
      <c r="A1007" s="36"/>
      <c r="B1007" s="37"/>
      <c r="C1007" s="181" t="s">
        <v>1178</v>
      </c>
      <c r="D1007" s="181" t="s">
        <v>246</v>
      </c>
      <c r="E1007" s="182" t="s">
        <v>2743</v>
      </c>
      <c r="F1007" s="183" t="s">
        <v>2744</v>
      </c>
      <c r="G1007" s="184" t="s">
        <v>289</v>
      </c>
      <c r="H1007" s="185">
        <v>332.3</v>
      </c>
      <c r="I1007" s="186"/>
      <c r="J1007" s="187">
        <f>ROUND(I1007*H1007,2)</f>
        <v>0</v>
      </c>
      <c r="K1007" s="188"/>
      <c r="L1007" s="41"/>
      <c r="M1007" s="189" t="s">
        <v>18</v>
      </c>
      <c r="N1007" s="190" t="s">
        <v>41</v>
      </c>
      <c r="O1007" s="66"/>
      <c r="P1007" s="191">
        <f>O1007*H1007</f>
        <v>0</v>
      </c>
      <c r="Q1007" s="191">
        <v>0</v>
      </c>
      <c r="R1007" s="191">
        <f>Q1007*H1007</f>
        <v>0</v>
      </c>
      <c r="S1007" s="191">
        <v>4.0000000000000001E-3</v>
      </c>
      <c r="T1007" s="192">
        <f>S1007*H1007</f>
        <v>1.3292000000000002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93" t="s">
        <v>250</v>
      </c>
      <c r="AT1007" s="193" t="s">
        <v>246</v>
      </c>
      <c r="AU1007" s="193" t="s">
        <v>79</v>
      </c>
      <c r="AY1007" s="19" t="s">
        <v>244</v>
      </c>
      <c r="BE1007" s="194">
        <f>IF(N1007="základní",J1007,0)</f>
        <v>0</v>
      </c>
      <c r="BF1007" s="194">
        <f>IF(N1007="snížená",J1007,0)</f>
        <v>0</v>
      </c>
      <c r="BG1007" s="194">
        <f>IF(N1007="zákl. přenesená",J1007,0)</f>
        <v>0</v>
      </c>
      <c r="BH1007" s="194">
        <f>IF(N1007="sníž. přenesená",J1007,0)</f>
        <v>0</v>
      </c>
      <c r="BI1007" s="194">
        <f>IF(N1007="nulová",J1007,0)</f>
        <v>0</v>
      </c>
      <c r="BJ1007" s="19" t="s">
        <v>77</v>
      </c>
      <c r="BK1007" s="194">
        <f>ROUND(I1007*H1007,2)</f>
        <v>0</v>
      </c>
      <c r="BL1007" s="19" t="s">
        <v>250</v>
      </c>
      <c r="BM1007" s="193" t="s">
        <v>2745</v>
      </c>
    </row>
    <row r="1008" spans="1:65" s="13" customFormat="1" ht="22.5">
      <c r="B1008" s="195"/>
      <c r="C1008" s="196"/>
      <c r="D1008" s="197" t="s">
        <v>252</v>
      </c>
      <c r="E1008" s="198" t="s">
        <v>18</v>
      </c>
      <c r="F1008" s="199" t="s">
        <v>2323</v>
      </c>
      <c r="G1008" s="196"/>
      <c r="H1008" s="200">
        <v>332.3</v>
      </c>
      <c r="I1008" s="201"/>
      <c r="J1008" s="196"/>
      <c r="K1008" s="196"/>
      <c r="L1008" s="202"/>
      <c r="M1008" s="203"/>
      <c r="N1008" s="204"/>
      <c r="O1008" s="204"/>
      <c r="P1008" s="204"/>
      <c r="Q1008" s="204"/>
      <c r="R1008" s="204"/>
      <c r="S1008" s="204"/>
      <c r="T1008" s="205"/>
      <c r="AT1008" s="206" t="s">
        <v>252</v>
      </c>
      <c r="AU1008" s="206" t="s">
        <v>79</v>
      </c>
      <c r="AV1008" s="13" t="s">
        <v>79</v>
      </c>
      <c r="AW1008" s="13" t="s">
        <v>32</v>
      </c>
      <c r="AX1008" s="13" t="s">
        <v>70</v>
      </c>
      <c r="AY1008" s="206" t="s">
        <v>244</v>
      </c>
    </row>
    <row r="1009" spans="1:65" s="14" customFormat="1">
      <c r="B1009" s="207"/>
      <c r="C1009" s="208"/>
      <c r="D1009" s="197" t="s">
        <v>252</v>
      </c>
      <c r="E1009" s="209" t="s">
        <v>18</v>
      </c>
      <c r="F1009" s="210" t="s">
        <v>254</v>
      </c>
      <c r="G1009" s="208"/>
      <c r="H1009" s="211">
        <v>332.3</v>
      </c>
      <c r="I1009" s="212"/>
      <c r="J1009" s="208"/>
      <c r="K1009" s="208"/>
      <c r="L1009" s="213"/>
      <c r="M1009" s="214"/>
      <c r="N1009" s="215"/>
      <c r="O1009" s="215"/>
      <c r="P1009" s="215"/>
      <c r="Q1009" s="215"/>
      <c r="R1009" s="215"/>
      <c r="S1009" s="215"/>
      <c r="T1009" s="216"/>
      <c r="AT1009" s="217" t="s">
        <v>252</v>
      </c>
      <c r="AU1009" s="217" t="s">
        <v>79</v>
      </c>
      <c r="AV1009" s="14" t="s">
        <v>250</v>
      </c>
      <c r="AW1009" s="14" t="s">
        <v>32</v>
      </c>
      <c r="AX1009" s="14" t="s">
        <v>77</v>
      </c>
      <c r="AY1009" s="217" t="s">
        <v>244</v>
      </c>
    </row>
    <row r="1010" spans="1:65" s="2" customFormat="1" ht="33" customHeight="1">
      <c r="A1010" s="36"/>
      <c r="B1010" s="37"/>
      <c r="C1010" s="181" t="s">
        <v>1188</v>
      </c>
      <c r="D1010" s="181" t="s">
        <v>246</v>
      </c>
      <c r="E1010" s="182" t="s">
        <v>576</v>
      </c>
      <c r="F1010" s="183" t="s">
        <v>577</v>
      </c>
      <c r="G1010" s="184" t="s">
        <v>289</v>
      </c>
      <c r="H1010" s="185">
        <v>385.8</v>
      </c>
      <c r="I1010" s="186"/>
      <c r="J1010" s="187">
        <f>ROUND(I1010*H1010,2)</f>
        <v>0</v>
      </c>
      <c r="K1010" s="188"/>
      <c r="L1010" s="41"/>
      <c r="M1010" s="189" t="s">
        <v>18</v>
      </c>
      <c r="N1010" s="190" t="s">
        <v>41</v>
      </c>
      <c r="O1010" s="66"/>
      <c r="P1010" s="191">
        <f>O1010*H1010</f>
        <v>0</v>
      </c>
      <c r="Q1010" s="191">
        <v>0</v>
      </c>
      <c r="R1010" s="191">
        <f>Q1010*H1010</f>
        <v>0</v>
      </c>
      <c r="S1010" s="191">
        <v>0.01</v>
      </c>
      <c r="T1010" s="192">
        <f>S1010*H1010</f>
        <v>3.8580000000000001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93" t="s">
        <v>250</v>
      </c>
      <c r="AT1010" s="193" t="s">
        <v>246</v>
      </c>
      <c r="AU1010" s="193" t="s">
        <v>79</v>
      </c>
      <c r="AY1010" s="19" t="s">
        <v>244</v>
      </c>
      <c r="BE1010" s="194">
        <f>IF(N1010="základní",J1010,0)</f>
        <v>0</v>
      </c>
      <c r="BF1010" s="194">
        <f>IF(N1010="snížená",J1010,0)</f>
        <v>0</v>
      </c>
      <c r="BG1010" s="194">
        <f>IF(N1010="zákl. přenesená",J1010,0)</f>
        <v>0</v>
      </c>
      <c r="BH1010" s="194">
        <f>IF(N1010="sníž. přenesená",J1010,0)</f>
        <v>0</v>
      </c>
      <c r="BI1010" s="194">
        <f>IF(N1010="nulová",J1010,0)</f>
        <v>0</v>
      </c>
      <c r="BJ1010" s="19" t="s">
        <v>77</v>
      </c>
      <c r="BK1010" s="194">
        <f>ROUND(I1010*H1010,2)</f>
        <v>0</v>
      </c>
      <c r="BL1010" s="19" t="s">
        <v>250</v>
      </c>
      <c r="BM1010" s="193" t="s">
        <v>2746</v>
      </c>
    </row>
    <row r="1011" spans="1:65" s="13" customFormat="1" ht="33.75">
      <c r="B1011" s="195"/>
      <c r="C1011" s="196"/>
      <c r="D1011" s="197" t="s">
        <v>252</v>
      </c>
      <c r="E1011" s="198" t="s">
        <v>18</v>
      </c>
      <c r="F1011" s="199" t="s">
        <v>2327</v>
      </c>
      <c r="G1011" s="196"/>
      <c r="H1011" s="200">
        <v>385.8</v>
      </c>
      <c r="I1011" s="201"/>
      <c r="J1011" s="196"/>
      <c r="K1011" s="196"/>
      <c r="L1011" s="202"/>
      <c r="M1011" s="203"/>
      <c r="N1011" s="204"/>
      <c r="O1011" s="204"/>
      <c r="P1011" s="204"/>
      <c r="Q1011" s="204"/>
      <c r="R1011" s="204"/>
      <c r="S1011" s="204"/>
      <c r="T1011" s="205"/>
      <c r="AT1011" s="206" t="s">
        <v>252</v>
      </c>
      <c r="AU1011" s="206" t="s">
        <v>79</v>
      </c>
      <c r="AV1011" s="13" t="s">
        <v>79</v>
      </c>
      <c r="AW1011" s="13" t="s">
        <v>32</v>
      </c>
      <c r="AX1011" s="13" t="s">
        <v>70</v>
      </c>
      <c r="AY1011" s="206" t="s">
        <v>244</v>
      </c>
    </row>
    <row r="1012" spans="1:65" s="14" customFormat="1">
      <c r="B1012" s="207"/>
      <c r="C1012" s="208"/>
      <c r="D1012" s="197" t="s">
        <v>252</v>
      </c>
      <c r="E1012" s="209" t="s">
        <v>18</v>
      </c>
      <c r="F1012" s="210" t="s">
        <v>254</v>
      </c>
      <c r="G1012" s="208"/>
      <c r="H1012" s="211">
        <v>385.8</v>
      </c>
      <c r="I1012" s="212"/>
      <c r="J1012" s="208"/>
      <c r="K1012" s="208"/>
      <c r="L1012" s="213"/>
      <c r="M1012" s="214"/>
      <c r="N1012" s="215"/>
      <c r="O1012" s="215"/>
      <c r="P1012" s="215"/>
      <c r="Q1012" s="215"/>
      <c r="R1012" s="215"/>
      <c r="S1012" s="215"/>
      <c r="T1012" s="216"/>
      <c r="AT1012" s="217" t="s">
        <v>252</v>
      </c>
      <c r="AU1012" s="217" t="s">
        <v>79</v>
      </c>
      <c r="AV1012" s="14" t="s">
        <v>250</v>
      </c>
      <c r="AW1012" s="14" t="s">
        <v>32</v>
      </c>
      <c r="AX1012" s="14" t="s">
        <v>77</v>
      </c>
      <c r="AY1012" s="217" t="s">
        <v>244</v>
      </c>
    </row>
    <row r="1013" spans="1:65" s="2" customFormat="1" ht="37.9" customHeight="1">
      <c r="A1013" s="36"/>
      <c r="B1013" s="37"/>
      <c r="C1013" s="181" t="s">
        <v>1193</v>
      </c>
      <c r="D1013" s="181" t="s">
        <v>246</v>
      </c>
      <c r="E1013" s="182" t="s">
        <v>580</v>
      </c>
      <c r="F1013" s="183" t="s">
        <v>581</v>
      </c>
      <c r="G1013" s="184" t="s">
        <v>289</v>
      </c>
      <c r="H1013" s="185">
        <v>748.5</v>
      </c>
      <c r="I1013" s="186"/>
      <c r="J1013" s="187">
        <f>ROUND(I1013*H1013,2)</f>
        <v>0</v>
      </c>
      <c r="K1013" s="188"/>
      <c r="L1013" s="41"/>
      <c r="M1013" s="189" t="s">
        <v>18</v>
      </c>
      <c r="N1013" s="190" t="s">
        <v>41</v>
      </c>
      <c r="O1013" s="66"/>
      <c r="P1013" s="191">
        <f>O1013*H1013</f>
        <v>0</v>
      </c>
      <c r="Q1013" s="191">
        <v>0</v>
      </c>
      <c r="R1013" s="191">
        <f>Q1013*H1013</f>
        <v>0</v>
      </c>
      <c r="S1013" s="191">
        <v>0.01</v>
      </c>
      <c r="T1013" s="192">
        <f>S1013*H1013</f>
        <v>7.4850000000000003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3" t="s">
        <v>250</v>
      </c>
      <c r="AT1013" s="193" t="s">
        <v>246</v>
      </c>
      <c r="AU1013" s="193" t="s">
        <v>79</v>
      </c>
      <c r="AY1013" s="19" t="s">
        <v>244</v>
      </c>
      <c r="BE1013" s="194">
        <f>IF(N1013="základní",J1013,0)</f>
        <v>0</v>
      </c>
      <c r="BF1013" s="194">
        <f>IF(N1013="snížená",J1013,0)</f>
        <v>0</v>
      </c>
      <c r="BG1013" s="194">
        <f>IF(N1013="zákl. přenesená",J1013,0)</f>
        <v>0</v>
      </c>
      <c r="BH1013" s="194">
        <f>IF(N1013="sníž. přenesená",J1013,0)</f>
        <v>0</v>
      </c>
      <c r="BI1013" s="194">
        <f>IF(N1013="nulová",J1013,0)</f>
        <v>0</v>
      </c>
      <c r="BJ1013" s="19" t="s">
        <v>77</v>
      </c>
      <c r="BK1013" s="194">
        <f>ROUND(I1013*H1013,2)</f>
        <v>0</v>
      </c>
      <c r="BL1013" s="19" t="s">
        <v>250</v>
      </c>
      <c r="BM1013" s="193" t="s">
        <v>2747</v>
      </c>
    </row>
    <row r="1014" spans="1:65" s="13" customFormat="1">
      <c r="B1014" s="195"/>
      <c r="C1014" s="196"/>
      <c r="D1014" s="197" t="s">
        <v>252</v>
      </c>
      <c r="E1014" s="198" t="s">
        <v>18</v>
      </c>
      <c r="F1014" s="199" t="s">
        <v>2358</v>
      </c>
      <c r="G1014" s="196"/>
      <c r="H1014" s="200">
        <v>483.5</v>
      </c>
      <c r="I1014" s="201"/>
      <c r="J1014" s="196"/>
      <c r="K1014" s="196"/>
      <c r="L1014" s="202"/>
      <c r="M1014" s="203"/>
      <c r="N1014" s="204"/>
      <c r="O1014" s="204"/>
      <c r="P1014" s="204"/>
      <c r="Q1014" s="204"/>
      <c r="R1014" s="204"/>
      <c r="S1014" s="204"/>
      <c r="T1014" s="205"/>
      <c r="AT1014" s="206" t="s">
        <v>252</v>
      </c>
      <c r="AU1014" s="206" t="s">
        <v>79</v>
      </c>
      <c r="AV1014" s="13" t="s">
        <v>79</v>
      </c>
      <c r="AW1014" s="13" t="s">
        <v>32</v>
      </c>
      <c r="AX1014" s="13" t="s">
        <v>70</v>
      </c>
      <c r="AY1014" s="206" t="s">
        <v>244</v>
      </c>
    </row>
    <row r="1015" spans="1:65" s="13" customFormat="1">
      <c r="B1015" s="195"/>
      <c r="C1015" s="196"/>
      <c r="D1015" s="197" t="s">
        <v>252</v>
      </c>
      <c r="E1015" s="198" t="s">
        <v>18</v>
      </c>
      <c r="F1015" s="199" t="s">
        <v>2359</v>
      </c>
      <c r="G1015" s="196"/>
      <c r="H1015" s="200">
        <v>280</v>
      </c>
      <c r="I1015" s="201"/>
      <c r="J1015" s="196"/>
      <c r="K1015" s="196"/>
      <c r="L1015" s="202"/>
      <c r="M1015" s="203"/>
      <c r="N1015" s="204"/>
      <c r="O1015" s="204"/>
      <c r="P1015" s="204"/>
      <c r="Q1015" s="204"/>
      <c r="R1015" s="204"/>
      <c r="S1015" s="204"/>
      <c r="T1015" s="205"/>
      <c r="AT1015" s="206" t="s">
        <v>252</v>
      </c>
      <c r="AU1015" s="206" t="s">
        <v>79</v>
      </c>
      <c r="AV1015" s="13" t="s">
        <v>79</v>
      </c>
      <c r="AW1015" s="13" t="s">
        <v>32</v>
      </c>
      <c r="AX1015" s="13" t="s">
        <v>70</v>
      </c>
      <c r="AY1015" s="206" t="s">
        <v>244</v>
      </c>
    </row>
    <row r="1016" spans="1:65" s="15" customFormat="1">
      <c r="B1016" s="229"/>
      <c r="C1016" s="230"/>
      <c r="D1016" s="197" t="s">
        <v>252</v>
      </c>
      <c r="E1016" s="231" t="s">
        <v>18</v>
      </c>
      <c r="F1016" s="232" t="s">
        <v>374</v>
      </c>
      <c r="G1016" s="230"/>
      <c r="H1016" s="231" t="s">
        <v>18</v>
      </c>
      <c r="I1016" s="233"/>
      <c r="J1016" s="230"/>
      <c r="K1016" s="230"/>
      <c r="L1016" s="234"/>
      <c r="M1016" s="235"/>
      <c r="N1016" s="236"/>
      <c r="O1016" s="236"/>
      <c r="P1016" s="236"/>
      <c r="Q1016" s="236"/>
      <c r="R1016" s="236"/>
      <c r="S1016" s="236"/>
      <c r="T1016" s="237"/>
      <c r="AT1016" s="238" t="s">
        <v>252</v>
      </c>
      <c r="AU1016" s="238" t="s">
        <v>79</v>
      </c>
      <c r="AV1016" s="15" t="s">
        <v>77</v>
      </c>
      <c r="AW1016" s="15" t="s">
        <v>32</v>
      </c>
      <c r="AX1016" s="15" t="s">
        <v>70</v>
      </c>
      <c r="AY1016" s="238" t="s">
        <v>244</v>
      </c>
    </row>
    <row r="1017" spans="1:65" s="13" customFormat="1">
      <c r="B1017" s="195"/>
      <c r="C1017" s="196"/>
      <c r="D1017" s="197" t="s">
        <v>252</v>
      </c>
      <c r="E1017" s="198" t="s">
        <v>18</v>
      </c>
      <c r="F1017" s="199" t="s">
        <v>1961</v>
      </c>
      <c r="G1017" s="196"/>
      <c r="H1017" s="200">
        <v>-15</v>
      </c>
      <c r="I1017" s="201"/>
      <c r="J1017" s="196"/>
      <c r="K1017" s="196"/>
      <c r="L1017" s="202"/>
      <c r="M1017" s="203"/>
      <c r="N1017" s="204"/>
      <c r="O1017" s="204"/>
      <c r="P1017" s="204"/>
      <c r="Q1017" s="204"/>
      <c r="R1017" s="204"/>
      <c r="S1017" s="204"/>
      <c r="T1017" s="205"/>
      <c r="AT1017" s="206" t="s">
        <v>252</v>
      </c>
      <c r="AU1017" s="206" t="s">
        <v>79</v>
      </c>
      <c r="AV1017" s="13" t="s">
        <v>79</v>
      </c>
      <c r="AW1017" s="13" t="s">
        <v>32</v>
      </c>
      <c r="AX1017" s="13" t="s">
        <v>70</v>
      </c>
      <c r="AY1017" s="206" t="s">
        <v>244</v>
      </c>
    </row>
    <row r="1018" spans="1:65" s="14" customFormat="1">
      <c r="B1018" s="207"/>
      <c r="C1018" s="208"/>
      <c r="D1018" s="197" t="s">
        <v>252</v>
      </c>
      <c r="E1018" s="209" t="s">
        <v>18</v>
      </c>
      <c r="F1018" s="210" t="s">
        <v>254</v>
      </c>
      <c r="G1018" s="208"/>
      <c r="H1018" s="211">
        <v>748.5</v>
      </c>
      <c r="I1018" s="212"/>
      <c r="J1018" s="208"/>
      <c r="K1018" s="208"/>
      <c r="L1018" s="213"/>
      <c r="M1018" s="214"/>
      <c r="N1018" s="215"/>
      <c r="O1018" s="215"/>
      <c r="P1018" s="215"/>
      <c r="Q1018" s="215"/>
      <c r="R1018" s="215"/>
      <c r="S1018" s="215"/>
      <c r="T1018" s="216"/>
      <c r="AT1018" s="217" t="s">
        <v>252</v>
      </c>
      <c r="AU1018" s="217" t="s">
        <v>79</v>
      </c>
      <c r="AV1018" s="14" t="s">
        <v>250</v>
      </c>
      <c r="AW1018" s="14" t="s">
        <v>32</v>
      </c>
      <c r="AX1018" s="14" t="s">
        <v>77</v>
      </c>
      <c r="AY1018" s="217" t="s">
        <v>244</v>
      </c>
    </row>
    <row r="1019" spans="1:65" s="2" customFormat="1" ht="44.25" customHeight="1">
      <c r="A1019" s="36"/>
      <c r="B1019" s="37"/>
      <c r="C1019" s="181" t="s">
        <v>1200</v>
      </c>
      <c r="D1019" s="181" t="s">
        <v>246</v>
      </c>
      <c r="E1019" s="182" t="s">
        <v>2748</v>
      </c>
      <c r="F1019" s="183" t="s">
        <v>2749</v>
      </c>
      <c r="G1019" s="184" t="s">
        <v>289</v>
      </c>
      <c r="H1019" s="185">
        <v>292.52</v>
      </c>
      <c r="I1019" s="186"/>
      <c r="J1019" s="187">
        <f>ROUND(I1019*H1019,2)</f>
        <v>0</v>
      </c>
      <c r="K1019" s="188"/>
      <c r="L1019" s="41"/>
      <c r="M1019" s="189" t="s">
        <v>18</v>
      </c>
      <c r="N1019" s="190" t="s">
        <v>41</v>
      </c>
      <c r="O1019" s="66"/>
      <c r="P1019" s="191">
        <f>O1019*H1019</f>
        <v>0</v>
      </c>
      <c r="Q1019" s="191">
        <v>0</v>
      </c>
      <c r="R1019" s="191">
        <f>Q1019*H1019</f>
        <v>0</v>
      </c>
      <c r="S1019" s="191">
        <v>5.8999999999999997E-2</v>
      </c>
      <c r="T1019" s="192">
        <f>S1019*H1019</f>
        <v>17.258679999999998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3" t="s">
        <v>250</v>
      </c>
      <c r="AT1019" s="193" t="s">
        <v>246</v>
      </c>
      <c r="AU1019" s="193" t="s">
        <v>79</v>
      </c>
      <c r="AY1019" s="19" t="s">
        <v>244</v>
      </c>
      <c r="BE1019" s="194">
        <f>IF(N1019="základní",J1019,0)</f>
        <v>0</v>
      </c>
      <c r="BF1019" s="194">
        <f>IF(N1019="snížená",J1019,0)</f>
        <v>0</v>
      </c>
      <c r="BG1019" s="194">
        <f>IF(N1019="zákl. přenesená",J1019,0)</f>
        <v>0</v>
      </c>
      <c r="BH1019" s="194">
        <f>IF(N1019="sníž. přenesená",J1019,0)</f>
        <v>0</v>
      </c>
      <c r="BI1019" s="194">
        <f>IF(N1019="nulová",J1019,0)</f>
        <v>0</v>
      </c>
      <c r="BJ1019" s="19" t="s">
        <v>77</v>
      </c>
      <c r="BK1019" s="194">
        <f>ROUND(I1019*H1019,2)</f>
        <v>0</v>
      </c>
      <c r="BL1019" s="19" t="s">
        <v>250</v>
      </c>
      <c r="BM1019" s="193" t="s">
        <v>2750</v>
      </c>
    </row>
    <row r="1020" spans="1:65" s="13" customFormat="1">
      <c r="B1020" s="195"/>
      <c r="C1020" s="196"/>
      <c r="D1020" s="197" t="s">
        <v>252</v>
      </c>
      <c r="E1020" s="198" t="s">
        <v>18</v>
      </c>
      <c r="F1020" s="199" t="s">
        <v>2751</v>
      </c>
      <c r="G1020" s="196"/>
      <c r="H1020" s="200">
        <v>21</v>
      </c>
      <c r="I1020" s="201"/>
      <c r="J1020" s="196"/>
      <c r="K1020" s="196"/>
      <c r="L1020" s="202"/>
      <c r="M1020" s="203"/>
      <c r="N1020" s="204"/>
      <c r="O1020" s="204"/>
      <c r="P1020" s="204"/>
      <c r="Q1020" s="204"/>
      <c r="R1020" s="204"/>
      <c r="S1020" s="204"/>
      <c r="T1020" s="205"/>
      <c r="AT1020" s="206" t="s">
        <v>252</v>
      </c>
      <c r="AU1020" s="206" t="s">
        <v>79</v>
      </c>
      <c r="AV1020" s="13" t="s">
        <v>79</v>
      </c>
      <c r="AW1020" s="13" t="s">
        <v>32</v>
      </c>
      <c r="AX1020" s="13" t="s">
        <v>70</v>
      </c>
      <c r="AY1020" s="206" t="s">
        <v>244</v>
      </c>
    </row>
    <row r="1021" spans="1:65" s="13" customFormat="1">
      <c r="B1021" s="195"/>
      <c r="C1021" s="196"/>
      <c r="D1021" s="197" t="s">
        <v>252</v>
      </c>
      <c r="E1021" s="198" t="s">
        <v>18</v>
      </c>
      <c r="F1021" s="199" t="s">
        <v>2752</v>
      </c>
      <c r="G1021" s="196"/>
      <c r="H1021" s="200">
        <v>74.88</v>
      </c>
      <c r="I1021" s="201"/>
      <c r="J1021" s="196"/>
      <c r="K1021" s="196"/>
      <c r="L1021" s="202"/>
      <c r="M1021" s="203"/>
      <c r="N1021" s="204"/>
      <c r="O1021" s="204"/>
      <c r="P1021" s="204"/>
      <c r="Q1021" s="204"/>
      <c r="R1021" s="204"/>
      <c r="S1021" s="204"/>
      <c r="T1021" s="205"/>
      <c r="AT1021" s="206" t="s">
        <v>252</v>
      </c>
      <c r="AU1021" s="206" t="s">
        <v>79</v>
      </c>
      <c r="AV1021" s="13" t="s">
        <v>79</v>
      </c>
      <c r="AW1021" s="13" t="s">
        <v>32</v>
      </c>
      <c r="AX1021" s="13" t="s">
        <v>70</v>
      </c>
      <c r="AY1021" s="206" t="s">
        <v>244</v>
      </c>
    </row>
    <row r="1022" spans="1:65" s="13" customFormat="1">
      <c r="B1022" s="195"/>
      <c r="C1022" s="196"/>
      <c r="D1022" s="197" t="s">
        <v>252</v>
      </c>
      <c r="E1022" s="198" t="s">
        <v>18</v>
      </c>
      <c r="F1022" s="199" t="s">
        <v>2753</v>
      </c>
      <c r="G1022" s="196"/>
      <c r="H1022" s="200">
        <v>59.28</v>
      </c>
      <c r="I1022" s="201"/>
      <c r="J1022" s="196"/>
      <c r="K1022" s="196"/>
      <c r="L1022" s="202"/>
      <c r="M1022" s="203"/>
      <c r="N1022" s="204"/>
      <c r="O1022" s="204"/>
      <c r="P1022" s="204"/>
      <c r="Q1022" s="204"/>
      <c r="R1022" s="204"/>
      <c r="S1022" s="204"/>
      <c r="T1022" s="205"/>
      <c r="AT1022" s="206" t="s">
        <v>252</v>
      </c>
      <c r="AU1022" s="206" t="s">
        <v>79</v>
      </c>
      <c r="AV1022" s="13" t="s">
        <v>79</v>
      </c>
      <c r="AW1022" s="13" t="s">
        <v>32</v>
      </c>
      <c r="AX1022" s="13" t="s">
        <v>70</v>
      </c>
      <c r="AY1022" s="206" t="s">
        <v>244</v>
      </c>
    </row>
    <row r="1023" spans="1:65" s="13" customFormat="1">
      <c r="B1023" s="195"/>
      <c r="C1023" s="196"/>
      <c r="D1023" s="197" t="s">
        <v>252</v>
      </c>
      <c r="E1023" s="198" t="s">
        <v>18</v>
      </c>
      <c r="F1023" s="199" t="s">
        <v>2754</v>
      </c>
      <c r="G1023" s="196"/>
      <c r="H1023" s="200">
        <v>35.36</v>
      </c>
      <c r="I1023" s="201"/>
      <c r="J1023" s="196"/>
      <c r="K1023" s="196"/>
      <c r="L1023" s="202"/>
      <c r="M1023" s="203"/>
      <c r="N1023" s="204"/>
      <c r="O1023" s="204"/>
      <c r="P1023" s="204"/>
      <c r="Q1023" s="204"/>
      <c r="R1023" s="204"/>
      <c r="S1023" s="204"/>
      <c r="T1023" s="205"/>
      <c r="AT1023" s="206" t="s">
        <v>252</v>
      </c>
      <c r="AU1023" s="206" t="s">
        <v>79</v>
      </c>
      <c r="AV1023" s="13" t="s">
        <v>79</v>
      </c>
      <c r="AW1023" s="13" t="s">
        <v>32</v>
      </c>
      <c r="AX1023" s="13" t="s">
        <v>70</v>
      </c>
      <c r="AY1023" s="206" t="s">
        <v>244</v>
      </c>
    </row>
    <row r="1024" spans="1:65" s="13" customFormat="1">
      <c r="B1024" s="195"/>
      <c r="C1024" s="196"/>
      <c r="D1024" s="197" t="s">
        <v>252</v>
      </c>
      <c r="E1024" s="198" t="s">
        <v>18</v>
      </c>
      <c r="F1024" s="199" t="s">
        <v>2755</v>
      </c>
      <c r="G1024" s="196"/>
      <c r="H1024" s="200">
        <v>102</v>
      </c>
      <c r="I1024" s="201"/>
      <c r="J1024" s="196"/>
      <c r="K1024" s="196"/>
      <c r="L1024" s="202"/>
      <c r="M1024" s="203"/>
      <c r="N1024" s="204"/>
      <c r="O1024" s="204"/>
      <c r="P1024" s="204"/>
      <c r="Q1024" s="204"/>
      <c r="R1024" s="204"/>
      <c r="S1024" s="204"/>
      <c r="T1024" s="205"/>
      <c r="AT1024" s="206" t="s">
        <v>252</v>
      </c>
      <c r="AU1024" s="206" t="s">
        <v>79</v>
      </c>
      <c r="AV1024" s="13" t="s">
        <v>79</v>
      </c>
      <c r="AW1024" s="13" t="s">
        <v>32</v>
      </c>
      <c r="AX1024" s="13" t="s">
        <v>70</v>
      </c>
      <c r="AY1024" s="206" t="s">
        <v>244</v>
      </c>
    </row>
    <row r="1025" spans="1:65" s="14" customFormat="1">
      <c r="B1025" s="207"/>
      <c r="C1025" s="208"/>
      <c r="D1025" s="197" t="s">
        <v>252</v>
      </c>
      <c r="E1025" s="209" t="s">
        <v>18</v>
      </c>
      <c r="F1025" s="210" t="s">
        <v>254</v>
      </c>
      <c r="G1025" s="208"/>
      <c r="H1025" s="211">
        <v>292.52</v>
      </c>
      <c r="I1025" s="212"/>
      <c r="J1025" s="208"/>
      <c r="K1025" s="208"/>
      <c r="L1025" s="213"/>
      <c r="M1025" s="214"/>
      <c r="N1025" s="215"/>
      <c r="O1025" s="215"/>
      <c r="P1025" s="215"/>
      <c r="Q1025" s="215"/>
      <c r="R1025" s="215"/>
      <c r="S1025" s="215"/>
      <c r="T1025" s="216"/>
      <c r="AT1025" s="217" t="s">
        <v>252</v>
      </c>
      <c r="AU1025" s="217" t="s">
        <v>79</v>
      </c>
      <c r="AV1025" s="14" t="s">
        <v>250</v>
      </c>
      <c r="AW1025" s="14" t="s">
        <v>32</v>
      </c>
      <c r="AX1025" s="14" t="s">
        <v>77</v>
      </c>
      <c r="AY1025" s="217" t="s">
        <v>244</v>
      </c>
    </row>
    <row r="1026" spans="1:65" s="2" customFormat="1" ht="37.9" customHeight="1">
      <c r="A1026" s="36"/>
      <c r="B1026" s="37"/>
      <c r="C1026" s="181" t="s">
        <v>1206</v>
      </c>
      <c r="D1026" s="181" t="s">
        <v>246</v>
      </c>
      <c r="E1026" s="182" t="s">
        <v>2756</v>
      </c>
      <c r="F1026" s="183" t="s">
        <v>2757</v>
      </c>
      <c r="G1026" s="184" t="s">
        <v>379</v>
      </c>
      <c r="H1026" s="185">
        <v>17.399999999999999</v>
      </c>
      <c r="I1026" s="186"/>
      <c r="J1026" s="187">
        <f>ROUND(I1026*H1026,2)</f>
        <v>0</v>
      </c>
      <c r="K1026" s="188"/>
      <c r="L1026" s="41"/>
      <c r="M1026" s="189" t="s">
        <v>18</v>
      </c>
      <c r="N1026" s="190" t="s">
        <v>41</v>
      </c>
      <c r="O1026" s="66"/>
      <c r="P1026" s="191">
        <f>O1026*H1026</f>
        <v>0</v>
      </c>
      <c r="Q1026" s="191">
        <v>4.2999999999999999E-4</v>
      </c>
      <c r="R1026" s="191">
        <f>Q1026*H1026</f>
        <v>7.4819999999999991E-3</v>
      </c>
      <c r="S1026" s="191">
        <v>0</v>
      </c>
      <c r="T1026" s="192">
        <f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93" t="s">
        <v>250</v>
      </c>
      <c r="AT1026" s="193" t="s">
        <v>246</v>
      </c>
      <c r="AU1026" s="193" t="s">
        <v>79</v>
      </c>
      <c r="AY1026" s="19" t="s">
        <v>244</v>
      </c>
      <c r="BE1026" s="194">
        <f>IF(N1026="základní",J1026,0)</f>
        <v>0</v>
      </c>
      <c r="BF1026" s="194">
        <f>IF(N1026="snížená",J1026,0)</f>
        <v>0</v>
      </c>
      <c r="BG1026" s="194">
        <f>IF(N1026="zákl. přenesená",J1026,0)</f>
        <v>0</v>
      </c>
      <c r="BH1026" s="194">
        <f>IF(N1026="sníž. přenesená",J1026,0)</f>
        <v>0</v>
      </c>
      <c r="BI1026" s="194">
        <f>IF(N1026="nulová",J1026,0)</f>
        <v>0</v>
      </c>
      <c r="BJ1026" s="19" t="s">
        <v>77</v>
      </c>
      <c r="BK1026" s="194">
        <f>ROUND(I1026*H1026,2)</f>
        <v>0</v>
      </c>
      <c r="BL1026" s="19" t="s">
        <v>250</v>
      </c>
      <c r="BM1026" s="193" t="s">
        <v>2758</v>
      </c>
    </row>
    <row r="1027" spans="1:65" s="13" customFormat="1">
      <c r="B1027" s="195"/>
      <c r="C1027" s="196"/>
      <c r="D1027" s="197" t="s">
        <v>252</v>
      </c>
      <c r="E1027" s="198" t="s">
        <v>18</v>
      </c>
      <c r="F1027" s="199" t="s">
        <v>2759</v>
      </c>
      <c r="G1027" s="196"/>
      <c r="H1027" s="200">
        <v>17.399999999999999</v>
      </c>
      <c r="I1027" s="201"/>
      <c r="J1027" s="196"/>
      <c r="K1027" s="196"/>
      <c r="L1027" s="202"/>
      <c r="M1027" s="203"/>
      <c r="N1027" s="204"/>
      <c r="O1027" s="204"/>
      <c r="P1027" s="204"/>
      <c r="Q1027" s="204"/>
      <c r="R1027" s="204"/>
      <c r="S1027" s="204"/>
      <c r="T1027" s="205"/>
      <c r="AT1027" s="206" t="s">
        <v>252</v>
      </c>
      <c r="AU1027" s="206" t="s">
        <v>79</v>
      </c>
      <c r="AV1027" s="13" t="s">
        <v>79</v>
      </c>
      <c r="AW1027" s="13" t="s">
        <v>32</v>
      </c>
      <c r="AX1027" s="13" t="s">
        <v>70</v>
      </c>
      <c r="AY1027" s="206" t="s">
        <v>244</v>
      </c>
    </row>
    <row r="1028" spans="1:65" s="14" customFormat="1">
      <c r="B1028" s="207"/>
      <c r="C1028" s="208"/>
      <c r="D1028" s="197" t="s">
        <v>252</v>
      </c>
      <c r="E1028" s="209" t="s">
        <v>18</v>
      </c>
      <c r="F1028" s="210" t="s">
        <v>254</v>
      </c>
      <c r="G1028" s="208"/>
      <c r="H1028" s="211">
        <v>17.399999999999999</v>
      </c>
      <c r="I1028" s="212"/>
      <c r="J1028" s="208"/>
      <c r="K1028" s="208"/>
      <c r="L1028" s="213"/>
      <c r="M1028" s="214"/>
      <c r="N1028" s="215"/>
      <c r="O1028" s="215"/>
      <c r="P1028" s="215"/>
      <c r="Q1028" s="215"/>
      <c r="R1028" s="215"/>
      <c r="S1028" s="215"/>
      <c r="T1028" s="216"/>
      <c r="AT1028" s="217" t="s">
        <v>252</v>
      </c>
      <c r="AU1028" s="217" t="s">
        <v>79</v>
      </c>
      <c r="AV1028" s="14" t="s">
        <v>250</v>
      </c>
      <c r="AW1028" s="14" t="s">
        <v>32</v>
      </c>
      <c r="AX1028" s="14" t="s">
        <v>77</v>
      </c>
      <c r="AY1028" s="217" t="s">
        <v>244</v>
      </c>
    </row>
    <row r="1029" spans="1:65" s="2" customFormat="1" ht="24.2" customHeight="1">
      <c r="A1029" s="36"/>
      <c r="B1029" s="37"/>
      <c r="C1029" s="218" t="s">
        <v>1211</v>
      </c>
      <c r="D1029" s="218" t="s">
        <v>264</v>
      </c>
      <c r="E1029" s="219" t="s">
        <v>2760</v>
      </c>
      <c r="F1029" s="220" t="s">
        <v>2761</v>
      </c>
      <c r="G1029" s="221" t="s">
        <v>262</v>
      </c>
      <c r="H1029" s="222">
        <v>5.1999999999999998E-2</v>
      </c>
      <c r="I1029" s="223"/>
      <c r="J1029" s="224">
        <f>ROUND(I1029*H1029,2)</f>
        <v>0</v>
      </c>
      <c r="K1029" s="225"/>
      <c r="L1029" s="226"/>
      <c r="M1029" s="227" t="s">
        <v>18</v>
      </c>
      <c r="N1029" s="228" t="s">
        <v>41</v>
      </c>
      <c r="O1029" s="66"/>
      <c r="P1029" s="191">
        <f>O1029*H1029</f>
        <v>0</v>
      </c>
      <c r="Q1029" s="191">
        <v>1</v>
      </c>
      <c r="R1029" s="191">
        <f>Q1029*H1029</f>
        <v>5.1999999999999998E-2</v>
      </c>
      <c r="S1029" s="191">
        <v>0</v>
      </c>
      <c r="T1029" s="192">
        <f>S1029*H1029</f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93" t="s">
        <v>267</v>
      </c>
      <c r="AT1029" s="193" t="s">
        <v>264</v>
      </c>
      <c r="AU1029" s="193" t="s">
        <v>79</v>
      </c>
      <c r="AY1029" s="19" t="s">
        <v>244</v>
      </c>
      <c r="BE1029" s="194">
        <f>IF(N1029="základní",J1029,0)</f>
        <v>0</v>
      </c>
      <c r="BF1029" s="194">
        <f>IF(N1029="snížená",J1029,0)</f>
        <v>0</v>
      </c>
      <c r="BG1029" s="194">
        <f>IF(N1029="zákl. přenesená",J1029,0)</f>
        <v>0</v>
      </c>
      <c r="BH1029" s="194">
        <f>IF(N1029="sníž. přenesená",J1029,0)</f>
        <v>0</v>
      </c>
      <c r="BI1029" s="194">
        <f>IF(N1029="nulová",J1029,0)</f>
        <v>0</v>
      </c>
      <c r="BJ1029" s="19" t="s">
        <v>77</v>
      </c>
      <c r="BK1029" s="194">
        <f>ROUND(I1029*H1029,2)</f>
        <v>0</v>
      </c>
      <c r="BL1029" s="19" t="s">
        <v>250</v>
      </c>
      <c r="BM1029" s="193" t="s">
        <v>2762</v>
      </c>
    </row>
    <row r="1030" spans="1:65" s="13" customFormat="1">
      <c r="B1030" s="195"/>
      <c r="C1030" s="196"/>
      <c r="D1030" s="197" t="s">
        <v>252</v>
      </c>
      <c r="E1030" s="198" t="s">
        <v>18</v>
      </c>
      <c r="F1030" s="199" t="s">
        <v>2763</v>
      </c>
      <c r="G1030" s="196"/>
      <c r="H1030" s="200">
        <v>5.1999999999999998E-2</v>
      </c>
      <c r="I1030" s="201"/>
      <c r="J1030" s="196"/>
      <c r="K1030" s="196"/>
      <c r="L1030" s="202"/>
      <c r="M1030" s="203"/>
      <c r="N1030" s="204"/>
      <c r="O1030" s="204"/>
      <c r="P1030" s="204"/>
      <c r="Q1030" s="204"/>
      <c r="R1030" s="204"/>
      <c r="S1030" s="204"/>
      <c r="T1030" s="205"/>
      <c r="AT1030" s="206" t="s">
        <v>252</v>
      </c>
      <c r="AU1030" s="206" t="s">
        <v>79</v>
      </c>
      <c r="AV1030" s="13" t="s">
        <v>79</v>
      </c>
      <c r="AW1030" s="13" t="s">
        <v>32</v>
      </c>
      <c r="AX1030" s="13" t="s">
        <v>70</v>
      </c>
      <c r="AY1030" s="206" t="s">
        <v>244</v>
      </c>
    </row>
    <row r="1031" spans="1:65" s="14" customFormat="1">
      <c r="B1031" s="207"/>
      <c r="C1031" s="208"/>
      <c r="D1031" s="197" t="s">
        <v>252</v>
      </c>
      <c r="E1031" s="209" t="s">
        <v>18</v>
      </c>
      <c r="F1031" s="210" t="s">
        <v>254</v>
      </c>
      <c r="G1031" s="208"/>
      <c r="H1031" s="211">
        <v>5.1999999999999998E-2</v>
      </c>
      <c r="I1031" s="212"/>
      <c r="J1031" s="208"/>
      <c r="K1031" s="208"/>
      <c r="L1031" s="213"/>
      <c r="M1031" s="214"/>
      <c r="N1031" s="215"/>
      <c r="O1031" s="215"/>
      <c r="P1031" s="215"/>
      <c r="Q1031" s="215"/>
      <c r="R1031" s="215"/>
      <c r="S1031" s="215"/>
      <c r="T1031" s="216"/>
      <c r="AT1031" s="217" t="s">
        <v>252</v>
      </c>
      <c r="AU1031" s="217" t="s">
        <v>79</v>
      </c>
      <c r="AV1031" s="14" t="s">
        <v>250</v>
      </c>
      <c r="AW1031" s="14" t="s">
        <v>32</v>
      </c>
      <c r="AX1031" s="14" t="s">
        <v>77</v>
      </c>
      <c r="AY1031" s="217" t="s">
        <v>244</v>
      </c>
    </row>
    <row r="1032" spans="1:65" s="2" customFormat="1" ht="37.9" customHeight="1">
      <c r="A1032" s="36"/>
      <c r="B1032" s="37"/>
      <c r="C1032" s="181" t="s">
        <v>1218</v>
      </c>
      <c r="D1032" s="181" t="s">
        <v>246</v>
      </c>
      <c r="E1032" s="182" t="s">
        <v>2764</v>
      </c>
      <c r="F1032" s="183" t="s">
        <v>2765</v>
      </c>
      <c r="G1032" s="184" t="s">
        <v>379</v>
      </c>
      <c r="H1032" s="185">
        <v>6.6</v>
      </c>
      <c r="I1032" s="186"/>
      <c r="J1032" s="187">
        <f>ROUND(I1032*H1032,2)</f>
        <v>0</v>
      </c>
      <c r="K1032" s="188"/>
      <c r="L1032" s="41"/>
      <c r="M1032" s="189" t="s">
        <v>18</v>
      </c>
      <c r="N1032" s="190" t="s">
        <v>41</v>
      </c>
      <c r="O1032" s="66"/>
      <c r="P1032" s="191">
        <f>O1032*H1032</f>
        <v>0</v>
      </c>
      <c r="Q1032" s="191">
        <v>5.5000000000000003E-4</v>
      </c>
      <c r="R1032" s="191">
        <f>Q1032*H1032</f>
        <v>3.63E-3</v>
      </c>
      <c r="S1032" s="191">
        <v>1E-3</v>
      </c>
      <c r="T1032" s="192">
        <f>S1032*H1032</f>
        <v>6.6E-3</v>
      </c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R1032" s="193" t="s">
        <v>250</v>
      </c>
      <c r="AT1032" s="193" t="s">
        <v>246</v>
      </c>
      <c r="AU1032" s="193" t="s">
        <v>79</v>
      </c>
      <c r="AY1032" s="19" t="s">
        <v>244</v>
      </c>
      <c r="BE1032" s="194">
        <f>IF(N1032="základní",J1032,0)</f>
        <v>0</v>
      </c>
      <c r="BF1032" s="194">
        <f>IF(N1032="snížená",J1032,0)</f>
        <v>0</v>
      </c>
      <c r="BG1032" s="194">
        <f>IF(N1032="zákl. přenesená",J1032,0)</f>
        <v>0</v>
      </c>
      <c r="BH1032" s="194">
        <f>IF(N1032="sníž. přenesená",J1032,0)</f>
        <v>0</v>
      </c>
      <c r="BI1032" s="194">
        <f>IF(N1032="nulová",J1032,0)</f>
        <v>0</v>
      </c>
      <c r="BJ1032" s="19" t="s">
        <v>77</v>
      </c>
      <c r="BK1032" s="194">
        <f>ROUND(I1032*H1032,2)</f>
        <v>0</v>
      </c>
      <c r="BL1032" s="19" t="s">
        <v>250</v>
      </c>
      <c r="BM1032" s="193" t="s">
        <v>2766</v>
      </c>
    </row>
    <row r="1033" spans="1:65" s="13" customFormat="1">
      <c r="B1033" s="195"/>
      <c r="C1033" s="196"/>
      <c r="D1033" s="197" t="s">
        <v>252</v>
      </c>
      <c r="E1033" s="198" t="s">
        <v>18</v>
      </c>
      <c r="F1033" s="199" t="s">
        <v>2767</v>
      </c>
      <c r="G1033" s="196"/>
      <c r="H1033" s="200">
        <v>6.6</v>
      </c>
      <c r="I1033" s="201"/>
      <c r="J1033" s="196"/>
      <c r="K1033" s="196"/>
      <c r="L1033" s="202"/>
      <c r="M1033" s="203"/>
      <c r="N1033" s="204"/>
      <c r="O1033" s="204"/>
      <c r="P1033" s="204"/>
      <c r="Q1033" s="204"/>
      <c r="R1033" s="204"/>
      <c r="S1033" s="204"/>
      <c r="T1033" s="205"/>
      <c r="AT1033" s="206" t="s">
        <v>252</v>
      </c>
      <c r="AU1033" s="206" t="s">
        <v>79</v>
      </c>
      <c r="AV1033" s="13" t="s">
        <v>79</v>
      </c>
      <c r="AW1033" s="13" t="s">
        <v>32</v>
      </c>
      <c r="AX1033" s="13" t="s">
        <v>70</v>
      </c>
      <c r="AY1033" s="206" t="s">
        <v>244</v>
      </c>
    </row>
    <row r="1034" spans="1:65" s="14" customFormat="1">
      <c r="B1034" s="207"/>
      <c r="C1034" s="208"/>
      <c r="D1034" s="197" t="s">
        <v>252</v>
      </c>
      <c r="E1034" s="209" t="s">
        <v>18</v>
      </c>
      <c r="F1034" s="210" t="s">
        <v>254</v>
      </c>
      <c r="G1034" s="208"/>
      <c r="H1034" s="211">
        <v>6.6</v>
      </c>
      <c r="I1034" s="212"/>
      <c r="J1034" s="208"/>
      <c r="K1034" s="208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252</v>
      </c>
      <c r="AU1034" s="217" t="s">
        <v>79</v>
      </c>
      <c r="AV1034" s="14" t="s">
        <v>250</v>
      </c>
      <c r="AW1034" s="14" t="s">
        <v>32</v>
      </c>
      <c r="AX1034" s="14" t="s">
        <v>77</v>
      </c>
      <c r="AY1034" s="217" t="s">
        <v>244</v>
      </c>
    </row>
    <row r="1035" spans="1:65" s="2" customFormat="1" ht="24.2" customHeight="1">
      <c r="A1035" s="36"/>
      <c r="B1035" s="37"/>
      <c r="C1035" s="218" t="s">
        <v>2768</v>
      </c>
      <c r="D1035" s="218" t="s">
        <v>264</v>
      </c>
      <c r="E1035" s="219" t="s">
        <v>2769</v>
      </c>
      <c r="F1035" s="220" t="s">
        <v>2770</v>
      </c>
      <c r="G1035" s="221" t="s">
        <v>262</v>
      </c>
      <c r="H1035" s="222">
        <v>2.7E-2</v>
      </c>
      <c r="I1035" s="223"/>
      <c r="J1035" s="224">
        <f>ROUND(I1035*H1035,2)</f>
        <v>0</v>
      </c>
      <c r="K1035" s="225"/>
      <c r="L1035" s="226"/>
      <c r="M1035" s="227" t="s">
        <v>18</v>
      </c>
      <c r="N1035" s="228" t="s">
        <v>41</v>
      </c>
      <c r="O1035" s="66"/>
      <c r="P1035" s="191">
        <f>O1035*H1035</f>
        <v>0</v>
      </c>
      <c r="Q1035" s="191">
        <v>1</v>
      </c>
      <c r="R1035" s="191">
        <f>Q1035*H1035</f>
        <v>2.7E-2</v>
      </c>
      <c r="S1035" s="191">
        <v>0</v>
      </c>
      <c r="T1035" s="192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93" t="s">
        <v>267</v>
      </c>
      <c r="AT1035" s="193" t="s">
        <v>264</v>
      </c>
      <c r="AU1035" s="193" t="s">
        <v>79</v>
      </c>
      <c r="AY1035" s="19" t="s">
        <v>244</v>
      </c>
      <c r="BE1035" s="194">
        <f>IF(N1035="základní",J1035,0)</f>
        <v>0</v>
      </c>
      <c r="BF1035" s="194">
        <f>IF(N1035="snížená",J1035,0)</f>
        <v>0</v>
      </c>
      <c r="BG1035" s="194">
        <f>IF(N1035="zákl. přenesená",J1035,0)</f>
        <v>0</v>
      </c>
      <c r="BH1035" s="194">
        <f>IF(N1035="sníž. přenesená",J1035,0)</f>
        <v>0</v>
      </c>
      <c r="BI1035" s="194">
        <f>IF(N1035="nulová",J1035,0)</f>
        <v>0</v>
      </c>
      <c r="BJ1035" s="19" t="s">
        <v>77</v>
      </c>
      <c r="BK1035" s="194">
        <f>ROUND(I1035*H1035,2)</f>
        <v>0</v>
      </c>
      <c r="BL1035" s="19" t="s">
        <v>250</v>
      </c>
      <c r="BM1035" s="193" t="s">
        <v>2771</v>
      </c>
    </row>
    <row r="1036" spans="1:65" s="13" customFormat="1">
      <c r="B1036" s="195"/>
      <c r="C1036" s="196"/>
      <c r="D1036" s="197" t="s">
        <v>252</v>
      </c>
      <c r="E1036" s="198" t="s">
        <v>18</v>
      </c>
      <c r="F1036" s="199" t="s">
        <v>2772</v>
      </c>
      <c r="G1036" s="196"/>
      <c r="H1036" s="200">
        <v>2.7E-2</v>
      </c>
      <c r="I1036" s="201"/>
      <c r="J1036" s="196"/>
      <c r="K1036" s="196"/>
      <c r="L1036" s="202"/>
      <c r="M1036" s="203"/>
      <c r="N1036" s="204"/>
      <c r="O1036" s="204"/>
      <c r="P1036" s="204"/>
      <c r="Q1036" s="204"/>
      <c r="R1036" s="204"/>
      <c r="S1036" s="204"/>
      <c r="T1036" s="205"/>
      <c r="AT1036" s="206" t="s">
        <v>252</v>
      </c>
      <c r="AU1036" s="206" t="s">
        <v>79</v>
      </c>
      <c r="AV1036" s="13" t="s">
        <v>79</v>
      </c>
      <c r="AW1036" s="13" t="s">
        <v>32</v>
      </c>
      <c r="AX1036" s="13" t="s">
        <v>70</v>
      </c>
      <c r="AY1036" s="206" t="s">
        <v>244</v>
      </c>
    </row>
    <row r="1037" spans="1:65" s="14" customFormat="1">
      <c r="B1037" s="207"/>
      <c r="C1037" s="208"/>
      <c r="D1037" s="197" t="s">
        <v>252</v>
      </c>
      <c r="E1037" s="209" t="s">
        <v>18</v>
      </c>
      <c r="F1037" s="210" t="s">
        <v>254</v>
      </c>
      <c r="G1037" s="208"/>
      <c r="H1037" s="211">
        <v>2.7E-2</v>
      </c>
      <c r="I1037" s="212"/>
      <c r="J1037" s="208"/>
      <c r="K1037" s="208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252</v>
      </c>
      <c r="AU1037" s="217" t="s">
        <v>79</v>
      </c>
      <c r="AV1037" s="14" t="s">
        <v>250</v>
      </c>
      <c r="AW1037" s="14" t="s">
        <v>32</v>
      </c>
      <c r="AX1037" s="14" t="s">
        <v>77</v>
      </c>
      <c r="AY1037" s="217" t="s">
        <v>244</v>
      </c>
    </row>
    <row r="1038" spans="1:65" s="12" customFormat="1" ht="22.9" customHeight="1">
      <c r="B1038" s="165"/>
      <c r="C1038" s="166"/>
      <c r="D1038" s="167" t="s">
        <v>69</v>
      </c>
      <c r="E1038" s="179" t="s">
        <v>583</v>
      </c>
      <c r="F1038" s="179" t="s">
        <v>584</v>
      </c>
      <c r="G1038" s="166"/>
      <c r="H1038" s="166"/>
      <c r="I1038" s="169"/>
      <c r="J1038" s="180">
        <f>BK1038</f>
        <v>0</v>
      </c>
      <c r="K1038" s="166"/>
      <c r="L1038" s="171"/>
      <c r="M1038" s="172"/>
      <c r="N1038" s="173"/>
      <c r="O1038" s="173"/>
      <c r="P1038" s="174">
        <f>SUM(P1039:P1043)</f>
        <v>0</v>
      </c>
      <c r="Q1038" s="173"/>
      <c r="R1038" s="174">
        <f>SUM(R1039:R1043)</f>
        <v>0</v>
      </c>
      <c r="S1038" s="173"/>
      <c r="T1038" s="175">
        <f>SUM(T1039:T1043)</f>
        <v>0</v>
      </c>
      <c r="AR1038" s="176" t="s">
        <v>77</v>
      </c>
      <c r="AT1038" s="177" t="s">
        <v>69</v>
      </c>
      <c r="AU1038" s="177" t="s">
        <v>77</v>
      </c>
      <c r="AY1038" s="176" t="s">
        <v>244</v>
      </c>
      <c r="BK1038" s="178">
        <f>SUM(BK1039:BK1043)</f>
        <v>0</v>
      </c>
    </row>
    <row r="1039" spans="1:65" s="2" customFormat="1" ht="44.25" customHeight="1">
      <c r="A1039" s="36"/>
      <c r="B1039" s="37"/>
      <c r="C1039" s="181" t="s">
        <v>2773</v>
      </c>
      <c r="D1039" s="181" t="s">
        <v>246</v>
      </c>
      <c r="E1039" s="182" t="s">
        <v>2774</v>
      </c>
      <c r="F1039" s="183" t="s">
        <v>2775</v>
      </c>
      <c r="G1039" s="184" t="s">
        <v>262</v>
      </c>
      <c r="H1039" s="185">
        <v>186.577</v>
      </c>
      <c r="I1039" s="186"/>
      <c r="J1039" s="187">
        <f>ROUND(I1039*H1039,2)</f>
        <v>0</v>
      </c>
      <c r="K1039" s="188"/>
      <c r="L1039" s="41"/>
      <c r="M1039" s="189" t="s">
        <v>18</v>
      </c>
      <c r="N1039" s="190" t="s">
        <v>41</v>
      </c>
      <c r="O1039" s="66"/>
      <c r="P1039" s="191">
        <f>O1039*H1039</f>
        <v>0</v>
      </c>
      <c r="Q1039" s="191">
        <v>0</v>
      </c>
      <c r="R1039" s="191">
        <f>Q1039*H1039</f>
        <v>0</v>
      </c>
      <c r="S1039" s="191">
        <v>0</v>
      </c>
      <c r="T1039" s="192">
        <f>S1039*H1039</f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93" t="s">
        <v>250</v>
      </c>
      <c r="AT1039" s="193" t="s">
        <v>246</v>
      </c>
      <c r="AU1039" s="193" t="s">
        <v>79</v>
      </c>
      <c r="AY1039" s="19" t="s">
        <v>244</v>
      </c>
      <c r="BE1039" s="194">
        <f>IF(N1039="základní",J1039,0)</f>
        <v>0</v>
      </c>
      <c r="BF1039" s="194">
        <f>IF(N1039="snížená",J1039,0)</f>
        <v>0</v>
      </c>
      <c r="BG1039" s="194">
        <f>IF(N1039="zákl. přenesená",J1039,0)</f>
        <v>0</v>
      </c>
      <c r="BH1039" s="194">
        <f>IF(N1039="sníž. přenesená",J1039,0)</f>
        <v>0</v>
      </c>
      <c r="BI1039" s="194">
        <f>IF(N1039="nulová",J1039,0)</f>
        <v>0</v>
      </c>
      <c r="BJ1039" s="19" t="s">
        <v>77</v>
      </c>
      <c r="BK1039" s="194">
        <f>ROUND(I1039*H1039,2)</f>
        <v>0</v>
      </c>
      <c r="BL1039" s="19" t="s">
        <v>250</v>
      </c>
      <c r="BM1039" s="193" t="s">
        <v>2776</v>
      </c>
    </row>
    <row r="1040" spans="1:65" s="2" customFormat="1" ht="33" customHeight="1">
      <c r="A1040" s="36"/>
      <c r="B1040" s="37"/>
      <c r="C1040" s="181" t="s">
        <v>2777</v>
      </c>
      <c r="D1040" s="181" t="s">
        <v>246</v>
      </c>
      <c r="E1040" s="182" t="s">
        <v>2778</v>
      </c>
      <c r="F1040" s="183" t="s">
        <v>2779</v>
      </c>
      <c r="G1040" s="184" t="s">
        <v>262</v>
      </c>
      <c r="H1040" s="185">
        <v>186.577</v>
      </c>
      <c r="I1040" s="186"/>
      <c r="J1040" s="187">
        <f>ROUND(I1040*H1040,2)</f>
        <v>0</v>
      </c>
      <c r="K1040" s="188"/>
      <c r="L1040" s="41"/>
      <c r="M1040" s="189" t="s">
        <v>18</v>
      </c>
      <c r="N1040" s="190" t="s">
        <v>41</v>
      </c>
      <c r="O1040" s="66"/>
      <c r="P1040" s="191">
        <f>O1040*H1040</f>
        <v>0</v>
      </c>
      <c r="Q1040" s="191">
        <v>0</v>
      </c>
      <c r="R1040" s="191">
        <f>Q1040*H1040</f>
        <v>0</v>
      </c>
      <c r="S1040" s="191">
        <v>0</v>
      </c>
      <c r="T1040" s="192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93" t="s">
        <v>250</v>
      </c>
      <c r="AT1040" s="193" t="s">
        <v>246</v>
      </c>
      <c r="AU1040" s="193" t="s">
        <v>79</v>
      </c>
      <c r="AY1040" s="19" t="s">
        <v>244</v>
      </c>
      <c r="BE1040" s="194">
        <f>IF(N1040="základní",J1040,0)</f>
        <v>0</v>
      </c>
      <c r="BF1040" s="194">
        <f>IF(N1040="snížená",J1040,0)</f>
        <v>0</v>
      </c>
      <c r="BG1040" s="194">
        <f>IF(N1040="zákl. přenesená",J1040,0)</f>
        <v>0</v>
      </c>
      <c r="BH1040" s="194">
        <f>IF(N1040="sníž. přenesená",J1040,0)</f>
        <v>0</v>
      </c>
      <c r="BI1040" s="194">
        <f>IF(N1040="nulová",J1040,0)</f>
        <v>0</v>
      </c>
      <c r="BJ1040" s="19" t="s">
        <v>77</v>
      </c>
      <c r="BK1040" s="194">
        <f>ROUND(I1040*H1040,2)</f>
        <v>0</v>
      </c>
      <c r="BL1040" s="19" t="s">
        <v>250</v>
      </c>
      <c r="BM1040" s="193" t="s">
        <v>2780</v>
      </c>
    </row>
    <row r="1041" spans="1:65" s="2" customFormat="1" ht="44.25" customHeight="1">
      <c r="A1041" s="36"/>
      <c r="B1041" s="37"/>
      <c r="C1041" s="181" t="s">
        <v>2781</v>
      </c>
      <c r="D1041" s="181" t="s">
        <v>246</v>
      </c>
      <c r="E1041" s="182" t="s">
        <v>594</v>
      </c>
      <c r="F1041" s="183" t="s">
        <v>2782</v>
      </c>
      <c r="G1041" s="184" t="s">
        <v>262</v>
      </c>
      <c r="H1041" s="185">
        <v>1679.193</v>
      </c>
      <c r="I1041" s="186"/>
      <c r="J1041" s="187">
        <f>ROUND(I1041*H1041,2)</f>
        <v>0</v>
      </c>
      <c r="K1041" s="188"/>
      <c r="L1041" s="41"/>
      <c r="M1041" s="189" t="s">
        <v>18</v>
      </c>
      <c r="N1041" s="190" t="s">
        <v>41</v>
      </c>
      <c r="O1041" s="66"/>
      <c r="P1041" s="191">
        <f>O1041*H1041</f>
        <v>0</v>
      </c>
      <c r="Q1041" s="191">
        <v>0</v>
      </c>
      <c r="R1041" s="191">
        <f>Q1041*H1041</f>
        <v>0</v>
      </c>
      <c r="S1041" s="191">
        <v>0</v>
      </c>
      <c r="T1041" s="192">
        <f>S1041*H1041</f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93" t="s">
        <v>250</v>
      </c>
      <c r="AT1041" s="193" t="s">
        <v>246</v>
      </c>
      <c r="AU1041" s="193" t="s">
        <v>79</v>
      </c>
      <c r="AY1041" s="19" t="s">
        <v>244</v>
      </c>
      <c r="BE1041" s="194">
        <f>IF(N1041="základní",J1041,0)</f>
        <v>0</v>
      </c>
      <c r="BF1041" s="194">
        <f>IF(N1041="snížená",J1041,0)</f>
        <v>0</v>
      </c>
      <c r="BG1041" s="194">
        <f>IF(N1041="zákl. přenesená",J1041,0)</f>
        <v>0</v>
      </c>
      <c r="BH1041" s="194">
        <f>IF(N1041="sníž. přenesená",J1041,0)</f>
        <v>0</v>
      </c>
      <c r="BI1041" s="194">
        <f>IF(N1041="nulová",J1041,0)</f>
        <v>0</v>
      </c>
      <c r="BJ1041" s="19" t="s">
        <v>77</v>
      </c>
      <c r="BK1041" s="194">
        <f>ROUND(I1041*H1041,2)</f>
        <v>0</v>
      </c>
      <c r="BL1041" s="19" t="s">
        <v>250</v>
      </c>
      <c r="BM1041" s="193" t="s">
        <v>2783</v>
      </c>
    </row>
    <row r="1042" spans="1:65" s="13" customFormat="1">
      <c r="B1042" s="195"/>
      <c r="C1042" s="196"/>
      <c r="D1042" s="197" t="s">
        <v>252</v>
      </c>
      <c r="E1042" s="198" t="s">
        <v>18</v>
      </c>
      <c r="F1042" s="199" t="s">
        <v>2784</v>
      </c>
      <c r="G1042" s="196"/>
      <c r="H1042" s="200">
        <v>1679.193</v>
      </c>
      <c r="I1042" s="201"/>
      <c r="J1042" s="196"/>
      <c r="K1042" s="196"/>
      <c r="L1042" s="202"/>
      <c r="M1042" s="203"/>
      <c r="N1042" s="204"/>
      <c r="O1042" s="204"/>
      <c r="P1042" s="204"/>
      <c r="Q1042" s="204"/>
      <c r="R1042" s="204"/>
      <c r="S1042" s="204"/>
      <c r="T1042" s="205"/>
      <c r="AT1042" s="206" t="s">
        <v>252</v>
      </c>
      <c r="AU1042" s="206" t="s">
        <v>79</v>
      </c>
      <c r="AV1042" s="13" t="s">
        <v>79</v>
      </c>
      <c r="AW1042" s="13" t="s">
        <v>32</v>
      </c>
      <c r="AX1042" s="13" t="s">
        <v>77</v>
      </c>
      <c r="AY1042" s="206" t="s">
        <v>244</v>
      </c>
    </row>
    <row r="1043" spans="1:65" s="2" customFormat="1" ht="44.25" customHeight="1">
      <c r="A1043" s="36"/>
      <c r="B1043" s="37"/>
      <c r="C1043" s="181" t="s">
        <v>2785</v>
      </c>
      <c r="D1043" s="181" t="s">
        <v>246</v>
      </c>
      <c r="E1043" s="182" t="s">
        <v>599</v>
      </c>
      <c r="F1043" s="183" t="s">
        <v>600</v>
      </c>
      <c r="G1043" s="184" t="s">
        <v>262</v>
      </c>
      <c r="H1043" s="185">
        <v>186.577</v>
      </c>
      <c r="I1043" s="186"/>
      <c r="J1043" s="187">
        <f>ROUND(I1043*H1043,2)</f>
        <v>0</v>
      </c>
      <c r="K1043" s="188"/>
      <c r="L1043" s="41"/>
      <c r="M1043" s="189" t="s">
        <v>18</v>
      </c>
      <c r="N1043" s="190" t="s">
        <v>41</v>
      </c>
      <c r="O1043" s="66"/>
      <c r="P1043" s="191">
        <f>O1043*H1043</f>
        <v>0</v>
      </c>
      <c r="Q1043" s="191">
        <v>0</v>
      </c>
      <c r="R1043" s="191">
        <f>Q1043*H1043</f>
        <v>0</v>
      </c>
      <c r="S1043" s="191">
        <v>0</v>
      </c>
      <c r="T1043" s="192">
        <f>S1043*H1043</f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93" t="s">
        <v>250</v>
      </c>
      <c r="AT1043" s="193" t="s">
        <v>246</v>
      </c>
      <c r="AU1043" s="193" t="s">
        <v>79</v>
      </c>
      <c r="AY1043" s="19" t="s">
        <v>244</v>
      </c>
      <c r="BE1043" s="194">
        <f>IF(N1043="základní",J1043,0)</f>
        <v>0</v>
      </c>
      <c r="BF1043" s="194">
        <f>IF(N1043="snížená",J1043,0)</f>
        <v>0</v>
      </c>
      <c r="BG1043" s="194">
        <f>IF(N1043="zákl. přenesená",J1043,0)</f>
        <v>0</v>
      </c>
      <c r="BH1043" s="194">
        <f>IF(N1043="sníž. přenesená",J1043,0)</f>
        <v>0</v>
      </c>
      <c r="BI1043" s="194">
        <f>IF(N1043="nulová",J1043,0)</f>
        <v>0</v>
      </c>
      <c r="BJ1043" s="19" t="s">
        <v>77</v>
      </c>
      <c r="BK1043" s="194">
        <f>ROUND(I1043*H1043,2)</f>
        <v>0</v>
      </c>
      <c r="BL1043" s="19" t="s">
        <v>250</v>
      </c>
      <c r="BM1043" s="193" t="s">
        <v>2786</v>
      </c>
    </row>
    <row r="1044" spans="1:65" s="12" customFormat="1" ht="22.9" customHeight="1">
      <c r="B1044" s="165"/>
      <c r="C1044" s="166"/>
      <c r="D1044" s="167" t="s">
        <v>69</v>
      </c>
      <c r="E1044" s="179" t="s">
        <v>602</v>
      </c>
      <c r="F1044" s="179" t="s">
        <v>603</v>
      </c>
      <c r="G1044" s="166"/>
      <c r="H1044" s="166"/>
      <c r="I1044" s="169"/>
      <c r="J1044" s="180">
        <f>BK1044</f>
        <v>0</v>
      </c>
      <c r="K1044" s="166"/>
      <c r="L1044" s="171"/>
      <c r="M1044" s="172"/>
      <c r="N1044" s="173"/>
      <c r="O1044" s="173"/>
      <c r="P1044" s="174">
        <f>SUM(P1045:P1046)</f>
        <v>0</v>
      </c>
      <c r="Q1044" s="173"/>
      <c r="R1044" s="174">
        <f>SUM(R1045:R1046)</f>
        <v>0</v>
      </c>
      <c r="S1044" s="173"/>
      <c r="T1044" s="175">
        <f>SUM(T1045:T1046)</f>
        <v>0</v>
      </c>
      <c r="AR1044" s="176" t="s">
        <v>77</v>
      </c>
      <c r="AT1044" s="177" t="s">
        <v>69</v>
      </c>
      <c r="AU1044" s="177" t="s">
        <v>77</v>
      </c>
      <c r="AY1044" s="176" t="s">
        <v>244</v>
      </c>
      <c r="BK1044" s="178">
        <f>SUM(BK1045:BK1046)</f>
        <v>0</v>
      </c>
    </row>
    <row r="1045" spans="1:65" s="2" customFormat="1" ht="55.5" customHeight="1">
      <c r="A1045" s="36"/>
      <c r="B1045" s="37"/>
      <c r="C1045" s="181" t="s">
        <v>2787</v>
      </c>
      <c r="D1045" s="181" t="s">
        <v>246</v>
      </c>
      <c r="E1045" s="182" t="s">
        <v>2788</v>
      </c>
      <c r="F1045" s="183" t="s">
        <v>2789</v>
      </c>
      <c r="G1045" s="184" t="s">
        <v>262</v>
      </c>
      <c r="H1045" s="185">
        <v>605.41700000000003</v>
      </c>
      <c r="I1045" s="186"/>
      <c r="J1045" s="187">
        <f>ROUND(I1045*H1045,2)</f>
        <v>0</v>
      </c>
      <c r="K1045" s="188"/>
      <c r="L1045" s="41"/>
      <c r="M1045" s="189" t="s">
        <v>18</v>
      </c>
      <c r="N1045" s="190" t="s">
        <v>41</v>
      </c>
      <c r="O1045" s="66"/>
      <c r="P1045" s="191">
        <f>O1045*H1045</f>
        <v>0</v>
      </c>
      <c r="Q1045" s="191">
        <v>0</v>
      </c>
      <c r="R1045" s="191">
        <f>Q1045*H1045</f>
        <v>0</v>
      </c>
      <c r="S1045" s="191">
        <v>0</v>
      </c>
      <c r="T1045" s="192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93" t="s">
        <v>250</v>
      </c>
      <c r="AT1045" s="193" t="s">
        <v>246</v>
      </c>
      <c r="AU1045" s="193" t="s">
        <v>79</v>
      </c>
      <c r="AY1045" s="19" t="s">
        <v>244</v>
      </c>
      <c r="BE1045" s="194">
        <f>IF(N1045="základní",J1045,0)</f>
        <v>0</v>
      </c>
      <c r="BF1045" s="194">
        <f>IF(N1045="snížená",J1045,0)</f>
        <v>0</v>
      </c>
      <c r="BG1045" s="194">
        <f>IF(N1045="zákl. přenesená",J1045,0)</f>
        <v>0</v>
      </c>
      <c r="BH1045" s="194">
        <f>IF(N1045="sníž. přenesená",J1045,0)</f>
        <v>0</v>
      </c>
      <c r="BI1045" s="194">
        <f>IF(N1045="nulová",J1045,0)</f>
        <v>0</v>
      </c>
      <c r="BJ1045" s="19" t="s">
        <v>77</v>
      </c>
      <c r="BK1045" s="194">
        <f>ROUND(I1045*H1045,2)</f>
        <v>0</v>
      </c>
      <c r="BL1045" s="19" t="s">
        <v>250</v>
      </c>
      <c r="BM1045" s="193" t="s">
        <v>2790</v>
      </c>
    </row>
    <row r="1046" spans="1:65" s="2" customFormat="1" ht="24.2" customHeight="1">
      <c r="A1046" s="36"/>
      <c r="B1046" s="37"/>
      <c r="C1046" s="181" t="s">
        <v>2791</v>
      </c>
      <c r="D1046" s="181" t="s">
        <v>246</v>
      </c>
      <c r="E1046" s="182" t="s">
        <v>2792</v>
      </c>
      <c r="F1046" s="183" t="s">
        <v>2793</v>
      </c>
      <c r="G1046" s="184" t="s">
        <v>262</v>
      </c>
      <c r="H1046" s="185">
        <v>72.144000000000005</v>
      </c>
      <c r="I1046" s="186"/>
      <c r="J1046" s="187">
        <f>ROUND(I1046*H1046,2)</f>
        <v>0</v>
      </c>
      <c r="K1046" s="188"/>
      <c r="L1046" s="41"/>
      <c r="M1046" s="189" t="s">
        <v>18</v>
      </c>
      <c r="N1046" s="190" t="s">
        <v>41</v>
      </c>
      <c r="O1046" s="66"/>
      <c r="P1046" s="191">
        <f>O1046*H1046</f>
        <v>0</v>
      </c>
      <c r="Q1046" s="191">
        <v>0</v>
      </c>
      <c r="R1046" s="191">
        <f>Q1046*H1046</f>
        <v>0</v>
      </c>
      <c r="S1046" s="191">
        <v>0</v>
      </c>
      <c r="T1046" s="192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93" t="s">
        <v>250</v>
      </c>
      <c r="AT1046" s="193" t="s">
        <v>246</v>
      </c>
      <c r="AU1046" s="193" t="s">
        <v>79</v>
      </c>
      <c r="AY1046" s="19" t="s">
        <v>244</v>
      </c>
      <c r="BE1046" s="194">
        <f>IF(N1046="základní",J1046,0)</f>
        <v>0</v>
      </c>
      <c r="BF1046" s="194">
        <f>IF(N1046="snížená",J1046,0)</f>
        <v>0</v>
      </c>
      <c r="BG1046" s="194">
        <f>IF(N1046="zákl. přenesená",J1046,0)</f>
        <v>0</v>
      </c>
      <c r="BH1046" s="194">
        <f>IF(N1046="sníž. přenesená",J1046,0)</f>
        <v>0</v>
      </c>
      <c r="BI1046" s="194">
        <f>IF(N1046="nulová",J1046,0)</f>
        <v>0</v>
      </c>
      <c r="BJ1046" s="19" t="s">
        <v>77</v>
      </c>
      <c r="BK1046" s="194">
        <f>ROUND(I1046*H1046,2)</f>
        <v>0</v>
      </c>
      <c r="BL1046" s="19" t="s">
        <v>250</v>
      </c>
      <c r="BM1046" s="193" t="s">
        <v>2794</v>
      </c>
    </row>
    <row r="1047" spans="1:65" s="12" customFormat="1" ht="25.9" customHeight="1">
      <c r="B1047" s="165"/>
      <c r="C1047" s="166"/>
      <c r="D1047" s="167" t="s">
        <v>69</v>
      </c>
      <c r="E1047" s="168" t="s">
        <v>608</v>
      </c>
      <c r="F1047" s="168" t="s">
        <v>609</v>
      </c>
      <c r="G1047" s="166"/>
      <c r="H1047" s="166"/>
      <c r="I1047" s="169"/>
      <c r="J1047" s="170">
        <f>BK1047</f>
        <v>0</v>
      </c>
      <c r="K1047" s="166"/>
      <c r="L1047" s="171"/>
      <c r="M1047" s="172"/>
      <c r="N1047" s="173"/>
      <c r="O1047" s="173"/>
      <c r="P1047" s="174">
        <f>P1048+P1103+P1137+P1201+P1208+P1211+P1264+P1281+P1284+P1291+P1369+P1562+P1699+P1770+P1987+P2025+P2075+P2100+P2151+P2181+P2278+P2296+P2301</f>
        <v>0</v>
      </c>
      <c r="Q1047" s="173"/>
      <c r="R1047" s="174">
        <f>R1048+R1103+R1137+R1201+R1208+R1211+R1264+R1281+R1284+R1291+R1369+R1562+R1699+R1770+R1987+R2025+R2075+R2100+R2151+R2181+R2278+R2296+R2301</f>
        <v>207.28289900000001</v>
      </c>
      <c r="S1047" s="173"/>
      <c r="T1047" s="175">
        <f>T1048+T1103+T1137+T1201+T1208+T1211+T1264+T1281+T1284+T1291+T1369+T1562+T1699+T1770+T1987+T2025+T2075+T2100+T2151+T2181+T2278+T2296+T2301</f>
        <v>57.01843696000001</v>
      </c>
      <c r="AR1047" s="176" t="s">
        <v>79</v>
      </c>
      <c r="AT1047" s="177" t="s">
        <v>69</v>
      </c>
      <c r="AU1047" s="177" t="s">
        <v>70</v>
      </c>
      <c r="AY1047" s="176" t="s">
        <v>244</v>
      </c>
      <c r="BK1047" s="178">
        <f>BK1048+BK1103+BK1137+BK1201+BK1208+BK1211+BK1264+BK1281+BK1284+BK1291+BK1369+BK1562+BK1699+BK1770+BK1987+BK2025+BK2075+BK2100+BK2151+BK2181+BK2278+BK2296+BK2301</f>
        <v>0</v>
      </c>
    </row>
    <row r="1048" spans="1:65" s="12" customFormat="1" ht="22.9" customHeight="1">
      <c r="B1048" s="165"/>
      <c r="C1048" s="166"/>
      <c r="D1048" s="167" t="s">
        <v>69</v>
      </c>
      <c r="E1048" s="179" t="s">
        <v>2795</v>
      </c>
      <c r="F1048" s="179" t="s">
        <v>2796</v>
      </c>
      <c r="G1048" s="166"/>
      <c r="H1048" s="166"/>
      <c r="I1048" s="169"/>
      <c r="J1048" s="180">
        <f>BK1048</f>
        <v>0</v>
      </c>
      <c r="K1048" s="166"/>
      <c r="L1048" s="171"/>
      <c r="M1048" s="172"/>
      <c r="N1048" s="173"/>
      <c r="O1048" s="173"/>
      <c r="P1048" s="174">
        <f>SUM(P1049:P1102)</f>
        <v>0</v>
      </c>
      <c r="Q1048" s="173"/>
      <c r="R1048" s="174">
        <f>SUM(R1049:R1102)</f>
        <v>1.2951457000000002</v>
      </c>
      <c r="S1048" s="173"/>
      <c r="T1048" s="175">
        <f>SUM(T1049:T1102)</f>
        <v>0</v>
      </c>
      <c r="AR1048" s="176" t="s">
        <v>79</v>
      </c>
      <c r="AT1048" s="177" t="s">
        <v>69</v>
      </c>
      <c r="AU1048" s="177" t="s">
        <v>77</v>
      </c>
      <c r="AY1048" s="176" t="s">
        <v>244</v>
      </c>
      <c r="BK1048" s="178">
        <f>SUM(BK1049:BK1102)</f>
        <v>0</v>
      </c>
    </row>
    <row r="1049" spans="1:65" s="2" customFormat="1" ht="37.9" customHeight="1">
      <c r="A1049" s="36"/>
      <c r="B1049" s="37"/>
      <c r="C1049" s="181" t="s">
        <v>2797</v>
      </c>
      <c r="D1049" s="181" t="s">
        <v>246</v>
      </c>
      <c r="E1049" s="182" t="s">
        <v>2798</v>
      </c>
      <c r="F1049" s="183" t="s">
        <v>2799</v>
      </c>
      <c r="G1049" s="184" t="s">
        <v>289</v>
      </c>
      <c r="H1049" s="185">
        <v>31</v>
      </c>
      <c r="I1049" s="186"/>
      <c r="J1049" s="187">
        <f>ROUND(I1049*H1049,2)</f>
        <v>0</v>
      </c>
      <c r="K1049" s="188"/>
      <c r="L1049" s="41"/>
      <c r="M1049" s="189" t="s">
        <v>18</v>
      </c>
      <c r="N1049" s="190" t="s">
        <v>41</v>
      </c>
      <c r="O1049" s="66"/>
      <c r="P1049" s="191">
        <f>O1049*H1049</f>
        <v>0</v>
      </c>
      <c r="Q1049" s="191">
        <v>0</v>
      </c>
      <c r="R1049" s="191">
        <f>Q1049*H1049</f>
        <v>0</v>
      </c>
      <c r="S1049" s="191">
        <v>0</v>
      </c>
      <c r="T1049" s="192">
        <f>S1049*H1049</f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93" t="s">
        <v>167</v>
      </c>
      <c r="AT1049" s="193" t="s">
        <v>246</v>
      </c>
      <c r="AU1049" s="193" t="s">
        <v>79</v>
      </c>
      <c r="AY1049" s="19" t="s">
        <v>244</v>
      </c>
      <c r="BE1049" s="194">
        <f>IF(N1049="základní",J1049,0)</f>
        <v>0</v>
      </c>
      <c r="BF1049" s="194">
        <f>IF(N1049="snížená",J1049,0)</f>
        <v>0</v>
      </c>
      <c r="BG1049" s="194">
        <f>IF(N1049="zákl. přenesená",J1049,0)</f>
        <v>0</v>
      </c>
      <c r="BH1049" s="194">
        <f>IF(N1049="sníž. přenesená",J1049,0)</f>
        <v>0</v>
      </c>
      <c r="BI1049" s="194">
        <f>IF(N1049="nulová",J1049,0)</f>
        <v>0</v>
      </c>
      <c r="BJ1049" s="19" t="s">
        <v>77</v>
      </c>
      <c r="BK1049" s="194">
        <f>ROUND(I1049*H1049,2)</f>
        <v>0</v>
      </c>
      <c r="BL1049" s="19" t="s">
        <v>167</v>
      </c>
      <c r="BM1049" s="193" t="s">
        <v>2800</v>
      </c>
    </row>
    <row r="1050" spans="1:65" s="13" customFormat="1">
      <c r="B1050" s="195"/>
      <c r="C1050" s="196"/>
      <c r="D1050" s="197" t="s">
        <v>252</v>
      </c>
      <c r="E1050" s="198" t="s">
        <v>18</v>
      </c>
      <c r="F1050" s="199" t="s">
        <v>2436</v>
      </c>
      <c r="G1050" s="196"/>
      <c r="H1050" s="200">
        <v>31</v>
      </c>
      <c r="I1050" s="201"/>
      <c r="J1050" s="196"/>
      <c r="K1050" s="196"/>
      <c r="L1050" s="202"/>
      <c r="M1050" s="203"/>
      <c r="N1050" s="204"/>
      <c r="O1050" s="204"/>
      <c r="P1050" s="204"/>
      <c r="Q1050" s="204"/>
      <c r="R1050" s="204"/>
      <c r="S1050" s="204"/>
      <c r="T1050" s="205"/>
      <c r="AT1050" s="206" t="s">
        <v>252</v>
      </c>
      <c r="AU1050" s="206" t="s">
        <v>79</v>
      </c>
      <c r="AV1050" s="13" t="s">
        <v>79</v>
      </c>
      <c r="AW1050" s="13" t="s">
        <v>32</v>
      </c>
      <c r="AX1050" s="13" t="s">
        <v>70</v>
      </c>
      <c r="AY1050" s="206" t="s">
        <v>244</v>
      </c>
    </row>
    <row r="1051" spans="1:65" s="14" customFormat="1">
      <c r="B1051" s="207"/>
      <c r="C1051" s="208"/>
      <c r="D1051" s="197" t="s">
        <v>252</v>
      </c>
      <c r="E1051" s="209" t="s">
        <v>18</v>
      </c>
      <c r="F1051" s="210" t="s">
        <v>254</v>
      </c>
      <c r="G1051" s="208"/>
      <c r="H1051" s="211">
        <v>31</v>
      </c>
      <c r="I1051" s="212"/>
      <c r="J1051" s="208"/>
      <c r="K1051" s="208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252</v>
      </c>
      <c r="AU1051" s="217" t="s">
        <v>79</v>
      </c>
      <c r="AV1051" s="14" t="s">
        <v>250</v>
      </c>
      <c r="AW1051" s="14" t="s">
        <v>32</v>
      </c>
      <c r="AX1051" s="14" t="s">
        <v>77</v>
      </c>
      <c r="AY1051" s="217" t="s">
        <v>244</v>
      </c>
    </row>
    <row r="1052" spans="1:65" s="2" customFormat="1" ht="16.5" customHeight="1">
      <c r="A1052" s="36"/>
      <c r="B1052" s="37"/>
      <c r="C1052" s="218" t="s">
        <v>2801</v>
      </c>
      <c r="D1052" s="218" t="s">
        <v>264</v>
      </c>
      <c r="E1052" s="219" t="s">
        <v>2802</v>
      </c>
      <c r="F1052" s="220" t="s">
        <v>2803</v>
      </c>
      <c r="G1052" s="221" t="s">
        <v>262</v>
      </c>
      <c r="H1052" s="222">
        <v>0.01</v>
      </c>
      <c r="I1052" s="223"/>
      <c r="J1052" s="224">
        <f>ROUND(I1052*H1052,2)</f>
        <v>0</v>
      </c>
      <c r="K1052" s="225"/>
      <c r="L1052" s="226"/>
      <c r="M1052" s="227" t="s">
        <v>18</v>
      </c>
      <c r="N1052" s="228" t="s">
        <v>41</v>
      </c>
      <c r="O1052" s="66"/>
      <c r="P1052" s="191">
        <f>O1052*H1052</f>
        <v>0</v>
      </c>
      <c r="Q1052" s="191">
        <v>1</v>
      </c>
      <c r="R1052" s="191">
        <f>Q1052*H1052</f>
        <v>0.01</v>
      </c>
      <c r="S1052" s="191">
        <v>0</v>
      </c>
      <c r="T1052" s="192">
        <f>S1052*H1052</f>
        <v>0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193" t="s">
        <v>415</v>
      </c>
      <c r="AT1052" s="193" t="s">
        <v>264</v>
      </c>
      <c r="AU1052" s="193" t="s">
        <v>79</v>
      </c>
      <c r="AY1052" s="19" t="s">
        <v>244</v>
      </c>
      <c r="BE1052" s="194">
        <f>IF(N1052="základní",J1052,0)</f>
        <v>0</v>
      </c>
      <c r="BF1052" s="194">
        <f>IF(N1052="snížená",J1052,0)</f>
        <v>0</v>
      </c>
      <c r="BG1052" s="194">
        <f>IF(N1052="zákl. přenesená",J1052,0)</f>
        <v>0</v>
      </c>
      <c r="BH1052" s="194">
        <f>IF(N1052="sníž. přenesená",J1052,0)</f>
        <v>0</v>
      </c>
      <c r="BI1052" s="194">
        <f>IF(N1052="nulová",J1052,0)</f>
        <v>0</v>
      </c>
      <c r="BJ1052" s="19" t="s">
        <v>77</v>
      </c>
      <c r="BK1052" s="194">
        <f>ROUND(I1052*H1052,2)</f>
        <v>0</v>
      </c>
      <c r="BL1052" s="19" t="s">
        <v>167</v>
      </c>
      <c r="BM1052" s="193" t="s">
        <v>2804</v>
      </c>
    </row>
    <row r="1053" spans="1:65" s="13" customFormat="1">
      <c r="B1053" s="195"/>
      <c r="C1053" s="196"/>
      <c r="D1053" s="197" t="s">
        <v>252</v>
      </c>
      <c r="E1053" s="198" t="s">
        <v>18</v>
      </c>
      <c r="F1053" s="199" t="s">
        <v>2805</v>
      </c>
      <c r="G1053" s="196"/>
      <c r="H1053" s="200">
        <v>0.01</v>
      </c>
      <c r="I1053" s="201"/>
      <c r="J1053" s="196"/>
      <c r="K1053" s="196"/>
      <c r="L1053" s="202"/>
      <c r="M1053" s="203"/>
      <c r="N1053" s="204"/>
      <c r="O1053" s="204"/>
      <c r="P1053" s="204"/>
      <c r="Q1053" s="204"/>
      <c r="R1053" s="204"/>
      <c r="S1053" s="204"/>
      <c r="T1053" s="205"/>
      <c r="AT1053" s="206" t="s">
        <v>252</v>
      </c>
      <c r="AU1053" s="206" t="s">
        <v>79</v>
      </c>
      <c r="AV1053" s="13" t="s">
        <v>79</v>
      </c>
      <c r="AW1053" s="13" t="s">
        <v>32</v>
      </c>
      <c r="AX1053" s="13" t="s">
        <v>70</v>
      </c>
      <c r="AY1053" s="206" t="s">
        <v>244</v>
      </c>
    </row>
    <row r="1054" spans="1:65" s="14" customFormat="1">
      <c r="B1054" s="207"/>
      <c r="C1054" s="208"/>
      <c r="D1054" s="197" t="s">
        <v>252</v>
      </c>
      <c r="E1054" s="209" t="s">
        <v>18</v>
      </c>
      <c r="F1054" s="210" t="s">
        <v>254</v>
      </c>
      <c r="G1054" s="208"/>
      <c r="H1054" s="211">
        <v>0.01</v>
      </c>
      <c r="I1054" s="212"/>
      <c r="J1054" s="208"/>
      <c r="K1054" s="208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252</v>
      </c>
      <c r="AU1054" s="217" t="s">
        <v>79</v>
      </c>
      <c r="AV1054" s="14" t="s">
        <v>250</v>
      </c>
      <c r="AW1054" s="14" t="s">
        <v>32</v>
      </c>
      <c r="AX1054" s="14" t="s">
        <v>77</v>
      </c>
      <c r="AY1054" s="217" t="s">
        <v>244</v>
      </c>
    </row>
    <row r="1055" spans="1:65" s="2" customFormat="1" ht="33" customHeight="1">
      <c r="A1055" s="36"/>
      <c r="B1055" s="37"/>
      <c r="C1055" s="181" t="s">
        <v>2806</v>
      </c>
      <c r="D1055" s="181" t="s">
        <v>246</v>
      </c>
      <c r="E1055" s="182" t="s">
        <v>2807</v>
      </c>
      <c r="F1055" s="183" t="s">
        <v>2808</v>
      </c>
      <c r="G1055" s="184" t="s">
        <v>289</v>
      </c>
      <c r="H1055" s="185">
        <v>35.991999999999997</v>
      </c>
      <c r="I1055" s="186"/>
      <c r="J1055" s="187">
        <f>ROUND(I1055*H1055,2)</f>
        <v>0</v>
      </c>
      <c r="K1055" s="188"/>
      <c r="L1055" s="41"/>
      <c r="M1055" s="189" t="s">
        <v>18</v>
      </c>
      <c r="N1055" s="190" t="s">
        <v>41</v>
      </c>
      <c r="O1055" s="66"/>
      <c r="P1055" s="191">
        <f>O1055*H1055</f>
        <v>0</v>
      </c>
      <c r="Q1055" s="191">
        <v>0</v>
      </c>
      <c r="R1055" s="191">
        <f>Q1055*H1055</f>
        <v>0</v>
      </c>
      <c r="S1055" s="191">
        <v>0</v>
      </c>
      <c r="T1055" s="192">
        <f>S1055*H1055</f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93" t="s">
        <v>167</v>
      </c>
      <c r="AT1055" s="193" t="s">
        <v>246</v>
      </c>
      <c r="AU1055" s="193" t="s">
        <v>79</v>
      </c>
      <c r="AY1055" s="19" t="s">
        <v>244</v>
      </c>
      <c r="BE1055" s="194">
        <f>IF(N1055="základní",J1055,0)</f>
        <v>0</v>
      </c>
      <c r="BF1055" s="194">
        <f>IF(N1055="snížená",J1055,0)</f>
        <v>0</v>
      </c>
      <c r="BG1055" s="194">
        <f>IF(N1055="zákl. přenesená",J1055,0)</f>
        <v>0</v>
      </c>
      <c r="BH1055" s="194">
        <f>IF(N1055="sníž. přenesená",J1055,0)</f>
        <v>0</v>
      </c>
      <c r="BI1055" s="194">
        <f>IF(N1055="nulová",J1055,0)</f>
        <v>0</v>
      </c>
      <c r="BJ1055" s="19" t="s">
        <v>77</v>
      </c>
      <c r="BK1055" s="194">
        <f>ROUND(I1055*H1055,2)</f>
        <v>0</v>
      </c>
      <c r="BL1055" s="19" t="s">
        <v>167</v>
      </c>
      <c r="BM1055" s="193" t="s">
        <v>2809</v>
      </c>
    </row>
    <row r="1056" spans="1:65" s="13" customFormat="1">
      <c r="B1056" s="195"/>
      <c r="C1056" s="196"/>
      <c r="D1056" s="197" t="s">
        <v>252</v>
      </c>
      <c r="E1056" s="198" t="s">
        <v>18</v>
      </c>
      <c r="F1056" s="199" t="s">
        <v>2810</v>
      </c>
      <c r="G1056" s="196"/>
      <c r="H1056" s="200">
        <v>10.922000000000001</v>
      </c>
      <c r="I1056" s="201"/>
      <c r="J1056" s="196"/>
      <c r="K1056" s="196"/>
      <c r="L1056" s="202"/>
      <c r="M1056" s="203"/>
      <c r="N1056" s="204"/>
      <c r="O1056" s="204"/>
      <c r="P1056" s="204"/>
      <c r="Q1056" s="204"/>
      <c r="R1056" s="204"/>
      <c r="S1056" s="204"/>
      <c r="T1056" s="205"/>
      <c r="AT1056" s="206" t="s">
        <v>252</v>
      </c>
      <c r="AU1056" s="206" t="s">
        <v>79</v>
      </c>
      <c r="AV1056" s="13" t="s">
        <v>79</v>
      </c>
      <c r="AW1056" s="13" t="s">
        <v>32</v>
      </c>
      <c r="AX1056" s="13" t="s">
        <v>70</v>
      </c>
      <c r="AY1056" s="206" t="s">
        <v>244</v>
      </c>
    </row>
    <row r="1057" spans="1:65" s="13" customFormat="1">
      <c r="B1057" s="195"/>
      <c r="C1057" s="196"/>
      <c r="D1057" s="197" t="s">
        <v>252</v>
      </c>
      <c r="E1057" s="198" t="s">
        <v>18</v>
      </c>
      <c r="F1057" s="199" t="s">
        <v>2000</v>
      </c>
      <c r="G1057" s="196"/>
      <c r="H1057" s="200">
        <v>25.07</v>
      </c>
      <c r="I1057" s="201"/>
      <c r="J1057" s="196"/>
      <c r="K1057" s="196"/>
      <c r="L1057" s="202"/>
      <c r="M1057" s="203"/>
      <c r="N1057" s="204"/>
      <c r="O1057" s="204"/>
      <c r="P1057" s="204"/>
      <c r="Q1057" s="204"/>
      <c r="R1057" s="204"/>
      <c r="S1057" s="204"/>
      <c r="T1057" s="205"/>
      <c r="AT1057" s="206" t="s">
        <v>252</v>
      </c>
      <c r="AU1057" s="206" t="s">
        <v>79</v>
      </c>
      <c r="AV1057" s="13" t="s">
        <v>79</v>
      </c>
      <c r="AW1057" s="13" t="s">
        <v>32</v>
      </c>
      <c r="AX1057" s="13" t="s">
        <v>70</v>
      </c>
      <c r="AY1057" s="206" t="s">
        <v>244</v>
      </c>
    </row>
    <row r="1058" spans="1:65" s="14" customFormat="1">
      <c r="B1058" s="207"/>
      <c r="C1058" s="208"/>
      <c r="D1058" s="197" t="s">
        <v>252</v>
      </c>
      <c r="E1058" s="209" t="s">
        <v>18</v>
      </c>
      <c r="F1058" s="210" t="s">
        <v>254</v>
      </c>
      <c r="G1058" s="208"/>
      <c r="H1058" s="211">
        <v>35.992000000000004</v>
      </c>
      <c r="I1058" s="212"/>
      <c r="J1058" s="208"/>
      <c r="K1058" s="208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252</v>
      </c>
      <c r="AU1058" s="217" t="s">
        <v>79</v>
      </c>
      <c r="AV1058" s="14" t="s">
        <v>250</v>
      </c>
      <c r="AW1058" s="14" t="s">
        <v>32</v>
      </c>
      <c r="AX1058" s="14" t="s">
        <v>77</v>
      </c>
      <c r="AY1058" s="217" t="s">
        <v>244</v>
      </c>
    </row>
    <row r="1059" spans="1:65" s="2" customFormat="1" ht="16.5" customHeight="1">
      <c r="A1059" s="36"/>
      <c r="B1059" s="37"/>
      <c r="C1059" s="218" t="s">
        <v>2811</v>
      </c>
      <c r="D1059" s="218" t="s">
        <v>264</v>
      </c>
      <c r="E1059" s="219" t="s">
        <v>2802</v>
      </c>
      <c r="F1059" s="220" t="s">
        <v>2803</v>
      </c>
      <c r="G1059" s="221" t="s">
        <v>262</v>
      </c>
      <c r="H1059" s="222">
        <v>1.2E-2</v>
      </c>
      <c r="I1059" s="223"/>
      <c r="J1059" s="224">
        <f>ROUND(I1059*H1059,2)</f>
        <v>0</v>
      </c>
      <c r="K1059" s="225"/>
      <c r="L1059" s="226"/>
      <c r="M1059" s="227" t="s">
        <v>18</v>
      </c>
      <c r="N1059" s="228" t="s">
        <v>41</v>
      </c>
      <c r="O1059" s="66"/>
      <c r="P1059" s="191">
        <f>O1059*H1059</f>
        <v>0</v>
      </c>
      <c r="Q1059" s="191">
        <v>1</v>
      </c>
      <c r="R1059" s="191">
        <f>Q1059*H1059</f>
        <v>1.2E-2</v>
      </c>
      <c r="S1059" s="191">
        <v>0</v>
      </c>
      <c r="T1059" s="192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93" t="s">
        <v>415</v>
      </c>
      <c r="AT1059" s="193" t="s">
        <v>264</v>
      </c>
      <c r="AU1059" s="193" t="s">
        <v>79</v>
      </c>
      <c r="AY1059" s="19" t="s">
        <v>244</v>
      </c>
      <c r="BE1059" s="194">
        <f>IF(N1059="základní",J1059,0)</f>
        <v>0</v>
      </c>
      <c r="BF1059" s="194">
        <f>IF(N1059="snížená",J1059,0)</f>
        <v>0</v>
      </c>
      <c r="BG1059" s="194">
        <f>IF(N1059="zákl. přenesená",J1059,0)</f>
        <v>0</v>
      </c>
      <c r="BH1059" s="194">
        <f>IF(N1059="sníž. přenesená",J1059,0)</f>
        <v>0</v>
      </c>
      <c r="BI1059" s="194">
        <f>IF(N1059="nulová",J1059,0)</f>
        <v>0</v>
      </c>
      <c r="BJ1059" s="19" t="s">
        <v>77</v>
      </c>
      <c r="BK1059" s="194">
        <f>ROUND(I1059*H1059,2)</f>
        <v>0</v>
      </c>
      <c r="BL1059" s="19" t="s">
        <v>167</v>
      </c>
      <c r="BM1059" s="193" t="s">
        <v>2812</v>
      </c>
    </row>
    <row r="1060" spans="1:65" s="13" customFormat="1">
      <c r="B1060" s="195"/>
      <c r="C1060" s="196"/>
      <c r="D1060" s="197" t="s">
        <v>252</v>
      </c>
      <c r="E1060" s="198" t="s">
        <v>18</v>
      </c>
      <c r="F1060" s="199" t="s">
        <v>2813</v>
      </c>
      <c r="G1060" s="196"/>
      <c r="H1060" s="200">
        <v>1.2E-2</v>
      </c>
      <c r="I1060" s="201"/>
      <c r="J1060" s="196"/>
      <c r="K1060" s="196"/>
      <c r="L1060" s="202"/>
      <c r="M1060" s="203"/>
      <c r="N1060" s="204"/>
      <c r="O1060" s="204"/>
      <c r="P1060" s="204"/>
      <c r="Q1060" s="204"/>
      <c r="R1060" s="204"/>
      <c r="S1060" s="204"/>
      <c r="T1060" s="205"/>
      <c r="AT1060" s="206" t="s">
        <v>252</v>
      </c>
      <c r="AU1060" s="206" t="s">
        <v>79</v>
      </c>
      <c r="AV1060" s="13" t="s">
        <v>79</v>
      </c>
      <c r="AW1060" s="13" t="s">
        <v>32</v>
      </c>
      <c r="AX1060" s="13" t="s">
        <v>70</v>
      </c>
      <c r="AY1060" s="206" t="s">
        <v>244</v>
      </c>
    </row>
    <row r="1061" spans="1:65" s="14" customFormat="1">
      <c r="B1061" s="207"/>
      <c r="C1061" s="208"/>
      <c r="D1061" s="197" t="s">
        <v>252</v>
      </c>
      <c r="E1061" s="209" t="s">
        <v>18</v>
      </c>
      <c r="F1061" s="210" t="s">
        <v>254</v>
      </c>
      <c r="G1061" s="208"/>
      <c r="H1061" s="211">
        <v>1.2E-2</v>
      </c>
      <c r="I1061" s="212"/>
      <c r="J1061" s="208"/>
      <c r="K1061" s="208"/>
      <c r="L1061" s="213"/>
      <c r="M1061" s="214"/>
      <c r="N1061" s="215"/>
      <c r="O1061" s="215"/>
      <c r="P1061" s="215"/>
      <c r="Q1061" s="215"/>
      <c r="R1061" s="215"/>
      <c r="S1061" s="215"/>
      <c r="T1061" s="216"/>
      <c r="AT1061" s="217" t="s">
        <v>252</v>
      </c>
      <c r="AU1061" s="217" t="s">
        <v>79</v>
      </c>
      <c r="AV1061" s="14" t="s">
        <v>250</v>
      </c>
      <c r="AW1061" s="14" t="s">
        <v>32</v>
      </c>
      <c r="AX1061" s="14" t="s">
        <v>77</v>
      </c>
      <c r="AY1061" s="217" t="s">
        <v>244</v>
      </c>
    </row>
    <row r="1062" spans="1:65" s="2" customFormat="1" ht="21.75" customHeight="1">
      <c r="A1062" s="36"/>
      <c r="B1062" s="37"/>
      <c r="C1062" s="181" t="s">
        <v>2814</v>
      </c>
      <c r="D1062" s="181" t="s">
        <v>246</v>
      </c>
      <c r="E1062" s="182" t="s">
        <v>2815</v>
      </c>
      <c r="F1062" s="183" t="s">
        <v>2816</v>
      </c>
      <c r="G1062" s="184" t="s">
        <v>289</v>
      </c>
      <c r="H1062" s="185">
        <v>10.922000000000001</v>
      </c>
      <c r="I1062" s="186"/>
      <c r="J1062" s="187">
        <f>ROUND(I1062*H1062,2)</f>
        <v>0</v>
      </c>
      <c r="K1062" s="188"/>
      <c r="L1062" s="41"/>
      <c r="M1062" s="189" t="s">
        <v>18</v>
      </c>
      <c r="N1062" s="190" t="s">
        <v>41</v>
      </c>
      <c r="O1062" s="66"/>
      <c r="P1062" s="191">
        <f>O1062*H1062</f>
        <v>0</v>
      </c>
      <c r="Q1062" s="191">
        <v>0</v>
      </c>
      <c r="R1062" s="191">
        <f>Q1062*H1062</f>
        <v>0</v>
      </c>
      <c r="S1062" s="191">
        <v>0</v>
      </c>
      <c r="T1062" s="192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93" t="s">
        <v>167</v>
      </c>
      <c r="AT1062" s="193" t="s">
        <v>246</v>
      </c>
      <c r="AU1062" s="193" t="s">
        <v>79</v>
      </c>
      <c r="AY1062" s="19" t="s">
        <v>244</v>
      </c>
      <c r="BE1062" s="194">
        <f>IF(N1062="základní",J1062,0)</f>
        <v>0</v>
      </c>
      <c r="BF1062" s="194">
        <f>IF(N1062="snížená",J1062,0)</f>
        <v>0</v>
      </c>
      <c r="BG1062" s="194">
        <f>IF(N1062="zákl. přenesená",J1062,0)</f>
        <v>0</v>
      </c>
      <c r="BH1062" s="194">
        <f>IF(N1062="sníž. přenesená",J1062,0)</f>
        <v>0</v>
      </c>
      <c r="BI1062" s="194">
        <f>IF(N1062="nulová",J1062,0)</f>
        <v>0</v>
      </c>
      <c r="BJ1062" s="19" t="s">
        <v>77</v>
      </c>
      <c r="BK1062" s="194">
        <f>ROUND(I1062*H1062,2)</f>
        <v>0</v>
      </c>
      <c r="BL1062" s="19" t="s">
        <v>167</v>
      </c>
      <c r="BM1062" s="193" t="s">
        <v>2817</v>
      </c>
    </row>
    <row r="1063" spans="1:65" s="13" customFormat="1">
      <c r="B1063" s="195"/>
      <c r="C1063" s="196"/>
      <c r="D1063" s="197" t="s">
        <v>252</v>
      </c>
      <c r="E1063" s="198" t="s">
        <v>18</v>
      </c>
      <c r="F1063" s="199" t="s">
        <v>1879</v>
      </c>
      <c r="G1063" s="196"/>
      <c r="H1063" s="200">
        <v>10.922000000000001</v>
      </c>
      <c r="I1063" s="201"/>
      <c r="J1063" s="196"/>
      <c r="K1063" s="196"/>
      <c r="L1063" s="202"/>
      <c r="M1063" s="203"/>
      <c r="N1063" s="204"/>
      <c r="O1063" s="204"/>
      <c r="P1063" s="204"/>
      <c r="Q1063" s="204"/>
      <c r="R1063" s="204"/>
      <c r="S1063" s="204"/>
      <c r="T1063" s="205"/>
      <c r="AT1063" s="206" t="s">
        <v>252</v>
      </c>
      <c r="AU1063" s="206" t="s">
        <v>79</v>
      </c>
      <c r="AV1063" s="13" t="s">
        <v>79</v>
      </c>
      <c r="AW1063" s="13" t="s">
        <v>32</v>
      </c>
      <c r="AX1063" s="13" t="s">
        <v>70</v>
      </c>
      <c r="AY1063" s="206" t="s">
        <v>244</v>
      </c>
    </row>
    <row r="1064" spans="1:65" s="14" customFormat="1">
      <c r="B1064" s="207"/>
      <c r="C1064" s="208"/>
      <c r="D1064" s="197" t="s">
        <v>252</v>
      </c>
      <c r="E1064" s="209" t="s">
        <v>18</v>
      </c>
      <c r="F1064" s="210" t="s">
        <v>254</v>
      </c>
      <c r="G1064" s="208"/>
      <c r="H1064" s="211">
        <v>10.922000000000001</v>
      </c>
      <c r="I1064" s="212"/>
      <c r="J1064" s="208"/>
      <c r="K1064" s="208"/>
      <c r="L1064" s="213"/>
      <c r="M1064" s="214"/>
      <c r="N1064" s="215"/>
      <c r="O1064" s="215"/>
      <c r="P1064" s="215"/>
      <c r="Q1064" s="215"/>
      <c r="R1064" s="215"/>
      <c r="S1064" s="215"/>
      <c r="T1064" s="216"/>
      <c r="AT1064" s="217" t="s">
        <v>252</v>
      </c>
      <c r="AU1064" s="217" t="s">
        <v>79</v>
      </c>
      <c r="AV1064" s="14" t="s">
        <v>250</v>
      </c>
      <c r="AW1064" s="14" t="s">
        <v>32</v>
      </c>
      <c r="AX1064" s="14" t="s">
        <v>77</v>
      </c>
      <c r="AY1064" s="217" t="s">
        <v>244</v>
      </c>
    </row>
    <row r="1065" spans="1:65" s="2" customFormat="1" ht="33" customHeight="1">
      <c r="A1065" s="36"/>
      <c r="B1065" s="37"/>
      <c r="C1065" s="181" t="s">
        <v>2818</v>
      </c>
      <c r="D1065" s="181" t="s">
        <v>246</v>
      </c>
      <c r="E1065" s="182" t="s">
        <v>2819</v>
      </c>
      <c r="F1065" s="183" t="s">
        <v>2820</v>
      </c>
      <c r="G1065" s="184" t="s">
        <v>289</v>
      </c>
      <c r="H1065" s="185">
        <v>32.96</v>
      </c>
      <c r="I1065" s="186"/>
      <c r="J1065" s="187">
        <f>ROUND(I1065*H1065,2)</f>
        <v>0</v>
      </c>
      <c r="K1065" s="188"/>
      <c r="L1065" s="41"/>
      <c r="M1065" s="189" t="s">
        <v>18</v>
      </c>
      <c r="N1065" s="190" t="s">
        <v>41</v>
      </c>
      <c r="O1065" s="66"/>
      <c r="P1065" s="191">
        <f>O1065*H1065</f>
        <v>0</v>
      </c>
      <c r="Q1065" s="191">
        <v>3.0000000000000001E-5</v>
      </c>
      <c r="R1065" s="191">
        <f>Q1065*H1065</f>
        <v>9.8879999999999997E-4</v>
      </c>
      <c r="S1065" s="191">
        <v>0</v>
      </c>
      <c r="T1065" s="192">
        <f>S1065*H1065</f>
        <v>0</v>
      </c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R1065" s="193" t="s">
        <v>167</v>
      </c>
      <c r="AT1065" s="193" t="s">
        <v>246</v>
      </c>
      <c r="AU1065" s="193" t="s">
        <v>79</v>
      </c>
      <c r="AY1065" s="19" t="s">
        <v>244</v>
      </c>
      <c r="BE1065" s="194">
        <f>IF(N1065="základní",J1065,0)</f>
        <v>0</v>
      </c>
      <c r="BF1065" s="194">
        <f>IF(N1065="snížená",J1065,0)</f>
        <v>0</v>
      </c>
      <c r="BG1065" s="194">
        <f>IF(N1065="zákl. přenesená",J1065,0)</f>
        <v>0</v>
      </c>
      <c r="BH1065" s="194">
        <f>IF(N1065="sníž. přenesená",J1065,0)</f>
        <v>0</v>
      </c>
      <c r="BI1065" s="194">
        <f>IF(N1065="nulová",J1065,0)</f>
        <v>0</v>
      </c>
      <c r="BJ1065" s="19" t="s">
        <v>77</v>
      </c>
      <c r="BK1065" s="194">
        <f>ROUND(I1065*H1065,2)</f>
        <v>0</v>
      </c>
      <c r="BL1065" s="19" t="s">
        <v>167</v>
      </c>
      <c r="BM1065" s="193" t="s">
        <v>2821</v>
      </c>
    </row>
    <row r="1066" spans="1:65" s="13" customFormat="1">
      <c r="B1066" s="195"/>
      <c r="C1066" s="196"/>
      <c r="D1066" s="197" t="s">
        <v>252</v>
      </c>
      <c r="E1066" s="198" t="s">
        <v>18</v>
      </c>
      <c r="F1066" s="199" t="s">
        <v>2822</v>
      </c>
      <c r="G1066" s="196"/>
      <c r="H1066" s="200">
        <v>11.96</v>
      </c>
      <c r="I1066" s="201"/>
      <c r="J1066" s="196"/>
      <c r="K1066" s="196"/>
      <c r="L1066" s="202"/>
      <c r="M1066" s="203"/>
      <c r="N1066" s="204"/>
      <c r="O1066" s="204"/>
      <c r="P1066" s="204"/>
      <c r="Q1066" s="204"/>
      <c r="R1066" s="204"/>
      <c r="S1066" s="204"/>
      <c r="T1066" s="205"/>
      <c r="AT1066" s="206" t="s">
        <v>252</v>
      </c>
      <c r="AU1066" s="206" t="s">
        <v>79</v>
      </c>
      <c r="AV1066" s="13" t="s">
        <v>79</v>
      </c>
      <c r="AW1066" s="13" t="s">
        <v>32</v>
      </c>
      <c r="AX1066" s="13" t="s">
        <v>70</v>
      </c>
      <c r="AY1066" s="206" t="s">
        <v>244</v>
      </c>
    </row>
    <row r="1067" spans="1:65" s="13" customFormat="1">
      <c r="B1067" s="195"/>
      <c r="C1067" s="196"/>
      <c r="D1067" s="197" t="s">
        <v>252</v>
      </c>
      <c r="E1067" s="198" t="s">
        <v>18</v>
      </c>
      <c r="F1067" s="199" t="s">
        <v>2751</v>
      </c>
      <c r="G1067" s="196"/>
      <c r="H1067" s="200">
        <v>21</v>
      </c>
      <c r="I1067" s="201"/>
      <c r="J1067" s="196"/>
      <c r="K1067" s="196"/>
      <c r="L1067" s="202"/>
      <c r="M1067" s="203"/>
      <c r="N1067" s="204"/>
      <c r="O1067" s="204"/>
      <c r="P1067" s="204"/>
      <c r="Q1067" s="204"/>
      <c r="R1067" s="204"/>
      <c r="S1067" s="204"/>
      <c r="T1067" s="205"/>
      <c r="AT1067" s="206" t="s">
        <v>252</v>
      </c>
      <c r="AU1067" s="206" t="s">
        <v>79</v>
      </c>
      <c r="AV1067" s="13" t="s">
        <v>79</v>
      </c>
      <c r="AW1067" s="13" t="s">
        <v>32</v>
      </c>
      <c r="AX1067" s="13" t="s">
        <v>70</v>
      </c>
      <c r="AY1067" s="206" t="s">
        <v>244</v>
      </c>
    </row>
    <row r="1068" spans="1:65" s="14" customFormat="1">
      <c r="B1068" s="207"/>
      <c r="C1068" s="208"/>
      <c r="D1068" s="197" t="s">
        <v>252</v>
      </c>
      <c r="E1068" s="209" t="s">
        <v>18</v>
      </c>
      <c r="F1068" s="210" t="s">
        <v>254</v>
      </c>
      <c r="G1068" s="208"/>
      <c r="H1068" s="211">
        <v>32.96</v>
      </c>
      <c r="I1068" s="212"/>
      <c r="J1068" s="208"/>
      <c r="K1068" s="208"/>
      <c r="L1068" s="213"/>
      <c r="M1068" s="214"/>
      <c r="N1068" s="215"/>
      <c r="O1068" s="215"/>
      <c r="P1068" s="215"/>
      <c r="Q1068" s="215"/>
      <c r="R1068" s="215"/>
      <c r="S1068" s="215"/>
      <c r="T1068" s="216"/>
      <c r="AT1068" s="217" t="s">
        <v>252</v>
      </c>
      <c r="AU1068" s="217" t="s">
        <v>79</v>
      </c>
      <c r="AV1068" s="14" t="s">
        <v>250</v>
      </c>
      <c r="AW1068" s="14" t="s">
        <v>32</v>
      </c>
      <c r="AX1068" s="14" t="s">
        <v>77</v>
      </c>
      <c r="AY1068" s="217" t="s">
        <v>244</v>
      </c>
    </row>
    <row r="1069" spans="1:65" s="2" customFormat="1" ht="16.5" customHeight="1">
      <c r="A1069" s="36"/>
      <c r="B1069" s="37"/>
      <c r="C1069" s="218" t="s">
        <v>2823</v>
      </c>
      <c r="D1069" s="218" t="s">
        <v>264</v>
      </c>
      <c r="E1069" s="219" t="s">
        <v>2824</v>
      </c>
      <c r="F1069" s="220" t="s">
        <v>2825</v>
      </c>
      <c r="G1069" s="221" t="s">
        <v>262</v>
      </c>
      <c r="H1069" s="222">
        <v>6.2E-2</v>
      </c>
      <c r="I1069" s="223"/>
      <c r="J1069" s="224">
        <f>ROUND(I1069*H1069,2)</f>
        <v>0</v>
      </c>
      <c r="K1069" s="225"/>
      <c r="L1069" s="226"/>
      <c r="M1069" s="227" t="s">
        <v>18</v>
      </c>
      <c r="N1069" s="228" t="s">
        <v>41</v>
      </c>
      <c r="O1069" s="66"/>
      <c r="P1069" s="191">
        <f>O1069*H1069</f>
        <v>0</v>
      </c>
      <c r="Q1069" s="191">
        <v>1</v>
      </c>
      <c r="R1069" s="191">
        <f>Q1069*H1069</f>
        <v>6.2E-2</v>
      </c>
      <c r="S1069" s="191">
        <v>0</v>
      </c>
      <c r="T1069" s="192">
        <f>S1069*H1069</f>
        <v>0</v>
      </c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R1069" s="193" t="s">
        <v>415</v>
      </c>
      <c r="AT1069" s="193" t="s">
        <v>264</v>
      </c>
      <c r="AU1069" s="193" t="s">
        <v>79</v>
      </c>
      <c r="AY1069" s="19" t="s">
        <v>244</v>
      </c>
      <c r="BE1069" s="194">
        <f>IF(N1069="základní",J1069,0)</f>
        <v>0</v>
      </c>
      <c r="BF1069" s="194">
        <f>IF(N1069="snížená",J1069,0)</f>
        <v>0</v>
      </c>
      <c r="BG1069" s="194">
        <f>IF(N1069="zákl. přenesená",J1069,0)</f>
        <v>0</v>
      </c>
      <c r="BH1069" s="194">
        <f>IF(N1069="sníž. přenesená",J1069,0)</f>
        <v>0</v>
      </c>
      <c r="BI1069" s="194">
        <f>IF(N1069="nulová",J1069,0)</f>
        <v>0</v>
      </c>
      <c r="BJ1069" s="19" t="s">
        <v>77</v>
      </c>
      <c r="BK1069" s="194">
        <f>ROUND(I1069*H1069,2)</f>
        <v>0</v>
      </c>
      <c r="BL1069" s="19" t="s">
        <v>167</v>
      </c>
      <c r="BM1069" s="193" t="s">
        <v>2826</v>
      </c>
    </row>
    <row r="1070" spans="1:65" s="13" customFormat="1">
      <c r="B1070" s="195"/>
      <c r="C1070" s="196"/>
      <c r="D1070" s="197" t="s">
        <v>252</v>
      </c>
      <c r="E1070" s="198" t="s">
        <v>18</v>
      </c>
      <c r="F1070" s="199" t="s">
        <v>2827</v>
      </c>
      <c r="G1070" s="196"/>
      <c r="H1070" s="200">
        <v>6.2E-2</v>
      </c>
      <c r="I1070" s="201"/>
      <c r="J1070" s="196"/>
      <c r="K1070" s="196"/>
      <c r="L1070" s="202"/>
      <c r="M1070" s="203"/>
      <c r="N1070" s="204"/>
      <c r="O1070" s="204"/>
      <c r="P1070" s="204"/>
      <c r="Q1070" s="204"/>
      <c r="R1070" s="204"/>
      <c r="S1070" s="204"/>
      <c r="T1070" s="205"/>
      <c r="AT1070" s="206" t="s">
        <v>252</v>
      </c>
      <c r="AU1070" s="206" t="s">
        <v>79</v>
      </c>
      <c r="AV1070" s="13" t="s">
        <v>79</v>
      </c>
      <c r="AW1070" s="13" t="s">
        <v>32</v>
      </c>
      <c r="AX1070" s="13" t="s">
        <v>70</v>
      </c>
      <c r="AY1070" s="206" t="s">
        <v>244</v>
      </c>
    </row>
    <row r="1071" spans="1:65" s="14" customFormat="1">
      <c r="B1071" s="207"/>
      <c r="C1071" s="208"/>
      <c r="D1071" s="197" t="s">
        <v>252</v>
      </c>
      <c r="E1071" s="209" t="s">
        <v>18</v>
      </c>
      <c r="F1071" s="210" t="s">
        <v>254</v>
      </c>
      <c r="G1071" s="208"/>
      <c r="H1071" s="211">
        <v>6.2E-2</v>
      </c>
      <c r="I1071" s="212"/>
      <c r="J1071" s="208"/>
      <c r="K1071" s="208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252</v>
      </c>
      <c r="AU1071" s="217" t="s">
        <v>79</v>
      </c>
      <c r="AV1071" s="14" t="s">
        <v>250</v>
      </c>
      <c r="AW1071" s="14" t="s">
        <v>32</v>
      </c>
      <c r="AX1071" s="14" t="s">
        <v>77</v>
      </c>
      <c r="AY1071" s="217" t="s">
        <v>244</v>
      </c>
    </row>
    <row r="1072" spans="1:65" s="2" customFormat="1" ht="24.2" customHeight="1">
      <c r="A1072" s="36"/>
      <c r="B1072" s="37"/>
      <c r="C1072" s="181" t="s">
        <v>2828</v>
      </c>
      <c r="D1072" s="181" t="s">
        <v>246</v>
      </c>
      <c r="E1072" s="182" t="s">
        <v>2829</v>
      </c>
      <c r="F1072" s="183" t="s">
        <v>2830</v>
      </c>
      <c r="G1072" s="184" t="s">
        <v>289</v>
      </c>
      <c r="H1072" s="185">
        <v>35.671999999999997</v>
      </c>
      <c r="I1072" s="186"/>
      <c r="J1072" s="187">
        <f>ROUND(I1072*H1072,2)</f>
        <v>0</v>
      </c>
      <c r="K1072" s="188"/>
      <c r="L1072" s="41"/>
      <c r="M1072" s="189" t="s">
        <v>18</v>
      </c>
      <c r="N1072" s="190" t="s">
        <v>41</v>
      </c>
      <c r="O1072" s="66"/>
      <c r="P1072" s="191">
        <f>O1072*H1072</f>
        <v>0</v>
      </c>
      <c r="Q1072" s="191">
        <v>4.0000000000000002E-4</v>
      </c>
      <c r="R1072" s="191">
        <f>Q1072*H1072</f>
        <v>1.42688E-2</v>
      </c>
      <c r="S1072" s="191">
        <v>0</v>
      </c>
      <c r="T1072" s="192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193" t="s">
        <v>167</v>
      </c>
      <c r="AT1072" s="193" t="s">
        <v>246</v>
      </c>
      <c r="AU1072" s="193" t="s">
        <v>79</v>
      </c>
      <c r="AY1072" s="19" t="s">
        <v>244</v>
      </c>
      <c r="BE1072" s="194">
        <f>IF(N1072="základní",J1072,0)</f>
        <v>0</v>
      </c>
      <c r="BF1072" s="194">
        <f>IF(N1072="snížená",J1072,0)</f>
        <v>0</v>
      </c>
      <c r="BG1072" s="194">
        <f>IF(N1072="zákl. přenesená",J1072,0)</f>
        <v>0</v>
      </c>
      <c r="BH1072" s="194">
        <f>IF(N1072="sníž. přenesená",J1072,0)</f>
        <v>0</v>
      </c>
      <c r="BI1072" s="194">
        <f>IF(N1072="nulová",J1072,0)</f>
        <v>0</v>
      </c>
      <c r="BJ1072" s="19" t="s">
        <v>77</v>
      </c>
      <c r="BK1072" s="194">
        <f>ROUND(I1072*H1072,2)</f>
        <v>0</v>
      </c>
      <c r="BL1072" s="19" t="s">
        <v>167</v>
      </c>
      <c r="BM1072" s="193" t="s">
        <v>2831</v>
      </c>
    </row>
    <row r="1073" spans="1:65" s="13" customFormat="1">
      <c r="B1073" s="195"/>
      <c r="C1073" s="196"/>
      <c r="D1073" s="197" t="s">
        <v>252</v>
      </c>
      <c r="E1073" s="198" t="s">
        <v>18</v>
      </c>
      <c r="F1073" s="199" t="s">
        <v>2832</v>
      </c>
      <c r="G1073" s="196"/>
      <c r="H1073" s="200">
        <v>41.921999999999997</v>
      </c>
      <c r="I1073" s="201"/>
      <c r="J1073" s="196"/>
      <c r="K1073" s="196"/>
      <c r="L1073" s="202"/>
      <c r="M1073" s="203"/>
      <c r="N1073" s="204"/>
      <c r="O1073" s="204"/>
      <c r="P1073" s="204"/>
      <c r="Q1073" s="204"/>
      <c r="R1073" s="204"/>
      <c r="S1073" s="204"/>
      <c r="T1073" s="205"/>
      <c r="AT1073" s="206" t="s">
        <v>252</v>
      </c>
      <c r="AU1073" s="206" t="s">
        <v>79</v>
      </c>
      <c r="AV1073" s="13" t="s">
        <v>79</v>
      </c>
      <c r="AW1073" s="13" t="s">
        <v>32</v>
      </c>
      <c r="AX1073" s="13" t="s">
        <v>70</v>
      </c>
      <c r="AY1073" s="206" t="s">
        <v>244</v>
      </c>
    </row>
    <row r="1074" spans="1:65" s="15" customFormat="1">
      <c r="B1074" s="229"/>
      <c r="C1074" s="230"/>
      <c r="D1074" s="197" t="s">
        <v>252</v>
      </c>
      <c r="E1074" s="231" t="s">
        <v>18</v>
      </c>
      <c r="F1074" s="232" t="s">
        <v>374</v>
      </c>
      <c r="G1074" s="230"/>
      <c r="H1074" s="231" t="s">
        <v>18</v>
      </c>
      <c r="I1074" s="233"/>
      <c r="J1074" s="230"/>
      <c r="K1074" s="230"/>
      <c r="L1074" s="234"/>
      <c r="M1074" s="235"/>
      <c r="N1074" s="236"/>
      <c r="O1074" s="236"/>
      <c r="P1074" s="236"/>
      <c r="Q1074" s="236"/>
      <c r="R1074" s="236"/>
      <c r="S1074" s="236"/>
      <c r="T1074" s="237"/>
      <c r="AT1074" s="238" t="s">
        <v>252</v>
      </c>
      <c r="AU1074" s="238" t="s">
        <v>79</v>
      </c>
      <c r="AV1074" s="15" t="s">
        <v>77</v>
      </c>
      <c r="AW1074" s="15" t="s">
        <v>32</v>
      </c>
      <c r="AX1074" s="15" t="s">
        <v>70</v>
      </c>
      <c r="AY1074" s="238" t="s">
        <v>244</v>
      </c>
    </row>
    <row r="1075" spans="1:65" s="13" customFormat="1">
      <c r="B1075" s="195"/>
      <c r="C1075" s="196"/>
      <c r="D1075" s="197" t="s">
        <v>252</v>
      </c>
      <c r="E1075" s="198" t="s">
        <v>18</v>
      </c>
      <c r="F1075" s="199" t="s">
        <v>2833</v>
      </c>
      <c r="G1075" s="196"/>
      <c r="H1075" s="200">
        <v>-6.25</v>
      </c>
      <c r="I1075" s="201"/>
      <c r="J1075" s="196"/>
      <c r="K1075" s="196"/>
      <c r="L1075" s="202"/>
      <c r="M1075" s="203"/>
      <c r="N1075" s="204"/>
      <c r="O1075" s="204"/>
      <c r="P1075" s="204"/>
      <c r="Q1075" s="204"/>
      <c r="R1075" s="204"/>
      <c r="S1075" s="204"/>
      <c r="T1075" s="205"/>
      <c r="AT1075" s="206" t="s">
        <v>252</v>
      </c>
      <c r="AU1075" s="206" t="s">
        <v>79</v>
      </c>
      <c r="AV1075" s="13" t="s">
        <v>79</v>
      </c>
      <c r="AW1075" s="13" t="s">
        <v>32</v>
      </c>
      <c r="AX1075" s="13" t="s">
        <v>70</v>
      </c>
      <c r="AY1075" s="206" t="s">
        <v>244</v>
      </c>
    </row>
    <row r="1076" spans="1:65" s="14" customFormat="1">
      <c r="B1076" s="207"/>
      <c r="C1076" s="208"/>
      <c r="D1076" s="197" t="s">
        <v>252</v>
      </c>
      <c r="E1076" s="209" t="s">
        <v>18</v>
      </c>
      <c r="F1076" s="210" t="s">
        <v>254</v>
      </c>
      <c r="G1076" s="208"/>
      <c r="H1076" s="211">
        <v>35.671999999999997</v>
      </c>
      <c r="I1076" s="212"/>
      <c r="J1076" s="208"/>
      <c r="K1076" s="208"/>
      <c r="L1076" s="213"/>
      <c r="M1076" s="214"/>
      <c r="N1076" s="215"/>
      <c r="O1076" s="215"/>
      <c r="P1076" s="215"/>
      <c r="Q1076" s="215"/>
      <c r="R1076" s="215"/>
      <c r="S1076" s="215"/>
      <c r="T1076" s="216"/>
      <c r="AT1076" s="217" t="s">
        <v>252</v>
      </c>
      <c r="AU1076" s="217" t="s">
        <v>79</v>
      </c>
      <c r="AV1076" s="14" t="s">
        <v>250</v>
      </c>
      <c r="AW1076" s="14" t="s">
        <v>32</v>
      </c>
      <c r="AX1076" s="14" t="s">
        <v>77</v>
      </c>
      <c r="AY1076" s="217" t="s">
        <v>244</v>
      </c>
    </row>
    <row r="1077" spans="1:65" s="2" customFormat="1" ht="44.25" customHeight="1">
      <c r="A1077" s="36"/>
      <c r="B1077" s="37"/>
      <c r="C1077" s="218" t="s">
        <v>2834</v>
      </c>
      <c r="D1077" s="218" t="s">
        <v>264</v>
      </c>
      <c r="E1077" s="219" t="s">
        <v>2835</v>
      </c>
      <c r="F1077" s="220" t="s">
        <v>2836</v>
      </c>
      <c r="G1077" s="221" t="s">
        <v>289</v>
      </c>
      <c r="H1077" s="222">
        <v>59.850999999999999</v>
      </c>
      <c r="I1077" s="223"/>
      <c r="J1077" s="224">
        <f>ROUND(I1077*H1077,2)</f>
        <v>0</v>
      </c>
      <c r="K1077" s="225"/>
      <c r="L1077" s="226"/>
      <c r="M1077" s="227" t="s">
        <v>18</v>
      </c>
      <c r="N1077" s="228" t="s">
        <v>41</v>
      </c>
      <c r="O1077" s="66"/>
      <c r="P1077" s="191">
        <f>O1077*H1077</f>
        <v>0</v>
      </c>
      <c r="Q1077" s="191">
        <v>5.4000000000000003E-3</v>
      </c>
      <c r="R1077" s="191">
        <f>Q1077*H1077</f>
        <v>0.32319540000000002</v>
      </c>
      <c r="S1077" s="191">
        <v>0</v>
      </c>
      <c r="T1077" s="192">
        <f>S1077*H1077</f>
        <v>0</v>
      </c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R1077" s="193" t="s">
        <v>415</v>
      </c>
      <c r="AT1077" s="193" t="s">
        <v>264</v>
      </c>
      <c r="AU1077" s="193" t="s">
        <v>79</v>
      </c>
      <c r="AY1077" s="19" t="s">
        <v>244</v>
      </c>
      <c r="BE1077" s="194">
        <f>IF(N1077="základní",J1077,0)</f>
        <v>0</v>
      </c>
      <c r="BF1077" s="194">
        <f>IF(N1077="snížená",J1077,0)</f>
        <v>0</v>
      </c>
      <c r="BG1077" s="194">
        <f>IF(N1077="zákl. přenesená",J1077,0)</f>
        <v>0</v>
      </c>
      <c r="BH1077" s="194">
        <f>IF(N1077="sníž. přenesená",J1077,0)</f>
        <v>0</v>
      </c>
      <c r="BI1077" s="194">
        <f>IF(N1077="nulová",J1077,0)</f>
        <v>0</v>
      </c>
      <c r="BJ1077" s="19" t="s">
        <v>77</v>
      </c>
      <c r="BK1077" s="194">
        <f>ROUND(I1077*H1077,2)</f>
        <v>0</v>
      </c>
      <c r="BL1077" s="19" t="s">
        <v>167</v>
      </c>
      <c r="BM1077" s="193" t="s">
        <v>2837</v>
      </c>
    </row>
    <row r="1078" spans="1:65" s="13" customFormat="1">
      <c r="B1078" s="195"/>
      <c r="C1078" s="196"/>
      <c r="D1078" s="197" t="s">
        <v>252</v>
      </c>
      <c r="E1078" s="198" t="s">
        <v>18</v>
      </c>
      <c r="F1078" s="199" t="s">
        <v>2436</v>
      </c>
      <c r="G1078" s="196"/>
      <c r="H1078" s="200">
        <v>31</v>
      </c>
      <c r="I1078" s="201"/>
      <c r="J1078" s="196"/>
      <c r="K1078" s="196"/>
      <c r="L1078" s="202"/>
      <c r="M1078" s="203"/>
      <c r="N1078" s="204"/>
      <c r="O1078" s="204"/>
      <c r="P1078" s="204"/>
      <c r="Q1078" s="204"/>
      <c r="R1078" s="204"/>
      <c r="S1078" s="204"/>
      <c r="T1078" s="205"/>
      <c r="AT1078" s="206" t="s">
        <v>252</v>
      </c>
      <c r="AU1078" s="206" t="s">
        <v>79</v>
      </c>
      <c r="AV1078" s="13" t="s">
        <v>79</v>
      </c>
      <c r="AW1078" s="13" t="s">
        <v>32</v>
      </c>
      <c r="AX1078" s="13" t="s">
        <v>70</v>
      </c>
      <c r="AY1078" s="206" t="s">
        <v>244</v>
      </c>
    </row>
    <row r="1079" spans="1:65" s="13" customFormat="1">
      <c r="B1079" s="195"/>
      <c r="C1079" s="196"/>
      <c r="D1079" s="197" t="s">
        <v>252</v>
      </c>
      <c r="E1079" s="198" t="s">
        <v>18</v>
      </c>
      <c r="F1079" s="199" t="s">
        <v>2838</v>
      </c>
      <c r="G1079" s="196"/>
      <c r="H1079" s="200">
        <v>36.131</v>
      </c>
      <c r="I1079" s="201"/>
      <c r="J1079" s="196"/>
      <c r="K1079" s="196"/>
      <c r="L1079" s="202"/>
      <c r="M1079" s="203"/>
      <c r="N1079" s="204"/>
      <c r="O1079" s="204"/>
      <c r="P1079" s="204"/>
      <c r="Q1079" s="204"/>
      <c r="R1079" s="204"/>
      <c r="S1079" s="204"/>
      <c r="T1079" s="205"/>
      <c r="AT1079" s="206" t="s">
        <v>252</v>
      </c>
      <c r="AU1079" s="206" t="s">
        <v>79</v>
      </c>
      <c r="AV1079" s="13" t="s">
        <v>79</v>
      </c>
      <c r="AW1079" s="13" t="s">
        <v>32</v>
      </c>
      <c r="AX1079" s="13" t="s">
        <v>70</v>
      </c>
      <c r="AY1079" s="206" t="s">
        <v>244</v>
      </c>
    </row>
    <row r="1080" spans="1:65" s="15" customFormat="1">
      <c r="B1080" s="229"/>
      <c r="C1080" s="230"/>
      <c r="D1080" s="197" t="s">
        <v>252</v>
      </c>
      <c r="E1080" s="231" t="s">
        <v>18</v>
      </c>
      <c r="F1080" s="232" t="s">
        <v>374</v>
      </c>
      <c r="G1080" s="230"/>
      <c r="H1080" s="231" t="s">
        <v>18</v>
      </c>
      <c r="I1080" s="233"/>
      <c r="J1080" s="230"/>
      <c r="K1080" s="230"/>
      <c r="L1080" s="234"/>
      <c r="M1080" s="235"/>
      <c r="N1080" s="236"/>
      <c r="O1080" s="236"/>
      <c r="P1080" s="236"/>
      <c r="Q1080" s="236"/>
      <c r="R1080" s="236"/>
      <c r="S1080" s="236"/>
      <c r="T1080" s="237"/>
      <c r="AT1080" s="238" t="s">
        <v>252</v>
      </c>
      <c r="AU1080" s="238" t="s">
        <v>79</v>
      </c>
      <c r="AV1080" s="15" t="s">
        <v>77</v>
      </c>
      <c r="AW1080" s="15" t="s">
        <v>32</v>
      </c>
      <c r="AX1080" s="15" t="s">
        <v>70</v>
      </c>
      <c r="AY1080" s="238" t="s">
        <v>244</v>
      </c>
    </row>
    <row r="1081" spans="1:65" s="13" customFormat="1">
      <c r="B1081" s="195"/>
      <c r="C1081" s="196"/>
      <c r="D1081" s="197" t="s">
        <v>252</v>
      </c>
      <c r="E1081" s="198" t="s">
        <v>18</v>
      </c>
      <c r="F1081" s="199" t="s">
        <v>2839</v>
      </c>
      <c r="G1081" s="196"/>
      <c r="H1081" s="200">
        <v>-7.28</v>
      </c>
      <c r="I1081" s="201"/>
      <c r="J1081" s="196"/>
      <c r="K1081" s="196"/>
      <c r="L1081" s="202"/>
      <c r="M1081" s="203"/>
      <c r="N1081" s="204"/>
      <c r="O1081" s="204"/>
      <c r="P1081" s="204"/>
      <c r="Q1081" s="204"/>
      <c r="R1081" s="204"/>
      <c r="S1081" s="204"/>
      <c r="T1081" s="205"/>
      <c r="AT1081" s="206" t="s">
        <v>252</v>
      </c>
      <c r="AU1081" s="206" t="s">
        <v>79</v>
      </c>
      <c r="AV1081" s="13" t="s">
        <v>79</v>
      </c>
      <c r="AW1081" s="13" t="s">
        <v>32</v>
      </c>
      <c r="AX1081" s="13" t="s">
        <v>70</v>
      </c>
      <c r="AY1081" s="206" t="s">
        <v>244</v>
      </c>
    </row>
    <row r="1082" spans="1:65" s="14" customFormat="1">
      <c r="B1082" s="207"/>
      <c r="C1082" s="208"/>
      <c r="D1082" s="197" t="s">
        <v>252</v>
      </c>
      <c r="E1082" s="209" t="s">
        <v>18</v>
      </c>
      <c r="F1082" s="210" t="s">
        <v>254</v>
      </c>
      <c r="G1082" s="208"/>
      <c r="H1082" s="211">
        <v>59.850999999999999</v>
      </c>
      <c r="I1082" s="212"/>
      <c r="J1082" s="208"/>
      <c r="K1082" s="208"/>
      <c r="L1082" s="213"/>
      <c r="M1082" s="214"/>
      <c r="N1082" s="215"/>
      <c r="O1082" s="215"/>
      <c r="P1082" s="215"/>
      <c r="Q1082" s="215"/>
      <c r="R1082" s="215"/>
      <c r="S1082" s="215"/>
      <c r="T1082" s="216"/>
      <c r="AT1082" s="217" t="s">
        <v>252</v>
      </c>
      <c r="AU1082" s="217" t="s">
        <v>79</v>
      </c>
      <c r="AV1082" s="14" t="s">
        <v>250</v>
      </c>
      <c r="AW1082" s="14" t="s">
        <v>32</v>
      </c>
      <c r="AX1082" s="14" t="s">
        <v>77</v>
      </c>
      <c r="AY1082" s="217" t="s">
        <v>244</v>
      </c>
    </row>
    <row r="1083" spans="1:65" s="2" customFormat="1" ht="44.25" customHeight="1">
      <c r="A1083" s="36"/>
      <c r="B1083" s="37"/>
      <c r="C1083" s="218" t="s">
        <v>2840</v>
      </c>
      <c r="D1083" s="218" t="s">
        <v>264</v>
      </c>
      <c r="E1083" s="219" t="s">
        <v>2841</v>
      </c>
      <c r="F1083" s="220" t="s">
        <v>2842</v>
      </c>
      <c r="G1083" s="221" t="s">
        <v>289</v>
      </c>
      <c r="H1083" s="222">
        <v>12.56</v>
      </c>
      <c r="I1083" s="223"/>
      <c r="J1083" s="224">
        <f>ROUND(I1083*H1083,2)</f>
        <v>0</v>
      </c>
      <c r="K1083" s="225"/>
      <c r="L1083" s="226"/>
      <c r="M1083" s="227" t="s">
        <v>18</v>
      </c>
      <c r="N1083" s="228" t="s">
        <v>41</v>
      </c>
      <c r="O1083" s="66"/>
      <c r="P1083" s="191">
        <f>O1083*H1083</f>
        <v>0</v>
      </c>
      <c r="Q1083" s="191">
        <v>4.4000000000000003E-3</v>
      </c>
      <c r="R1083" s="191">
        <f>Q1083*H1083</f>
        <v>5.5264000000000008E-2</v>
      </c>
      <c r="S1083" s="191">
        <v>0</v>
      </c>
      <c r="T1083" s="192">
        <f>S1083*H1083</f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93" t="s">
        <v>415</v>
      </c>
      <c r="AT1083" s="193" t="s">
        <v>264</v>
      </c>
      <c r="AU1083" s="193" t="s">
        <v>79</v>
      </c>
      <c r="AY1083" s="19" t="s">
        <v>244</v>
      </c>
      <c r="BE1083" s="194">
        <f>IF(N1083="základní",J1083,0)</f>
        <v>0</v>
      </c>
      <c r="BF1083" s="194">
        <f>IF(N1083="snížená",J1083,0)</f>
        <v>0</v>
      </c>
      <c r="BG1083" s="194">
        <f>IF(N1083="zákl. přenesená",J1083,0)</f>
        <v>0</v>
      </c>
      <c r="BH1083" s="194">
        <f>IF(N1083="sníž. přenesená",J1083,0)</f>
        <v>0</v>
      </c>
      <c r="BI1083" s="194">
        <f>IF(N1083="nulová",J1083,0)</f>
        <v>0</v>
      </c>
      <c r="BJ1083" s="19" t="s">
        <v>77</v>
      </c>
      <c r="BK1083" s="194">
        <f>ROUND(I1083*H1083,2)</f>
        <v>0</v>
      </c>
      <c r="BL1083" s="19" t="s">
        <v>167</v>
      </c>
      <c r="BM1083" s="193" t="s">
        <v>2843</v>
      </c>
    </row>
    <row r="1084" spans="1:65" s="2" customFormat="1" ht="24.2" customHeight="1">
      <c r="A1084" s="36"/>
      <c r="B1084" s="37"/>
      <c r="C1084" s="181" t="s">
        <v>2844</v>
      </c>
      <c r="D1084" s="181" t="s">
        <v>246</v>
      </c>
      <c r="E1084" s="182" t="s">
        <v>2845</v>
      </c>
      <c r="F1084" s="183" t="s">
        <v>2846</v>
      </c>
      <c r="G1084" s="184" t="s">
        <v>289</v>
      </c>
      <c r="H1084" s="185">
        <v>58.03</v>
      </c>
      <c r="I1084" s="186"/>
      <c r="J1084" s="187">
        <f>ROUND(I1084*H1084,2)</f>
        <v>0</v>
      </c>
      <c r="K1084" s="188"/>
      <c r="L1084" s="41"/>
      <c r="M1084" s="189" t="s">
        <v>18</v>
      </c>
      <c r="N1084" s="190" t="s">
        <v>41</v>
      </c>
      <c r="O1084" s="66"/>
      <c r="P1084" s="191">
        <f>O1084*H1084</f>
        <v>0</v>
      </c>
      <c r="Q1084" s="191">
        <v>4.0000000000000002E-4</v>
      </c>
      <c r="R1084" s="191">
        <f>Q1084*H1084</f>
        <v>2.3212E-2</v>
      </c>
      <c r="S1084" s="191">
        <v>0</v>
      </c>
      <c r="T1084" s="192">
        <f>S1084*H1084</f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93" t="s">
        <v>167</v>
      </c>
      <c r="AT1084" s="193" t="s">
        <v>246</v>
      </c>
      <c r="AU1084" s="193" t="s">
        <v>79</v>
      </c>
      <c r="AY1084" s="19" t="s">
        <v>244</v>
      </c>
      <c r="BE1084" s="194">
        <f>IF(N1084="základní",J1084,0)</f>
        <v>0</v>
      </c>
      <c r="BF1084" s="194">
        <f>IF(N1084="snížená",J1084,0)</f>
        <v>0</v>
      </c>
      <c r="BG1084" s="194">
        <f>IF(N1084="zákl. přenesená",J1084,0)</f>
        <v>0</v>
      </c>
      <c r="BH1084" s="194">
        <f>IF(N1084="sníž. přenesená",J1084,0)</f>
        <v>0</v>
      </c>
      <c r="BI1084" s="194">
        <f>IF(N1084="nulová",J1084,0)</f>
        <v>0</v>
      </c>
      <c r="BJ1084" s="19" t="s">
        <v>77</v>
      </c>
      <c r="BK1084" s="194">
        <f>ROUND(I1084*H1084,2)</f>
        <v>0</v>
      </c>
      <c r="BL1084" s="19" t="s">
        <v>167</v>
      </c>
      <c r="BM1084" s="193" t="s">
        <v>2847</v>
      </c>
    </row>
    <row r="1085" spans="1:65" s="13" customFormat="1">
      <c r="B1085" s="195"/>
      <c r="C1085" s="196"/>
      <c r="D1085" s="197" t="s">
        <v>252</v>
      </c>
      <c r="E1085" s="198" t="s">
        <v>18</v>
      </c>
      <c r="F1085" s="199" t="s">
        <v>2822</v>
      </c>
      <c r="G1085" s="196"/>
      <c r="H1085" s="200">
        <v>11.96</v>
      </c>
      <c r="I1085" s="201"/>
      <c r="J1085" s="196"/>
      <c r="K1085" s="196"/>
      <c r="L1085" s="202"/>
      <c r="M1085" s="203"/>
      <c r="N1085" s="204"/>
      <c r="O1085" s="204"/>
      <c r="P1085" s="204"/>
      <c r="Q1085" s="204"/>
      <c r="R1085" s="204"/>
      <c r="S1085" s="204"/>
      <c r="T1085" s="205"/>
      <c r="AT1085" s="206" t="s">
        <v>252</v>
      </c>
      <c r="AU1085" s="206" t="s">
        <v>79</v>
      </c>
      <c r="AV1085" s="13" t="s">
        <v>79</v>
      </c>
      <c r="AW1085" s="13" t="s">
        <v>32</v>
      </c>
      <c r="AX1085" s="13" t="s">
        <v>70</v>
      </c>
      <c r="AY1085" s="206" t="s">
        <v>244</v>
      </c>
    </row>
    <row r="1086" spans="1:65" s="13" customFormat="1">
      <c r="B1086" s="195"/>
      <c r="C1086" s="196"/>
      <c r="D1086" s="197" t="s">
        <v>252</v>
      </c>
      <c r="E1086" s="198" t="s">
        <v>18</v>
      </c>
      <c r="F1086" s="199" t="s">
        <v>2751</v>
      </c>
      <c r="G1086" s="196"/>
      <c r="H1086" s="200">
        <v>21</v>
      </c>
      <c r="I1086" s="201"/>
      <c r="J1086" s="196"/>
      <c r="K1086" s="196"/>
      <c r="L1086" s="202"/>
      <c r="M1086" s="203"/>
      <c r="N1086" s="204"/>
      <c r="O1086" s="204"/>
      <c r="P1086" s="204"/>
      <c r="Q1086" s="204"/>
      <c r="R1086" s="204"/>
      <c r="S1086" s="204"/>
      <c r="T1086" s="205"/>
      <c r="AT1086" s="206" t="s">
        <v>252</v>
      </c>
      <c r="AU1086" s="206" t="s">
        <v>79</v>
      </c>
      <c r="AV1086" s="13" t="s">
        <v>79</v>
      </c>
      <c r="AW1086" s="13" t="s">
        <v>32</v>
      </c>
      <c r="AX1086" s="13" t="s">
        <v>70</v>
      </c>
      <c r="AY1086" s="206" t="s">
        <v>244</v>
      </c>
    </row>
    <row r="1087" spans="1:65" s="13" customFormat="1">
      <c r="B1087" s="195"/>
      <c r="C1087" s="196"/>
      <c r="D1087" s="197" t="s">
        <v>252</v>
      </c>
      <c r="E1087" s="198" t="s">
        <v>18</v>
      </c>
      <c r="F1087" s="199" t="s">
        <v>2000</v>
      </c>
      <c r="G1087" s="196"/>
      <c r="H1087" s="200">
        <v>25.07</v>
      </c>
      <c r="I1087" s="201"/>
      <c r="J1087" s="196"/>
      <c r="K1087" s="196"/>
      <c r="L1087" s="202"/>
      <c r="M1087" s="203"/>
      <c r="N1087" s="204"/>
      <c r="O1087" s="204"/>
      <c r="P1087" s="204"/>
      <c r="Q1087" s="204"/>
      <c r="R1087" s="204"/>
      <c r="S1087" s="204"/>
      <c r="T1087" s="205"/>
      <c r="AT1087" s="206" t="s">
        <v>252</v>
      </c>
      <c r="AU1087" s="206" t="s">
        <v>79</v>
      </c>
      <c r="AV1087" s="13" t="s">
        <v>79</v>
      </c>
      <c r="AW1087" s="13" t="s">
        <v>32</v>
      </c>
      <c r="AX1087" s="13" t="s">
        <v>70</v>
      </c>
      <c r="AY1087" s="206" t="s">
        <v>244</v>
      </c>
    </row>
    <row r="1088" spans="1:65" s="14" customFormat="1">
      <c r="B1088" s="207"/>
      <c r="C1088" s="208"/>
      <c r="D1088" s="197" t="s">
        <v>252</v>
      </c>
      <c r="E1088" s="209" t="s">
        <v>18</v>
      </c>
      <c r="F1088" s="210" t="s">
        <v>254</v>
      </c>
      <c r="G1088" s="208"/>
      <c r="H1088" s="211">
        <v>58.03</v>
      </c>
      <c r="I1088" s="212"/>
      <c r="J1088" s="208"/>
      <c r="K1088" s="208"/>
      <c r="L1088" s="213"/>
      <c r="M1088" s="214"/>
      <c r="N1088" s="215"/>
      <c r="O1088" s="215"/>
      <c r="P1088" s="215"/>
      <c r="Q1088" s="215"/>
      <c r="R1088" s="215"/>
      <c r="S1088" s="215"/>
      <c r="T1088" s="216"/>
      <c r="AT1088" s="217" t="s">
        <v>252</v>
      </c>
      <c r="AU1088" s="217" t="s">
        <v>79</v>
      </c>
      <c r="AV1088" s="14" t="s">
        <v>250</v>
      </c>
      <c r="AW1088" s="14" t="s">
        <v>32</v>
      </c>
      <c r="AX1088" s="14" t="s">
        <v>77</v>
      </c>
      <c r="AY1088" s="217" t="s">
        <v>244</v>
      </c>
    </row>
    <row r="1089" spans="1:65" s="2" customFormat="1" ht="44.25" customHeight="1">
      <c r="A1089" s="36"/>
      <c r="B1089" s="37"/>
      <c r="C1089" s="218" t="s">
        <v>2848</v>
      </c>
      <c r="D1089" s="218" t="s">
        <v>264</v>
      </c>
      <c r="E1089" s="219" t="s">
        <v>2835</v>
      </c>
      <c r="F1089" s="220" t="s">
        <v>2836</v>
      </c>
      <c r="G1089" s="221" t="s">
        <v>289</v>
      </c>
      <c r="H1089" s="222">
        <v>139.27199999999999</v>
      </c>
      <c r="I1089" s="223"/>
      <c r="J1089" s="224">
        <f>ROUND(I1089*H1089,2)</f>
        <v>0</v>
      </c>
      <c r="K1089" s="225"/>
      <c r="L1089" s="226"/>
      <c r="M1089" s="227" t="s">
        <v>18</v>
      </c>
      <c r="N1089" s="228" t="s">
        <v>41</v>
      </c>
      <c r="O1089" s="66"/>
      <c r="P1089" s="191">
        <f>O1089*H1089</f>
        <v>0</v>
      </c>
      <c r="Q1089" s="191">
        <v>5.4000000000000003E-3</v>
      </c>
      <c r="R1089" s="191">
        <f>Q1089*H1089</f>
        <v>0.75206879999999998</v>
      </c>
      <c r="S1089" s="191">
        <v>0</v>
      </c>
      <c r="T1089" s="192">
        <f>S1089*H1089</f>
        <v>0</v>
      </c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R1089" s="193" t="s">
        <v>415</v>
      </c>
      <c r="AT1089" s="193" t="s">
        <v>264</v>
      </c>
      <c r="AU1089" s="193" t="s">
        <v>79</v>
      </c>
      <c r="AY1089" s="19" t="s">
        <v>244</v>
      </c>
      <c r="BE1089" s="194">
        <f>IF(N1089="základní",J1089,0)</f>
        <v>0</v>
      </c>
      <c r="BF1089" s="194">
        <f>IF(N1089="snížená",J1089,0)</f>
        <v>0</v>
      </c>
      <c r="BG1089" s="194">
        <f>IF(N1089="zákl. přenesená",J1089,0)</f>
        <v>0</v>
      </c>
      <c r="BH1089" s="194">
        <f>IF(N1089="sníž. přenesená",J1089,0)</f>
        <v>0</v>
      </c>
      <c r="BI1089" s="194">
        <f>IF(N1089="nulová",J1089,0)</f>
        <v>0</v>
      </c>
      <c r="BJ1089" s="19" t="s">
        <v>77</v>
      </c>
      <c r="BK1089" s="194">
        <f>ROUND(I1089*H1089,2)</f>
        <v>0</v>
      </c>
      <c r="BL1089" s="19" t="s">
        <v>167</v>
      </c>
      <c r="BM1089" s="193" t="s">
        <v>2849</v>
      </c>
    </row>
    <row r="1090" spans="1:65" s="2" customFormat="1" ht="24.2" customHeight="1">
      <c r="A1090" s="36"/>
      <c r="B1090" s="37"/>
      <c r="C1090" s="181" t="s">
        <v>2850</v>
      </c>
      <c r="D1090" s="181" t="s">
        <v>246</v>
      </c>
      <c r="E1090" s="182" t="s">
        <v>2851</v>
      </c>
      <c r="F1090" s="183" t="s">
        <v>2852</v>
      </c>
      <c r="G1090" s="184" t="s">
        <v>289</v>
      </c>
      <c r="H1090" s="185">
        <v>32.96</v>
      </c>
      <c r="I1090" s="186"/>
      <c r="J1090" s="187">
        <f>ROUND(I1090*H1090,2)</f>
        <v>0</v>
      </c>
      <c r="K1090" s="188"/>
      <c r="L1090" s="41"/>
      <c r="M1090" s="189" t="s">
        <v>18</v>
      </c>
      <c r="N1090" s="190" t="s">
        <v>41</v>
      </c>
      <c r="O1090" s="66"/>
      <c r="P1090" s="191">
        <f>O1090*H1090</f>
        <v>0</v>
      </c>
      <c r="Q1090" s="191">
        <v>4.0000000000000003E-5</v>
      </c>
      <c r="R1090" s="191">
        <f>Q1090*H1090</f>
        <v>1.3184000000000002E-3</v>
      </c>
      <c r="S1090" s="191">
        <v>0</v>
      </c>
      <c r="T1090" s="192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93" t="s">
        <v>167</v>
      </c>
      <c r="AT1090" s="193" t="s">
        <v>246</v>
      </c>
      <c r="AU1090" s="193" t="s">
        <v>79</v>
      </c>
      <c r="AY1090" s="19" t="s">
        <v>244</v>
      </c>
      <c r="BE1090" s="194">
        <f>IF(N1090="základní",J1090,0)</f>
        <v>0</v>
      </c>
      <c r="BF1090" s="194">
        <f>IF(N1090="snížená",J1090,0)</f>
        <v>0</v>
      </c>
      <c r="BG1090" s="194">
        <f>IF(N1090="zákl. přenesená",J1090,0)</f>
        <v>0</v>
      </c>
      <c r="BH1090" s="194">
        <f>IF(N1090="sníž. přenesená",J1090,0)</f>
        <v>0</v>
      </c>
      <c r="BI1090" s="194">
        <f>IF(N1090="nulová",J1090,0)</f>
        <v>0</v>
      </c>
      <c r="BJ1090" s="19" t="s">
        <v>77</v>
      </c>
      <c r="BK1090" s="194">
        <f>ROUND(I1090*H1090,2)</f>
        <v>0</v>
      </c>
      <c r="BL1090" s="19" t="s">
        <v>167</v>
      </c>
      <c r="BM1090" s="193" t="s">
        <v>2853</v>
      </c>
    </row>
    <row r="1091" spans="1:65" s="13" customFormat="1">
      <c r="B1091" s="195"/>
      <c r="C1091" s="196"/>
      <c r="D1091" s="197" t="s">
        <v>252</v>
      </c>
      <c r="E1091" s="198" t="s">
        <v>18</v>
      </c>
      <c r="F1091" s="199" t="s">
        <v>2822</v>
      </c>
      <c r="G1091" s="196"/>
      <c r="H1091" s="200">
        <v>11.96</v>
      </c>
      <c r="I1091" s="201"/>
      <c r="J1091" s="196"/>
      <c r="K1091" s="196"/>
      <c r="L1091" s="202"/>
      <c r="M1091" s="203"/>
      <c r="N1091" s="204"/>
      <c r="O1091" s="204"/>
      <c r="P1091" s="204"/>
      <c r="Q1091" s="204"/>
      <c r="R1091" s="204"/>
      <c r="S1091" s="204"/>
      <c r="T1091" s="205"/>
      <c r="AT1091" s="206" t="s">
        <v>252</v>
      </c>
      <c r="AU1091" s="206" t="s">
        <v>79</v>
      </c>
      <c r="AV1091" s="13" t="s">
        <v>79</v>
      </c>
      <c r="AW1091" s="13" t="s">
        <v>32</v>
      </c>
      <c r="AX1091" s="13" t="s">
        <v>70</v>
      </c>
      <c r="AY1091" s="206" t="s">
        <v>244</v>
      </c>
    </row>
    <row r="1092" spans="1:65" s="13" customFormat="1">
      <c r="B1092" s="195"/>
      <c r="C1092" s="196"/>
      <c r="D1092" s="197" t="s">
        <v>252</v>
      </c>
      <c r="E1092" s="198" t="s">
        <v>18</v>
      </c>
      <c r="F1092" s="199" t="s">
        <v>2751</v>
      </c>
      <c r="G1092" s="196"/>
      <c r="H1092" s="200">
        <v>21</v>
      </c>
      <c r="I1092" s="201"/>
      <c r="J1092" s="196"/>
      <c r="K1092" s="196"/>
      <c r="L1092" s="202"/>
      <c r="M1092" s="203"/>
      <c r="N1092" s="204"/>
      <c r="O1092" s="204"/>
      <c r="P1092" s="204"/>
      <c r="Q1092" s="204"/>
      <c r="R1092" s="204"/>
      <c r="S1092" s="204"/>
      <c r="T1092" s="205"/>
      <c r="AT1092" s="206" t="s">
        <v>252</v>
      </c>
      <c r="AU1092" s="206" t="s">
        <v>79</v>
      </c>
      <c r="AV1092" s="13" t="s">
        <v>79</v>
      </c>
      <c r="AW1092" s="13" t="s">
        <v>32</v>
      </c>
      <c r="AX1092" s="13" t="s">
        <v>70</v>
      </c>
      <c r="AY1092" s="206" t="s">
        <v>244</v>
      </c>
    </row>
    <row r="1093" spans="1:65" s="14" customFormat="1">
      <c r="B1093" s="207"/>
      <c r="C1093" s="208"/>
      <c r="D1093" s="197" t="s">
        <v>252</v>
      </c>
      <c r="E1093" s="209" t="s">
        <v>18</v>
      </c>
      <c r="F1093" s="210" t="s">
        <v>254</v>
      </c>
      <c r="G1093" s="208"/>
      <c r="H1093" s="211">
        <v>32.96</v>
      </c>
      <c r="I1093" s="212"/>
      <c r="J1093" s="208"/>
      <c r="K1093" s="208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252</v>
      </c>
      <c r="AU1093" s="217" t="s">
        <v>79</v>
      </c>
      <c r="AV1093" s="14" t="s">
        <v>250</v>
      </c>
      <c r="AW1093" s="14" t="s">
        <v>32</v>
      </c>
      <c r="AX1093" s="14" t="s">
        <v>77</v>
      </c>
      <c r="AY1093" s="217" t="s">
        <v>244</v>
      </c>
    </row>
    <row r="1094" spans="1:65" s="2" customFormat="1" ht="33" customHeight="1">
      <c r="A1094" s="36"/>
      <c r="B1094" s="37"/>
      <c r="C1094" s="218" t="s">
        <v>2854</v>
      </c>
      <c r="D1094" s="218" t="s">
        <v>264</v>
      </c>
      <c r="E1094" s="219" t="s">
        <v>2855</v>
      </c>
      <c r="F1094" s="220" t="s">
        <v>2856</v>
      </c>
      <c r="G1094" s="221" t="s">
        <v>289</v>
      </c>
      <c r="H1094" s="222">
        <v>40.244</v>
      </c>
      <c r="I1094" s="223"/>
      <c r="J1094" s="224">
        <f>ROUND(I1094*H1094,2)</f>
        <v>0</v>
      </c>
      <c r="K1094" s="225"/>
      <c r="L1094" s="226"/>
      <c r="M1094" s="227" t="s">
        <v>18</v>
      </c>
      <c r="N1094" s="228" t="s">
        <v>41</v>
      </c>
      <c r="O1094" s="66"/>
      <c r="P1094" s="191">
        <f>O1094*H1094</f>
        <v>0</v>
      </c>
      <c r="Q1094" s="191">
        <v>5.0000000000000001E-4</v>
      </c>
      <c r="R1094" s="191">
        <f>Q1094*H1094</f>
        <v>2.0122000000000001E-2</v>
      </c>
      <c r="S1094" s="191">
        <v>0</v>
      </c>
      <c r="T1094" s="192">
        <f>S1094*H1094</f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193" t="s">
        <v>415</v>
      </c>
      <c r="AT1094" s="193" t="s">
        <v>264</v>
      </c>
      <c r="AU1094" s="193" t="s">
        <v>79</v>
      </c>
      <c r="AY1094" s="19" t="s">
        <v>244</v>
      </c>
      <c r="BE1094" s="194">
        <f>IF(N1094="základní",J1094,0)</f>
        <v>0</v>
      </c>
      <c r="BF1094" s="194">
        <f>IF(N1094="snížená",J1094,0)</f>
        <v>0</v>
      </c>
      <c r="BG1094" s="194">
        <f>IF(N1094="zákl. přenesená",J1094,0)</f>
        <v>0</v>
      </c>
      <c r="BH1094" s="194">
        <f>IF(N1094="sníž. přenesená",J1094,0)</f>
        <v>0</v>
      </c>
      <c r="BI1094" s="194">
        <f>IF(N1094="nulová",J1094,0)</f>
        <v>0</v>
      </c>
      <c r="BJ1094" s="19" t="s">
        <v>77</v>
      </c>
      <c r="BK1094" s="194">
        <f>ROUND(I1094*H1094,2)</f>
        <v>0</v>
      </c>
      <c r="BL1094" s="19" t="s">
        <v>167</v>
      </c>
      <c r="BM1094" s="193" t="s">
        <v>2857</v>
      </c>
    </row>
    <row r="1095" spans="1:65" s="13" customFormat="1">
      <c r="B1095" s="195"/>
      <c r="C1095" s="196"/>
      <c r="D1095" s="197" t="s">
        <v>252</v>
      </c>
      <c r="E1095" s="198" t="s">
        <v>18</v>
      </c>
      <c r="F1095" s="199" t="s">
        <v>2858</v>
      </c>
      <c r="G1095" s="196"/>
      <c r="H1095" s="200">
        <v>40.244</v>
      </c>
      <c r="I1095" s="201"/>
      <c r="J1095" s="196"/>
      <c r="K1095" s="196"/>
      <c r="L1095" s="202"/>
      <c r="M1095" s="203"/>
      <c r="N1095" s="204"/>
      <c r="O1095" s="204"/>
      <c r="P1095" s="204"/>
      <c r="Q1095" s="204"/>
      <c r="R1095" s="204"/>
      <c r="S1095" s="204"/>
      <c r="T1095" s="205"/>
      <c r="AT1095" s="206" t="s">
        <v>252</v>
      </c>
      <c r="AU1095" s="206" t="s">
        <v>79</v>
      </c>
      <c r="AV1095" s="13" t="s">
        <v>79</v>
      </c>
      <c r="AW1095" s="13" t="s">
        <v>32</v>
      </c>
      <c r="AX1095" s="13" t="s">
        <v>70</v>
      </c>
      <c r="AY1095" s="206" t="s">
        <v>244</v>
      </c>
    </row>
    <row r="1096" spans="1:65" s="14" customFormat="1">
      <c r="B1096" s="207"/>
      <c r="C1096" s="208"/>
      <c r="D1096" s="197" t="s">
        <v>252</v>
      </c>
      <c r="E1096" s="209" t="s">
        <v>18</v>
      </c>
      <c r="F1096" s="210" t="s">
        <v>254</v>
      </c>
      <c r="G1096" s="208"/>
      <c r="H1096" s="211">
        <v>40.244</v>
      </c>
      <c r="I1096" s="212"/>
      <c r="J1096" s="208"/>
      <c r="K1096" s="208"/>
      <c r="L1096" s="213"/>
      <c r="M1096" s="214"/>
      <c r="N1096" s="215"/>
      <c r="O1096" s="215"/>
      <c r="P1096" s="215"/>
      <c r="Q1096" s="215"/>
      <c r="R1096" s="215"/>
      <c r="S1096" s="215"/>
      <c r="T1096" s="216"/>
      <c r="AT1096" s="217" t="s">
        <v>252</v>
      </c>
      <c r="AU1096" s="217" t="s">
        <v>79</v>
      </c>
      <c r="AV1096" s="14" t="s">
        <v>250</v>
      </c>
      <c r="AW1096" s="14" t="s">
        <v>32</v>
      </c>
      <c r="AX1096" s="14" t="s">
        <v>77</v>
      </c>
      <c r="AY1096" s="217" t="s">
        <v>244</v>
      </c>
    </row>
    <row r="1097" spans="1:65" s="2" customFormat="1" ht="33" customHeight="1">
      <c r="A1097" s="36"/>
      <c r="B1097" s="37"/>
      <c r="C1097" s="181" t="s">
        <v>2859</v>
      </c>
      <c r="D1097" s="181" t="s">
        <v>246</v>
      </c>
      <c r="E1097" s="182" t="s">
        <v>2860</v>
      </c>
      <c r="F1097" s="183" t="s">
        <v>2861</v>
      </c>
      <c r="G1097" s="184" t="s">
        <v>379</v>
      </c>
      <c r="H1097" s="185">
        <v>10.7</v>
      </c>
      <c r="I1097" s="186"/>
      <c r="J1097" s="187">
        <f>ROUND(I1097*H1097,2)</f>
        <v>0</v>
      </c>
      <c r="K1097" s="188"/>
      <c r="L1097" s="41"/>
      <c r="M1097" s="189" t="s">
        <v>18</v>
      </c>
      <c r="N1097" s="190" t="s">
        <v>41</v>
      </c>
      <c r="O1097" s="66"/>
      <c r="P1097" s="191">
        <f>O1097*H1097</f>
        <v>0</v>
      </c>
      <c r="Q1097" s="191">
        <v>1.6000000000000001E-4</v>
      </c>
      <c r="R1097" s="191">
        <f>Q1097*H1097</f>
        <v>1.712E-3</v>
      </c>
      <c r="S1097" s="191">
        <v>0</v>
      </c>
      <c r="T1097" s="192">
        <f>S1097*H1097</f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93" t="s">
        <v>167</v>
      </c>
      <c r="AT1097" s="193" t="s">
        <v>246</v>
      </c>
      <c r="AU1097" s="193" t="s">
        <v>79</v>
      </c>
      <c r="AY1097" s="19" t="s">
        <v>244</v>
      </c>
      <c r="BE1097" s="194">
        <f>IF(N1097="základní",J1097,0)</f>
        <v>0</v>
      </c>
      <c r="BF1097" s="194">
        <f>IF(N1097="snížená",J1097,0)</f>
        <v>0</v>
      </c>
      <c r="BG1097" s="194">
        <f>IF(N1097="zákl. přenesená",J1097,0)</f>
        <v>0</v>
      </c>
      <c r="BH1097" s="194">
        <f>IF(N1097="sníž. přenesená",J1097,0)</f>
        <v>0</v>
      </c>
      <c r="BI1097" s="194">
        <f>IF(N1097="nulová",J1097,0)</f>
        <v>0</v>
      </c>
      <c r="BJ1097" s="19" t="s">
        <v>77</v>
      </c>
      <c r="BK1097" s="194">
        <f>ROUND(I1097*H1097,2)</f>
        <v>0</v>
      </c>
      <c r="BL1097" s="19" t="s">
        <v>167</v>
      </c>
      <c r="BM1097" s="193" t="s">
        <v>2862</v>
      </c>
    </row>
    <row r="1098" spans="1:65" s="13" customFormat="1">
      <c r="B1098" s="195"/>
      <c r="C1098" s="196"/>
      <c r="D1098" s="197" t="s">
        <v>252</v>
      </c>
      <c r="E1098" s="198" t="s">
        <v>18</v>
      </c>
      <c r="F1098" s="199" t="s">
        <v>2863</v>
      </c>
      <c r="G1098" s="196"/>
      <c r="H1098" s="200">
        <v>10.7</v>
      </c>
      <c r="I1098" s="201"/>
      <c r="J1098" s="196"/>
      <c r="K1098" s="196"/>
      <c r="L1098" s="202"/>
      <c r="M1098" s="203"/>
      <c r="N1098" s="204"/>
      <c r="O1098" s="204"/>
      <c r="P1098" s="204"/>
      <c r="Q1098" s="204"/>
      <c r="R1098" s="204"/>
      <c r="S1098" s="204"/>
      <c r="T1098" s="205"/>
      <c r="AT1098" s="206" t="s">
        <v>252</v>
      </c>
      <c r="AU1098" s="206" t="s">
        <v>79</v>
      </c>
      <c r="AV1098" s="13" t="s">
        <v>79</v>
      </c>
      <c r="AW1098" s="13" t="s">
        <v>32</v>
      </c>
      <c r="AX1098" s="13" t="s">
        <v>70</v>
      </c>
      <c r="AY1098" s="206" t="s">
        <v>244</v>
      </c>
    </row>
    <row r="1099" spans="1:65" s="14" customFormat="1">
      <c r="B1099" s="207"/>
      <c r="C1099" s="208"/>
      <c r="D1099" s="197" t="s">
        <v>252</v>
      </c>
      <c r="E1099" s="209" t="s">
        <v>18</v>
      </c>
      <c r="F1099" s="210" t="s">
        <v>254</v>
      </c>
      <c r="G1099" s="208"/>
      <c r="H1099" s="211">
        <v>10.7</v>
      </c>
      <c r="I1099" s="212"/>
      <c r="J1099" s="208"/>
      <c r="K1099" s="208"/>
      <c r="L1099" s="213"/>
      <c r="M1099" s="214"/>
      <c r="N1099" s="215"/>
      <c r="O1099" s="215"/>
      <c r="P1099" s="215"/>
      <c r="Q1099" s="215"/>
      <c r="R1099" s="215"/>
      <c r="S1099" s="215"/>
      <c r="T1099" s="216"/>
      <c r="AT1099" s="217" t="s">
        <v>252</v>
      </c>
      <c r="AU1099" s="217" t="s">
        <v>79</v>
      </c>
      <c r="AV1099" s="14" t="s">
        <v>250</v>
      </c>
      <c r="AW1099" s="14" t="s">
        <v>32</v>
      </c>
      <c r="AX1099" s="14" t="s">
        <v>77</v>
      </c>
      <c r="AY1099" s="217" t="s">
        <v>244</v>
      </c>
    </row>
    <row r="1100" spans="1:65" s="2" customFormat="1" ht="37.9" customHeight="1">
      <c r="A1100" s="36"/>
      <c r="B1100" s="37"/>
      <c r="C1100" s="181" t="s">
        <v>2864</v>
      </c>
      <c r="D1100" s="181" t="s">
        <v>246</v>
      </c>
      <c r="E1100" s="182" t="s">
        <v>2865</v>
      </c>
      <c r="F1100" s="183" t="s">
        <v>2866</v>
      </c>
      <c r="G1100" s="184" t="s">
        <v>289</v>
      </c>
      <c r="H1100" s="185">
        <v>31</v>
      </c>
      <c r="I1100" s="186"/>
      <c r="J1100" s="187">
        <f>ROUND(I1100*H1100,2)</f>
        <v>0</v>
      </c>
      <c r="K1100" s="188"/>
      <c r="L1100" s="41"/>
      <c r="M1100" s="189" t="s">
        <v>18</v>
      </c>
      <c r="N1100" s="190" t="s">
        <v>41</v>
      </c>
      <c r="O1100" s="66"/>
      <c r="P1100" s="191">
        <f>O1100*H1100</f>
        <v>0</v>
      </c>
      <c r="Q1100" s="191">
        <v>3.0000000000000001E-5</v>
      </c>
      <c r="R1100" s="191">
        <f>Q1100*H1100</f>
        <v>9.3000000000000005E-4</v>
      </c>
      <c r="S1100" s="191">
        <v>0</v>
      </c>
      <c r="T1100" s="192">
        <f>S1100*H1100</f>
        <v>0</v>
      </c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R1100" s="193" t="s">
        <v>167</v>
      </c>
      <c r="AT1100" s="193" t="s">
        <v>246</v>
      </c>
      <c r="AU1100" s="193" t="s">
        <v>79</v>
      </c>
      <c r="AY1100" s="19" t="s">
        <v>244</v>
      </c>
      <c r="BE1100" s="194">
        <f>IF(N1100="základní",J1100,0)</f>
        <v>0</v>
      </c>
      <c r="BF1100" s="194">
        <f>IF(N1100="snížená",J1100,0)</f>
        <v>0</v>
      </c>
      <c r="BG1100" s="194">
        <f>IF(N1100="zákl. přenesená",J1100,0)</f>
        <v>0</v>
      </c>
      <c r="BH1100" s="194">
        <f>IF(N1100="sníž. přenesená",J1100,0)</f>
        <v>0</v>
      </c>
      <c r="BI1100" s="194">
        <f>IF(N1100="nulová",J1100,0)</f>
        <v>0</v>
      </c>
      <c r="BJ1100" s="19" t="s">
        <v>77</v>
      </c>
      <c r="BK1100" s="194">
        <f>ROUND(I1100*H1100,2)</f>
        <v>0</v>
      </c>
      <c r="BL1100" s="19" t="s">
        <v>167</v>
      </c>
      <c r="BM1100" s="193" t="s">
        <v>2867</v>
      </c>
    </row>
    <row r="1101" spans="1:65" s="2" customFormat="1" ht="24.2" customHeight="1">
      <c r="A1101" s="36"/>
      <c r="B1101" s="37"/>
      <c r="C1101" s="218" t="s">
        <v>2868</v>
      </c>
      <c r="D1101" s="218" t="s">
        <v>264</v>
      </c>
      <c r="E1101" s="219" t="s">
        <v>2869</v>
      </c>
      <c r="F1101" s="220" t="s">
        <v>2870</v>
      </c>
      <c r="G1101" s="221" t="s">
        <v>289</v>
      </c>
      <c r="H1101" s="222">
        <v>36.131</v>
      </c>
      <c r="I1101" s="223"/>
      <c r="J1101" s="224">
        <f>ROUND(I1101*H1101,2)</f>
        <v>0</v>
      </c>
      <c r="K1101" s="225"/>
      <c r="L1101" s="226"/>
      <c r="M1101" s="227" t="s">
        <v>18</v>
      </c>
      <c r="N1101" s="228" t="s">
        <v>41</v>
      </c>
      <c r="O1101" s="66"/>
      <c r="P1101" s="191">
        <f>O1101*H1101</f>
        <v>0</v>
      </c>
      <c r="Q1101" s="191">
        <v>5.0000000000000001E-4</v>
      </c>
      <c r="R1101" s="191">
        <f>Q1101*H1101</f>
        <v>1.8065500000000002E-2</v>
      </c>
      <c r="S1101" s="191">
        <v>0</v>
      </c>
      <c r="T1101" s="192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93" t="s">
        <v>415</v>
      </c>
      <c r="AT1101" s="193" t="s">
        <v>264</v>
      </c>
      <c r="AU1101" s="193" t="s">
        <v>79</v>
      </c>
      <c r="AY1101" s="19" t="s">
        <v>244</v>
      </c>
      <c r="BE1101" s="194">
        <f>IF(N1101="základní",J1101,0)</f>
        <v>0</v>
      </c>
      <c r="BF1101" s="194">
        <f>IF(N1101="snížená",J1101,0)</f>
        <v>0</v>
      </c>
      <c r="BG1101" s="194">
        <f>IF(N1101="zákl. přenesená",J1101,0)</f>
        <v>0</v>
      </c>
      <c r="BH1101" s="194">
        <f>IF(N1101="sníž. přenesená",J1101,0)</f>
        <v>0</v>
      </c>
      <c r="BI1101" s="194">
        <f>IF(N1101="nulová",J1101,0)</f>
        <v>0</v>
      </c>
      <c r="BJ1101" s="19" t="s">
        <v>77</v>
      </c>
      <c r="BK1101" s="194">
        <f>ROUND(I1101*H1101,2)</f>
        <v>0</v>
      </c>
      <c r="BL1101" s="19" t="s">
        <v>167</v>
      </c>
      <c r="BM1101" s="193" t="s">
        <v>2871</v>
      </c>
    </row>
    <row r="1102" spans="1:65" s="2" customFormat="1" ht="49.15" customHeight="1">
      <c r="A1102" s="36"/>
      <c r="B1102" s="37"/>
      <c r="C1102" s="181" t="s">
        <v>2872</v>
      </c>
      <c r="D1102" s="181" t="s">
        <v>246</v>
      </c>
      <c r="E1102" s="182" t="s">
        <v>2873</v>
      </c>
      <c r="F1102" s="183" t="s">
        <v>2874</v>
      </c>
      <c r="G1102" s="184" t="s">
        <v>262</v>
      </c>
      <c r="H1102" s="185">
        <v>1.2949999999999999</v>
      </c>
      <c r="I1102" s="186"/>
      <c r="J1102" s="187">
        <f>ROUND(I1102*H1102,2)</f>
        <v>0</v>
      </c>
      <c r="K1102" s="188"/>
      <c r="L1102" s="41"/>
      <c r="M1102" s="189" t="s">
        <v>18</v>
      </c>
      <c r="N1102" s="190" t="s">
        <v>41</v>
      </c>
      <c r="O1102" s="66"/>
      <c r="P1102" s="191">
        <f>O1102*H1102</f>
        <v>0</v>
      </c>
      <c r="Q1102" s="191">
        <v>0</v>
      </c>
      <c r="R1102" s="191">
        <f>Q1102*H1102</f>
        <v>0</v>
      </c>
      <c r="S1102" s="191">
        <v>0</v>
      </c>
      <c r="T1102" s="192">
        <f>S1102*H1102</f>
        <v>0</v>
      </c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R1102" s="193" t="s">
        <v>167</v>
      </c>
      <c r="AT1102" s="193" t="s">
        <v>246</v>
      </c>
      <c r="AU1102" s="193" t="s">
        <v>79</v>
      </c>
      <c r="AY1102" s="19" t="s">
        <v>244</v>
      </c>
      <c r="BE1102" s="194">
        <f>IF(N1102="základní",J1102,0)</f>
        <v>0</v>
      </c>
      <c r="BF1102" s="194">
        <f>IF(N1102="snížená",J1102,0)</f>
        <v>0</v>
      </c>
      <c r="BG1102" s="194">
        <f>IF(N1102="zákl. přenesená",J1102,0)</f>
        <v>0</v>
      </c>
      <c r="BH1102" s="194">
        <f>IF(N1102="sníž. přenesená",J1102,0)</f>
        <v>0</v>
      </c>
      <c r="BI1102" s="194">
        <f>IF(N1102="nulová",J1102,0)</f>
        <v>0</v>
      </c>
      <c r="BJ1102" s="19" t="s">
        <v>77</v>
      </c>
      <c r="BK1102" s="194">
        <f>ROUND(I1102*H1102,2)</f>
        <v>0</v>
      </c>
      <c r="BL1102" s="19" t="s">
        <v>167</v>
      </c>
      <c r="BM1102" s="193" t="s">
        <v>2875</v>
      </c>
    </row>
    <row r="1103" spans="1:65" s="12" customFormat="1" ht="22.9" customHeight="1">
      <c r="B1103" s="165"/>
      <c r="C1103" s="166"/>
      <c r="D1103" s="167" t="s">
        <v>69</v>
      </c>
      <c r="E1103" s="179" t="s">
        <v>2876</v>
      </c>
      <c r="F1103" s="179" t="s">
        <v>2877</v>
      </c>
      <c r="G1103" s="166"/>
      <c r="H1103" s="166"/>
      <c r="I1103" s="169"/>
      <c r="J1103" s="180">
        <f>BK1103</f>
        <v>0</v>
      </c>
      <c r="K1103" s="166"/>
      <c r="L1103" s="171"/>
      <c r="M1103" s="172"/>
      <c r="N1103" s="173"/>
      <c r="O1103" s="173"/>
      <c r="P1103" s="174">
        <f>SUM(P1104:P1136)</f>
        <v>0</v>
      </c>
      <c r="Q1103" s="173"/>
      <c r="R1103" s="174">
        <f>SUM(R1104:R1136)</f>
        <v>3.1064294600000006</v>
      </c>
      <c r="S1103" s="173"/>
      <c r="T1103" s="175">
        <f>SUM(T1104:T1136)</f>
        <v>0</v>
      </c>
      <c r="AR1103" s="176" t="s">
        <v>79</v>
      </c>
      <c r="AT1103" s="177" t="s">
        <v>69</v>
      </c>
      <c r="AU1103" s="177" t="s">
        <v>77</v>
      </c>
      <c r="AY1103" s="176" t="s">
        <v>244</v>
      </c>
      <c r="BK1103" s="178">
        <f>SUM(BK1104:BK1136)</f>
        <v>0</v>
      </c>
    </row>
    <row r="1104" spans="1:65" s="2" customFormat="1" ht="24.2" customHeight="1">
      <c r="A1104" s="36"/>
      <c r="B1104" s="37"/>
      <c r="C1104" s="181" t="s">
        <v>2878</v>
      </c>
      <c r="D1104" s="181" t="s">
        <v>246</v>
      </c>
      <c r="E1104" s="182" t="s">
        <v>2879</v>
      </c>
      <c r="F1104" s="183" t="s">
        <v>2880</v>
      </c>
      <c r="G1104" s="184" t="s">
        <v>289</v>
      </c>
      <c r="H1104" s="185">
        <v>307.85000000000002</v>
      </c>
      <c r="I1104" s="186"/>
      <c r="J1104" s="187">
        <f>ROUND(I1104*H1104,2)</f>
        <v>0</v>
      </c>
      <c r="K1104" s="188"/>
      <c r="L1104" s="41"/>
      <c r="M1104" s="189" t="s">
        <v>18</v>
      </c>
      <c r="N1104" s="190" t="s">
        <v>41</v>
      </c>
      <c r="O1104" s="66"/>
      <c r="P1104" s="191">
        <f>O1104*H1104</f>
        <v>0</v>
      </c>
      <c r="Q1104" s="191">
        <v>0</v>
      </c>
      <c r="R1104" s="191">
        <f>Q1104*H1104</f>
        <v>0</v>
      </c>
      <c r="S1104" s="191">
        <v>0</v>
      </c>
      <c r="T1104" s="192">
        <f>S1104*H1104</f>
        <v>0</v>
      </c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R1104" s="193" t="s">
        <v>167</v>
      </c>
      <c r="AT1104" s="193" t="s">
        <v>246</v>
      </c>
      <c r="AU1104" s="193" t="s">
        <v>79</v>
      </c>
      <c r="AY1104" s="19" t="s">
        <v>244</v>
      </c>
      <c r="BE1104" s="194">
        <f>IF(N1104="základní",J1104,0)</f>
        <v>0</v>
      </c>
      <c r="BF1104" s="194">
        <f>IF(N1104="snížená",J1104,0)</f>
        <v>0</v>
      </c>
      <c r="BG1104" s="194">
        <f>IF(N1104="zákl. přenesená",J1104,0)</f>
        <v>0</v>
      </c>
      <c r="BH1104" s="194">
        <f>IF(N1104="sníž. přenesená",J1104,0)</f>
        <v>0</v>
      </c>
      <c r="BI1104" s="194">
        <f>IF(N1104="nulová",J1104,0)</f>
        <v>0</v>
      </c>
      <c r="BJ1104" s="19" t="s">
        <v>77</v>
      </c>
      <c r="BK1104" s="194">
        <f>ROUND(I1104*H1104,2)</f>
        <v>0</v>
      </c>
      <c r="BL1104" s="19" t="s">
        <v>167</v>
      </c>
      <c r="BM1104" s="193" t="s">
        <v>2881</v>
      </c>
    </row>
    <row r="1105" spans="1:65" s="13" customFormat="1">
      <c r="B1105" s="195"/>
      <c r="C1105" s="196"/>
      <c r="D1105" s="197" t="s">
        <v>252</v>
      </c>
      <c r="E1105" s="198" t="s">
        <v>18</v>
      </c>
      <c r="F1105" s="199" t="s">
        <v>2882</v>
      </c>
      <c r="G1105" s="196"/>
      <c r="H1105" s="200">
        <v>297.5</v>
      </c>
      <c r="I1105" s="201"/>
      <c r="J1105" s="196"/>
      <c r="K1105" s="196"/>
      <c r="L1105" s="202"/>
      <c r="M1105" s="203"/>
      <c r="N1105" s="204"/>
      <c r="O1105" s="204"/>
      <c r="P1105" s="204"/>
      <c r="Q1105" s="204"/>
      <c r="R1105" s="204"/>
      <c r="S1105" s="204"/>
      <c r="T1105" s="205"/>
      <c r="AT1105" s="206" t="s">
        <v>252</v>
      </c>
      <c r="AU1105" s="206" t="s">
        <v>79</v>
      </c>
      <c r="AV1105" s="13" t="s">
        <v>79</v>
      </c>
      <c r="AW1105" s="13" t="s">
        <v>32</v>
      </c>
      <c r="AX1105" s="13" t="s">
        <v>70</v>
      </c>
      <c r="AY1105" s="206" t="s">
        <v>244</v>
      </c>
    </row>
    <row r="1106" spans="1:65" s="15" customFormat="1">
      <c r="B1106" s="229"/>
      <c r="C1106" s="230"/>
      <c r="D1106" s="197" t="s">
        <v>252</v>
      </c>
      <c r="E1106" s="231" t="s">
        <v>18</v>
      </c>
      <c r="F1106" s="232" t="s">
        <v>2883</v>
      </c>
      <c r="G1106" s="230"/>
      <c r="H1106" s="231" t="s">
        <v>18</v>
      </c>
      <c r="I1106" s="233"/>
      <c r="J1106" s="230"/>
      <c r="K1106" s="230"/>
      <c r="L1106" s="234"/>
      <c r="M1106" s="235"/>
      <c r="N1106" s="236"/>
      <c r="O1106" s="236"/>
      <c r="P1106" s="236"/>
      <c r="Q1106" s="236"/>
      <c r="R1106" s="236"/>
      <c r="S1106" s="236"/>
      <c r="T1106" s="237"/>
      <c r="AT1106" s="238" t="s">
        <v>252</v>
      </c>
      <c r="AU1106" s="238" t="s">
        <v>79</v>
      </c>
      <c r="AV1106" s="15" t="s">
        <v>77</v>
      </c>
      <c r="AW1106" s="15" t="s">
        <v>32</v>
      </c>
      <c r="AX1106" s="15" t="s">
        <v>70</v>
      </c>
      <c r="AY1106" s="238" t="s">
        <v>244</v>
      </c>
    </row>
    <row r="1107" spans="1:65" s="13" customFormat="1" ht="33.75">
      <c r="B1107" s="195"/>
      <c r="C1107" s="196"/>
      <c r="D1107" s="197" t="s">
        <v>252</v>
      </c>
      <c r="E1107" s="198" t="s">
        <v>18</v>
      </c>
      <c r="F1107" s="199" t="s">
        <v>2884</v>
      </c>
      <c r="G1107" s="196"/>
      <c r="H1107" s="200">
        <v>6.12</v>
      </c>
      <c r="I1107" s="201"/>
      <c r="J1107" s="196"/>
      <c r="K1107" s="196"/>
      <c r="L1107" s="202"/>
      <c r="M1107" s="203"/>
      <c r="N1107" s="204"/>
      <c r="O1107" s="204"/>
      <c r="P1107" s="204"/>
      <c r="Q1107" s="204"/>
      <c r="R1107" s="204"/>
      <c r="S1107" s="204"/>
      <c r="T1107" s="205"/>
      <c r="AT1107" s="206" t="s">
        <v>252</v>
      </c>
      <c r="AU1107" s="206" t="s">
        <v>79</v>
      </c>
      <c r="AV1107" s="13" t="s">
        <v>79</v>
      </c>
      <c r="AW1107" s="13" t="s">
        <v>32</v>
      </c>
      <c r="AX1107" s="13" t="s">
        <v>70</v>
      </c>
      <c r="AY1107" s="206" t="s">
        <v>244</v>
      </c>
    </row>
    <row r="1108" spans="1:65" s="13" customFormat="1">
      <c r="B1108" s="195"/>
      <c r="C1108" s="196"/>
      <c r="D1108" s="197" t="s">
        <v>252</v>
      </c>
      <c r="E1108" s="198" t="s">
        <v>18</v>
      </c>
      <c r="F1108" s="199" t="s">
        <v>2885</v>
      </c>
      <c r="G1108" s="196"/>
      <c r="H1108" s="200">
        <v>4.2300000000000004</v>
      </c>
      <c r="I1108" s="201"/>
      <c r="J1108" s="196"/>
      <c r="K1108" s="196"/>
      <c r="L1108" s="202"/>
      <c r="M1108" s="203"/>
      <c r="N1108" s="204"/>
      <c r="O1108" s="204"/>
      <c r="P1108" s="204"/>
      <c r="Q1108" s="204"/>
      <c r="R1108" s="204"/>
      <c r="S1108" s="204"/>
      <c r="T1108" s="205"/>
      <c r="AT1108" s="206" t="s">
        <v>252</v>
      </c>
      <c r="AU1108" s="206" t="s">
        <v>79</v>
      </c>
      <c r="AV1108" s="13" t="s">
        <v>79</v>
      </c>
      <c r="AW1108" s="13" t="s">
        <v>32</v>
      </c>
      <c r="AX1108" s="13" t="s">
        <v>70</v>
      </c>
      <c r="AY1108" s="206" t="s">
        <v>244</v>
      </c>
    </row>
    <row r="1109" spans="1:65" s="14" customFormat="1">
      <c r="B1109" s="207"/>
      <c r="C1109" s="208"/>
      <c r="D1109" s="197" t="s">
        <v>252</v>
      </c>
      <c r="E1109" s="209" t="s">
        <v>18</v>
      </c>
      <c r="F1109" s="210" t="s">
        <v>254</v>
      </c>
      <c r="G1109" s="208"/>
      <c r="H1109" s="211">
        <v>307.85000000000002</v>
      </c>
      <c r="I1109" s="212"/>
      <c r="J1109" s="208"/>
      <c r="K1109" s="208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252</v>
      </c>
      <c r="AU1109" s="217" t="s">
        <v>79</v>
      </c>
      <c r="AV1109" s="14" t="s">
        <v>250</v>
      </c>
      <c r="AW1109" s="14" t="s">
        <v>32</v>
      </c>
      <c r="AX1109" s="14" t="s">
        <v>77</v>
      </c>
      <c r="AY1109" s="217" t="s">
        <v>244</v>
      </c>
    </row>
    <row r="1110" spans="1:65" s="2" customFormat="1" ht="24.2" customHeight="1">
      <c r="A1110" s="36"/>
      <c r="B1110" s="37"/>
      <c r="C1110" s="181" t="s">
        <v>2886</v>
      </c>
      <c r="D1110" s="181" t="s">
        <v>246</v>
      </c>
      <c r="E1110" s="182" t="s">
        <v>2887</v>
      </c>
      <c r="F1110" s="183" t="s">
        <v>2888</v>
      </c>
      <c r="G1110" s="184" t="s">
        <v>289</v>
      </c>
      <c r="H1110" s="185">
        <v>297.5</v>
      </c>
      <c r="I1110" s="186"/>
      <c r="J1110" s="187">
        <f>ROUND(I1110*H1110,2)</f>
        <v>0</v>
      </c>
      <c r="K1110" s="188"/>
      <c r="L1110" s="41"/>
      <c r="M1110" s="189" t="s">
        <v>18</v>
      </c>
      <c r="N1110" s="190" t="s">
        <v>41</v>
      </c>
      <c r="O1110" s="66"/>
      <c r="P1110" s="191">
        <f>O1110*H1110</f>
        <v>0</v>
      </c>
      <c r="Q1110" s="191">
        <v>8.8000000000000003E-4</v>
      </c>
      <c r="R1110" s="191">
        <f>Q1110*H1110</f>
        <v>0.26180000000000003</v>
      </c>
      <c r="S1110" s="191">
        <v>0</v>
      </c>
      <c r="T1110" s="192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93" t="s">
        <v>167</v>
      </c>
      <c r="AT1110" s="193" t="s">
        <v>246</v>
      </c>
      <c r="AU1110" s="193" t="s">
        <v>79</v>
      </c>
      <c r="AY1110" s="19" t="s">
        <v>244</v>
      </c>
      <c r="BE1110" s="194">
        <f>IF(N1110="základní",J1110,0)</f>
        <v>0</v>
      </c>
      <c r="BF1110" s="194">
        <f>IF(N1110="snížená",J1110,0)</f>
        <v>0</v>
      </c>
      <c r="BG1110" s="194">
        <f>IF(N1110="zákl. přenesená",J1110,0)</f>
        <v>0</v>
      </c>
      <c r="BH1110" s="194">
        <f>IF(N1110="sníž. přenesená",J1110,0)</f>
        <v>0</v>
      </c>
      <c r="BI1110" s="194">
        <f>IF(N1110="nulová",J1110,0)</f>
        <v>0</v>
      </c>
      <c r="BJ1110" s="19" t="s">
        <v>77</v>
      </c>
      <c r="BK1110" s="194">
        <f>ROUND(I1110*H1110,2)</f>
        <v>0</v>
      </c>
      <c r="BL1110" s="19" t="s">
        <v>167</v>
      </c>
      <c r="BM1110" s="193" t="s">
        <v>2889</v>
      </c>
    </row>
    <row r="1111" spans="1:65" s="13" customFormat="1">
      <c r="B1111" s="195"/>
      <c r="C1111" s="196"/>
      <c r="D1111" s="197" t="s">
        <v>252</v>
      </c>
      <c r="E1111" s="198" t="s">
        <v>18</v>
      </c>
      <c r="F1111" s="199" t="s">
        <v>2882</v>
      </c>
      <c r="G1111" s="196"/>
      <c r="H1111" s="200">
        <v>297.5</v>
      </c>
      <c r="I1111" s="201"/>
      <c r="J1111" s="196"/>
      <c r="K1111" s="196"/>
      <c r="L1111" s="202"/>
      <c r="M1111" s="203"/>
      <c r="N1111" s="204"/>
      <c r="O1111" s="204"/>
      <c r="P1111" s="204"/>
      <c r="Q1111" s="204"/>
      <c r="R1111" s="204"/>
      <c r="S1111" s="204"/>
      <c r="T1111" s="205"/>
      <c r="AT1111" s="206" t="s">
        <v>252</v>
      </c>
      <c r="AU1111" s="206" t="s">
        <v>79</v>
      </c>
      <c r="AV1111" s="13" t="s">
        <v>79</v>
      </c>
      <c r="AW1111" s="13" t="s">
        <v>32</v>
      </c>
      <c r="AX1111" s="13" t="s">
        <v>70</v>
      </c>
      <c r="AY1111" s="206" t="s">
        <v>244</v>
      </c>
    </row>
    <row r="1112" spans="1:65" s="14" customFormat="1">
      <c r="B1112" s="207"/>
      <c r="C1112" s="208"/>
      <c r="D1112" s="197" t="s">
        <v>252</v>
      </c>
      <c r="E1112" s="209" t="s">
        <v>18</v>
      </c>
      <c r="F1112" s="210" t="s">
        <v>254</v>
      </c>
      <c r="G1112" s="208"/>
      <c r="H1112" s="211">
        <v>297.5</v>
      </c>
      <c r="I1112" s="212"/>
      <c r="J1112" s="208"/>
      <c r="K1112" s="208"/>
      <c r="L1112" s="213"/>
      <c r="M1112" s="214"/>
      <c r="N1112" s="215"/>
      <c r="O1112" s="215"/>
      <c r="P1112" s="215"/>
      <c r="Q1112" s="215"/>
      <c r="R1112" s="215"/>
      <c r="S1112" s="215"/>
      <c r="T1112" s="216"/>
      <c r="AT1112" s="217" t="s">
        <v>252</v>
      </c>
      <c r="AU1112" s="217" t="s">
        <v>79</v>
      </c>
      <c r="AV1112" s="14" t="s">
        <v>250</v>
      </c>
      <c r="AW1112" s="14" t="s">
        <v>32</v>
      </c>
      <c r="AX1112" s="14" t="s">
        <v>77</v>
      </c>
      <c r="AY1112" s="217" t="s">
        <v>244</v>
      </c>
    </row>
    <row r="1113" spans="1:65" s="2" customFormat="1" ht="44.25" customHeight="1">
      <c r="A1113" s="36"/>
      <c r="B1113" s="37"/>
      <c r="C1113" s="218" t="s">
        <v>2890</v>
      </c>
      <c r="D1113" s="218" t="s">
        <v>264</v>
      </c>
      <c r="E1113" s="219" t="s">
        <v>2835</v>
      </c>
      <c r="F1113" s="220" t="s">
        <v>2836</v>
      </c>
      <c r="G1113" s="221" t="s">
        <v>289</v>
      </c>
      <c r="H1113" s="222">
        <v>346.73599999999999</v>
      </c>
      <c r="I1113" s="223"/>
      <c r="J1113" s="224">
        <f>ROUND(I1113*H1113,2)</f>
        <v>0</v>
      </c>
      <c r="K1113" s="225"/>
      <c r="L1113" s="226"/>
      <c r="M1113" s="227" t="s">
        <v>18</v>
      </c>
      <c r="N1113" s="228" t="s">
        <v>41</v>
      </c>
      <c r="O1113" s="66"/>
      <c r="P1113" s="191">
        <f>O1113*H1113</f>
        <v>0</v>
      </c>
      <c r="Q1113" s="191">
        <v>5.4000000000000003E-3</v>
      </c>
      <c r="R1113" s="191">
        <f>Q1113*H1113</f>
        <v>1.8723744</v>
      </c>
      <c r="S1113" s="191">
        <v>0</v>
      </c>
      <c r="T1113" s="192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93" t="s">
        <v>415</v>
      </c>
      <c r="AT1113" s="193" t="s">
        <v>264</v>
      </c>
      <c r="AU1113" s="193" t="s">
        <v>79</v>
      </c>
      <c r="AY1113" s="19" t="s">
        <v>244</v>
      </c>
      <c r="BE1113" s="194">
        <f>IF(N1113="základní",J1113,0)</f>
        <v>0</v>
      </c>
      <c r="BF1113" s="194">
        <f>IF(N1113="snížená",J1113,0)</f>
        <v>0</v>
      </c>
      <c r="BG1113" s="194">
        <f>IF(N1113="zákl. přenesená",J1113,0)</f>
        <v>0</v>
      </c>
      <c r="BH1113" s="194">
        <f>IF(N1113="sníž. přenesená",J1113,0)</f>
        <v>0</v>
      </c>
      <c r="BI1113" s="194">
        <f>IF(N1113="nulová",J1113,0)</f>
        <v>0</v>
      </c>
      <c r="BJ1113" s="19" t="s">
        <v>77</v>
      </c>
      <c r="BK1113" s="194">
        <f>ROUND(I1113*H1113,2)</f>
        <v>0</v>
      </c>
      <c r="BL1113" s="19" t="s">
        <v>167</v>
      </c>
      <c r="BM1113" s="193" t="s">
        <v>2891</v>
      </c>
    </row>
    <row r="1114" spans="1:65" s="13" customFormat="1">
      <c r="B1114" s="195"/>
      <c r="C1114" s="196"/>
      <c r="D1114" s="197" t="s">
        <v>252</v>
      </c>
      <c r="E1114" s="198" t="s">
        <v>18</v>
      </c>
      <c r="F1114" s="199" t="s">
        <v>2892</v>
      </c>
      <c r="G1114" s="196"/>
      <c r="H1114" s="200">
        <v>346.73599999999999</v>
      </c>
      <c r="I1114" s="201"/>
      <c r="J1114" s="196"/>
      <c r="K1114" s="196"/>
      <c r="L1114" s="202"/>
      <c r="M1114" s="203"/>
      <c r="N1114" s="204"/>
      <c r="O1114" s="204"/>
      <c r="P1114" s="204"/>
      <c r="Q1114" s="204"/>
      <c r="R1114" s="204"/>
      <c r="S1114" s="204"/>
      <c r="T1114" s="205"/>
      <c r="AT1114" s="206" t="s">
        <v>252</v>
      </c>
      <c r="AU1114" s="206" t="s">
        <v>79</v>
      </c>
      <c r="AV1114" s="13" t="s">
        <v>79</v>
      </c>
      <c r="AW1114" s="13" t="s">
        <v>32</v>
      </c>
      <c r="AX1114" s="13" t="s">
        <v>70</v>
      </c>
      <c r="AY1114" s="206" t="s">
        <v>244</v>
      </c>
    </row>
    <row r="1115" spans="1:65" s="14" customFormat="1">
      <c r="B1115" s="207"/>
      <c r="C1115" s="208"/>
      <c r="D1115" s="197" t="s">
        <v>252</v>
      </c>
      <c r="E1115" s="209" t="s">
        <v>18</v>
      </c>
      <c r="F1115" s="210" t="s">
        <v>254</v>
      </c>
      <c r="G1115" s="208"/>
      <c r="H1115" s="211">
        <v>346.73599999999999</v>
      </c>
      <c r="I1115" s="212"/>
      <c r="J1115" s="208"/>
      <c r="K1115" s="208"/>
      <c r="L1115" s="213"/>
      <c r="M1115" s="214"/>
      <c r="N1115" s="215"/>
      <c r="O1115" s="215"/>
      <c r="P1115" s="215"/>
      <c r="Q1115" s="215"/>
      <c r="R1115" s="215"/>
      <c r="S1115" s="215"/>
      <c r="T1115" s="216"/>
      <c r="AT1115" s="217" t="s">
        <v>252</v>
      </c>
      <c r="AU1115" s="217" t="s">
        <v>79</v>
      </c>
      <c r="AV1115" s="14" t="s">
        <v>250</v>
      </c>
      <c r="AW1115" s="14" t="s">
        <v>32</v>
      </c>
      <c r="AX1115" s="14" t="s">
        <v>77</v>
      </c>
      <c r="AY1115" s="217" t="s">
        <v>244</v>
      </c>
    </row>
    <row r="1116" spans="1:65" s="2" customFormat="1" ht="44.25" customHeight="1">
      <c r="A1116" s="36"/>
      <c r="B1116" s="37"/>
      <c r="C1116" s="181" t="s">
        <v>2893</v>
      </c>
      <c r="D1116" s="181" t="s">
        <v>246</v>
      </c>
      <c r="E1116" s="182" t="s">
        <v>2894</v>
      </c>
      <c r="F1116" s="183" t="s">
        <v>2895</v>
      </c>
      <c r="G1116" s="184" t="s">
        <v>289</v>
      </c>
      <c r="H1116" s="185">
        <v>297.5</v>
      </c>
      <c r="I1116" s="186"/>
      <c r="J1116" s="187">
        <f>ROUND(I1116*H1116,2)</f>
        <v>0</v>
      </c>
      <c r="K1116" s="188"/>
      <c r="L1116" s="41"/>
      <c r="M1116" s="189" t="s">
        <v>18</v>
      </c>
      <c r="N1116" s="190" t="s">
        <v>41</v>
      </c>
      <c r="O1116" s="66"/>
      <c r="P1116" s="191">
        <f>O1116*H1116</f>
        <v>0</v>
      </c>
      <c r="Q1116" s="191">
        <v>5.0000000000000002E-5</v>
      </c>
      <c r="R1116" s="191">
        <f>Q1116*H1116</f>
        <v>1.4875000000000001E-2</v>
      </c>
      <c r="S1116" s="191">
        <v>0</v>
      </c>
      <c r="T1116" s="192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193" t="s">
        <v>167</v>
      </c>
      <c r="AT1116" s="193" t="s">
        <v>246</v>
      </c>
      <c r="AU1116" s="193" t="s">
        <v>79</v>
      </c>
      <c r="AY1116" s="19" t="s">
        <v>244</v>
      </c>
      <c r="BE1116" s="194">
        <f>IF(N1116="základní",J1116,0)</f>
        <v>0</v>
      </c>
      <c r="BF1116" s="194">
        <f>IF(N1116="snížená",J1116,0)</f>
        <v>0</v>
      </c>
      <c r="BG1116" s="194">
        <f>IF(N1116="zákl. přenesená",J1116,0)</f>
        <v>0</v>
      </c>
      <c r="BH1116" s="194">
        <f>IF(N1116="sníž. přenesená",J1116,0)</f>
        <v>0</v>
      </c>
      <c r="BI1116" s="194">
        <f>IF(N1116="nulová",J1116,0)</f>
        <v>0</v>
      </c>
      <c r="BJ1116" s="19" t="s">
        <v>77</v>
      </c>
      <c r="BK1116" s="194">
        <f>ROUND(I1116*H1116,2)</f>
        <v>0</v>
      </c>
      <c r="BL1116" s="19" t="s">
        <v>167</v>
      </c>
      <c r="BM1116" s="193" t="s">
        <v>2896</v>
      </c>
    </row>
    <row r="1117" spans="1:65" s="13" customFormat="1">
      <c r="B1117" s="195"/>
      <c r="C1117" s="196"/>
      <c r="D1117" s="197" t="s">
        <v>252</v>
      </c>
      <c r="E1117" s="198" t="s">
        <v>18</v>
      </c>
      <c r="F1117" s="199" t="s">
        <v>2882</v>
      </c>
      <c r="G1117" s="196"/>
      <c r="H1117" s="200">
        <v>297.5</v>
      </c>
      <c r="I1117" s="201"/>
      <c r="J1117" s="196"/>
      <c r="K1117" s="196"/>
      <c r="L1117" s="202"/>
      <c r="M1117" s="203"/>
      <c r="N1117" s="204"/>
      <c r="O1117" s="204"/>
      <c r="P1117" s="204"/>
      <c r="Q1117" s="204"/>
      <c r="R1117" s="204"/>
      <c r="S1117" s="204"/>
      <c r="T1117" s="205"/>
      <c r="AT1117" s="206" t="s">
        <v>252</v>
      </c>
      <c r="AU1117" s="206" t="s">
        <v>79</v>
      </c>
      <c r="AV1117" s="13" t="s">
        <v>79</v>
      </c>
      <c r="AW1117" s="13" t="s">
        <v>32</v>
      </c>
      <c r="AX1117" s="13" t="s">
        <v>70</v>
      </c>
      <c r="AY1117" s="206" t="s">
        <v>244</v>
      </c>
    </row>
    <row r="1118" spans="1:65" s="14" customFormat="1">
      <c r="B1118" s="207"/>
      <c r="C1118" s="208"/>
      <c r="D1118" s="197" t="s">
        <v>252</v>
      </c>
      <c r="E1118" s="209" t="s">
        <v>18</v>
      </c>
      <c r="F1118" s="210" t="s">
        <v>254</v>
      </c>
      <c r="G1118" s="208"/>
      <c r="H1118" s="211">
        <v>297.5</v>
      </c>
      <c r="I1118" s="212"/>
      <c r="J1118" s="208"/>
      <c r="K1118" s="208"/>
      <c r="L1118" s="213"/>
      <c r="M1118" s="214"/>
      <c r="N1118" s="215"/>
      <c r="O1118" s="215"/>
      <c r="P1118" s="215"/>
      <c r="Q1118" s="215"/>
      <c r="R1118" s="215"/>
      <c r="S1118" s="215"/>
      <c r="T1118" s="216"/>
      <c r="AT1118" s="217" t="s">
        <v>252</v>
      </c>
      <c r="AU1118" s="217" t="s">
        <v>79</v>
      </c>
      <c r="AV1118" s="14" t="s">
        <v>250</v>
      </c>
      <c r="AW1118" s="14" t="s">
        <v>32</v>
      </c>
      <c r="AX1118" s="14" t="s">
        <v>77</v>
      </c>
      <c r="AY1118" s="217" t="s">
        <v>244</v>
      </c>
    </row>
    <row r="1119" spans="1:65" s="2" customFormat="1" ht="24.2" customHeight="1">
      <c r="A1119" s="36"/>
      <c r="B1119" s="37"/>
      <c r="C1119" s="218" t="s">
        <v>2897</v>
      </c>
      <c r="D1119" s="218" t="s">
        <v>264</v>
      </c>
      <c r="E1119" s="219" t="s">
        <v>2898</v>
      </c>
      <c r="F1119" s="220" t="s">
        <v>2899</v>
      </c>
      <c r="G1119" s="221" t="s">
        <v>289</v>
      </c>
      <c r="H1119" s="222">
        <v>346.73599999999999</v>
      </c>
      <c r="I1119" s="223"/>
      <c r="J1119" s="224">
        <f>ROUND(I1119*H1119,2)</f>
        <v>0</v>
      </c>
      <c r="K1119" s="225"/>
      <c r="L1119" s="226"/>
      <c r="M1119" s="227" t="s">
        <v>18</v>
      </c>
      <c r="N1119" s="228" t="s">
        <v>41</v>
      </c>
      <c r="O1119" s="66"/>
      <c r="P1119" s="191">
        <f>O1119*H1119</f>
        <v>0</v>
      </c>
      <c r="Q1119" s="191">
        <v>2.5400000000000002E-3</v>
      </c>
      <c r="R1119" s="191">
        <f>Q1119*H1119</f>
        <v>0.88070944000000007</v>
      </c>
      <c r="S1119" s="191">
        <v>0</v>
      </c>
      <c r="T1119" s="192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93" t="s">
        <v>415</v>
      </c>
      <c r="AT1119" s="193" t="s">
        <v>264</v>
      </c>
      <c r="AU1119" s="193" t="s">
        <v>79</v>
      </c>
      <c r="AY1119" s="19" t="s">
        <v>244</v>
      </c>
      <c r="BE1119" s="194">
        <f>IF(N1119="základní",J1119,0)</f>
        <v>0</v>
      </c>
      <c r="BF1119" s="194">
        <f>IF(N1119="snížená",J1119,0)</f>
        <v>0</v>
      </c>
      <c r="BG1119" s="194">
        <f>IF(N1119="zákl. přenesená",J1119,0)</f>
        <v>0</v>
      </c>
      <c r="BH1119" s="194">
        <f>IF(N1119="sníž. přenesená",J1119,0)</f>
        <v>0</v>
      </c>
      <c r="BI1119" s="194">
        <f>IF(N1119="nulová",J1119,0)</f>
        <v>0</v>
      </c>
      <c r="BJ1119" s="19" t="s">
        <v>77</v>
      </c>
      <c r="BK1119" s="194">
        <f>ROUND(I1119*H1119,2)</f>
        <v>0</v>
      </c>
      <c r="BL1119" s="19" t="s">
        <v>167</v>
      </c>
      <c r="BM1119" s="193" t="s">
        <v>2900</v>
      </c>
    </row>
    <row r="1120" spans="1:65" s="13" customFormat="1">
      <c r="B1120" s="195"/>
      <c r="C1120" s="196"/>
      <c r="D1120" s="197" t="s">
        <v>252</v>
      </c>
      <c r="E1120" s="198" t="s">
        <v>18</v>
      </c>
      <c r="F1120" s="199" t="s">
        <v>2892</v>
      </c>
      <c r="G1120" s="196"/>
      <c r="H1120" s="200">
        <v>346.73599999999999</v>
      </c>
      <c r="I1120" s="201"/>
      <c r="J1120" s="196"/>
      <c r="K1120" s="196"/>
      <c r="L1120" s="202"/>
      <c r="M1120" s="203"/>
      <c r="N1120" s="204"/>
      <c r="O1120" s="204"/>
      <c r="P1120" s="204"/>
      <c r="Q1120" s="204"/>
      <c r="R1120" s="204"/>
      <c r="S1120" s="204"/>
      <c r="T1120" s="205"/>
      <c r="AT1120" s="206" t="s">
        <v>252</v>
      </c>
      <c r="AU1120" s="206" t="s">
        <v>79</v>
      </c>
      <c r="AV1120" s="13" t="s">
        <v>79</v>
      </c>
      <c r="AW1120" s="13" t="s">
        <v>32</v>
      </c>
      <c r="AX1120" s="13" t="s">
        <v>70</v>
      </c>
      <c r="AY1120" s="206" t="s">
        <v>244</v>
      </c>
    </row>
    <row r="1121" spans="1:65" s="14" customFormat="1">
      <c r="B1121" s="207"/>
      <c r="C1121" s="208"/>
      <c r="D1121" s="197" t="s">
        <v>252</v>
      </c>
      <c r="E1121" s="209" t="s">
        <v>18</v>
      </c>
      <c r="F1121" s="210" t="s">
        <v>254</v>
      </c>
      <c r="G1121" s="208"/>
      <c r="H1121" s="211">
        <v>346.73599999999999</v>
      </c>
      <c r="I1121" s="212"/>
      <c r="J1121" s="208"/>
      <c r="K1121" s="208"/>
      <c r="L1121" s="213"/>
      <c r="M1121" s="214"/>
      <c r="N1121" s="215"/>
      <c r="O1121" s="215"/>
      <c r="P1121" s="215"/>
      <c r="Q1121" s="215"/>
      <c r="R1121" s="215"/>
      <c r="S1121" s="215"/>
      <c r="T1121" s="216"/>
      <c r="AT1121" s="217" t="s">
        <v>252</v>
      </c>
      <c r="AU1121" s="217" t="s">
        <v>79</v>
      </c>
      <c r="AV1121" s="14" t="s">
        <v>250</v>
      </c>
      <c r="AW1121" s="14" t="s">
        <v>32</v>
      </c>
      <c r="AX1121" s="14" t="s">
        <v>77</v>
      </c>
      <c r="AY1121" s="217" t="s">
        <v>244</v>
      </c>
    </row>
    <row r="1122" spans="1:65" s="2" customFormat="1" ht="49.15" customHeight="1">
      <c r="A1122" s="36"/>
      <c r="B1122" s="37"/>
      <c r="C1122" s="181" t="s">
        <v>2901</v>
      </c>
      <c r="D1122" s="181" t="s">
        <v>246</v>
      </c>
      <c r="E1122" s="182" t="s">
        <v>2902</v>
      </c>
      <c r="F1122" s="183" t="s">
        <v>2903</v>
      </c>
      <c r="G1122" s="184" t="s">
        <v>289</v>
      </c>
      <c r="H1122" s="185">
        <v>10.35</v>
      </c>
      <c r="I1122" s="186"/>
      <c r="J1122" s="187">
        <f>ROUND(I1122*H1122,2)</f>
        <v>0</v>
      </c>
      <c r="K1122" s="188"/>
      <c r="L1122" s="41"/>
      <c r="M1122" s="189" t="s">
        <v>18</v>
      </c>
      <c r="N1122" s="190" t="s">
        <v>41</v>
      </c>
      <c r="O1122" s="66"/>
      <c r="P1122" s="191">
        <f>O1122*H1122</f>
        <v>0</v>
      </c>
      <c r="Q1122" s="191">
        <v>1.8000000000000001E-4</v>
      </c>
      <c r="R1122" s="191">
        <f>Q1122*H1122</f>
        <v>1.8630000000000001E-3</v>
      </c>
      <c r="S1122" s="191">
        <v>0</v>
      </c>
      <c r="T1122" s="192">
        <f>S1122*H1122</f>
        <v>0</v>
      </c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R1122" s="193" t="s">
        <v>167</v>
      </c>
      <c r="AT1122" s="193" t="s">
        <v>246</v>
      </c>
      <c r="AU1122" s="193" t="s">
        <v>79</v>
      </c>
      <c r="AY1122" s="19" t="s">
        <v>244</v>
      </c>
      <c r="BE1122" s="194">
        <f>IF(N1122="základní",J1122,0)</f>
        <v>0</v>
      </c>
      <c r="BF1122" s="194">
        <f>IF(N1122="snížená",J1122,0)</f>
        <v>0</v>
      </c>
      <c r="BG1122" s="194">
        <f>IF(N1122="zákl. přenesená",J1122,0)</f>
        <v>0</v>
      </c>
      <c r="BH1122" s="194">
        <f>IF(N1122="sníž. přenesená",J1122,0)</f>
        <v>0</v>
      </c>
      <c r="BI1122" s="194">
        <f>IF(N1122="nulová",J1122,0)</f>
        <v>0</v>
      </c>
      <c r="BJ1122" s="19" t="s">
        <v>77</v>
      </c>
      <c r="BK1122" s="194">
        <f>ROUND(I1122*H1122,2)</f>
        <v>0</v>
      </c>
      <c r="BL1122" s="19" t="s">
        <v>167</v>
      </c>
      <c r="BM1122" s="193" t="s">
        <v>2904</v>
      </c>
    </row>
    <row r="1123" spans="1:65" s="13" customFormat="1" ht="33.75">
      <c r="B1123" s="195"/>
      <c r="C1123" s="196"/>
      <c r="D1123" s="197" t="s">
        <v>252</v>
      </c>
      <c r="E1123" s="198" t="s">
        <v>18</v>
      </c>
      <c r="F1123" s="199" t="s">
        <v>2884</v>
      </c>
      <c r="G1123" s="196"/>
      <c r="H1123" s="200">
        <v>6.12</v>
      </c>
      <c r="I1123" s="201"/>
      <c r="J1123" s="196"/>
      <c r="K1123" s="196"/>
      <c r="L1123" s="202"/>
      <c r="M1123" s="203"/>
      <c r="N1123" s="204"/>
      <c r="O1123" s="204"/>
      <c r="P1123" s="204"/>
      <c r="Q1123" s="204"/>
      <c r="R1123" s="204"/>
      <c r="S1123" s="204"/>
      <c r="T1123" s="205"/>
      <c r="AT1123" s="206" t="s">
        <v>252</v>
      </c>
      <c r="AU1123" s="206" t="s">
        <v>79</v>
      </c>
      <c r="AV1123" s="13" t="s">
        <v>79</v>
      </c>
      <c r="AW1123" s="13" t="s">
        <v>32</v>
      </c>
      <c r="AX1123" s="13" t="s">
        <v>70</v>
      </c>
      <c r="AY1123" s="206" t="s">
        <v>244</v>
      </c>
    </row>
    <row r="1124" spans="1:65" s="13" customFormat="1">
      <c r="B1124" s="195"/>
      <c r="C1124" s="196"/>
      <c r="D1124" s="197" t="s">
        <v>252</v>
      </c>
      <c r="E1124" s="198" t="s">
        <v>18</v>
      </c>
      <c r="F1124" s="199" t="s">
        <v>2885</v>
      </c>
      <c r="G1124" s="196"/>
      <c r="H1124" s="200">
        <v>4.2300000000000004</v>
      </c>
      <c r="I1124" s="201"/>
      <c r="J1124" s="196"/>
      <c r="K1124" s="196"/>
      <c r="L1124" s="202"/>
      <c r="M1124" s="203"/>
      <c r="N1124" s="204"/>
      <c r="O1124" s="204"/>
      <c r="P1124" s="204"/>
      <c r="Q1124" s="204"/>
      <c r="R1124" s="204"/>
      <c r="S1124" s="204"/>
      <c r="T1124" s="205"/>
      <c r="AT1124" s="206" t="s">
        <v>252</v>
      </c>
      <c r="AU1124" s="206" t="s">
        <v>79</v>
      </c>
      <c r="AV1124" s="13" t="s">
        <v>79</v>
      </c>
      <c r="AW1124" s="13" t="s">
        <v>32</v>
      </c>
      <c r="AX1124" s="13" t="s">
        <v>70</v>
      </c>
      <c r="AY1124" s="206" t="s">
        <v>244</v>
      </c>
    </row>
    <row r="1125" spans="1:65" s="14" customFormat="1">
      <c r="B1125" s="207"/>
      <c r="C1125" s="208"/>
      <c r="D1125" s="197" t="s">
        <v>252</v>
      </c>
      <c r="E1125" s="209" t="s">
        <v>18</v>
      </c>
      <c r="F1125" s="210" t="s">
        <v>254</v>
      </c>
      <c r="G1125" s="208"/>
      <c r="H1125" s="211">
        <v>10.350000000000001</v>
      </c>
      <c r="I1125" s="212"/>
      <c r="J1125" s="208"/>
      <c r="K1125" s="208"/>
      <c r="L1125" s="213"/>
      <c r="M1125" s="214"/>
      <c r="N1125" s="215"/>
      <c r="O1125" s="215"/>
      <c r="P1125" s="215"/>
      <c r="Q1125" s="215"/>
      <c r="R1125" s="215"/>
      <c r="S1125" s="215"/>
      <c r="T1125" s="216"/>
      <c r="AT1125" s="217" t="s">
        <v>252</v>
      </c>
      <c r="AU1125" s="217" t="s">
        <v>79</v>
      </c>
      <c r="AV1125" s="14" t="s">
        <v>250</v>
      </c>
      <c r="AW1125" s="14" t="s">
        <v>32</v>
      </c>
      <c r="AX1125" s="14" t="s">
        <v>77</v>
      </c>
      <c r="AY1125" s="217" t="s">
        <v>244</v>
      </c>
    </row>
    <row r="1126" spans="1:65" s="2" customFormat="1" ht="24.2" customHeight="1">
      <c r="A1126" s="36"/>
      <c r="B1126" s="37"/>
      <c r="C1126" s="218" t="s">
        <v>2905</v>
      </c>
      <c r="D1126" s="218" t="s">
        <v>264</v>
      </c>
      <c r="E1126" s="219" t="s">
        <v>2898</v>
      </c>
      <c r="F1126" s="220" t="s">
        <v>2899</v>
      </c>
      <c r="G1126" s="221" t="s">
        <v>289</v>
      </c>
      <c r="H1126" s="222">
        <v>11.903</v>
      </c>
      <c r="I1126" s="223"/>
      <c r="J1126" s="224">
        <f>ROUND(I1126*H1126,2)</f>
        <v>0</v>
      </c>
      <c r="K1126" s="225"/>
      <c r="L1126" s="226"/>
      <c r="M1126" s="227" t="s">
        <v>18</v>
      </c>
      <c r="N1126" s="228" t="s">
        <v>41</v>
      </c>
      <c r="O1126" s="66"/>
      <c r="P1126" s="191">
        <f>O1126*H1126</f>
        <v>0</v>
      </c>
      <c r="Q1126" s="191">
        <v>2.5400000000000002E-3</v>
      </c>
      <c r="R1126" s="191">
        <f>Q1126*H1126</f>
        <v>3.0233620000000003E-2</v>
      </c>
      <c r="S1126" s="191">
        <v>0</v>
      </c>
      <c r="T1126" s="192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93" t="s">
        <v>415</v>
      </c>
      <c r="AT1126" s="193" t="s">
        <v>264</v>
      </c>
      <c r="AU1126" s="193" t="s">
        <v>79</v>
      </c>
      <c r="AY1126" s="19" t="s">
        <v>244</v>
      </c>
      <c r="BE1126" s="194">
        <f>IF(N1126="základní",J1126,0)</f>
        <v>0</v>
      </c>
      <c r="BF1126" s="194">
        <f>IF(N1126="snížená",J1126,0)</f>
        <v>0</v>
      </c>
      <c r="BG1126" s="194">
        <f>IF(N1126="zákl. přenesená",J1126,0)</f>
        <v>0</v>
      </c>
      <c r="BH1126" s="194">
        <f>IF(N1126="sníž. přenesená",J1126,0)</f>
        <v>0</v>
      </c>
      <c r="BI1126" s="194">
        <f>IF(N1126="nulová",J1126,0)</f>
        <v>0</v>
      </c>
      <c r="BJ1126" s="19" t="s">
        <v>77</v>
      </c>
      <c r="BK1126" s="194">
        <f>ROUND(I1126*H1126,2)</f>
        <v>0</v>
      </c>
      <c r="BL1126" s="19" t="s">
        <v>167</v>
      </c>
      <c r="BM1126" s="193" t="s">
        <v>2906</v>
      </c>
    </row>
    <row r="1127" spans="1:65" s="13" customFormat="1">
      <c r="B1127" s="195"/>
      <c r="C1127" s="196"/>
      <c r="D1127" s="197" t="s">
        <v>252</v>
      </c>
      <c r="E1127" s="198" t="s">
        <v>18</v>
      </c>
      <c r="F1127" s="199" t="s">
        <v>2907</v>
      </c>
      <c r="G1127" s="196"/>
      <c r="H1127" s="200">
        <v>11.903</v>
      </c>
      <c r="I1127" s="201"/>
      <c r="J1127" s="196"/>
      <c r="K1127" s="196"/>
      <c r="L1127" s="202"/>
      <c r="M1127" s="203"/>
      <c r="N1127" s="204"/>
      <c r="O1127" s="204"/>
      <c r="P1127" s="204"/>
      <c r="Q1127" s="204"/>
      <c r="R1127" s="204"/>
      <c r="S1127" s="204"/>
      <c r="T1127" s="205"/>
      <c r="AT1127" s="206" t="s">
        <v>252</v>
      </c>
      <c r="AU1127" s="206" t="s">
        <v>79</v>
      </c>
      <c r="AV1127" s="13" t="s">
        <v>79</v>
      </c>
      <c r="AW1127" s="13" t="s">
        <v>32</v>
      </c>
      <c r="AX1127" s="13" t="s">
        <v>70</v>
      </c>
      <c r="AY1127" s="206" t="s">
        <v>244</v>
      </c>
    </row>
    <row r="1128" spans="1:65" s="14" customFormat="1">
      <c r="B1128" s="207"/>
      <c r="C1128" s="208"/>
      <c r="D1128" s="197" t="s">
        <v>252</v>
      </c>
      <c r="E1128" s="209" t="s">
        <v>18</v>
      </c>
      <c r="F1128" s="210" t="s">
        <v>254</v>
      </c>
      <c r="G1128" s="208"/>
      <c r="H1128" s="211">
        <v>11.903</v>
      </c>
      <c r="I1128" s="212"/>
      <c r="J1128" s="208"/>
      <c r="K1128" s="208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252</v>
      </c>
      <c r="AU1128" s="217" t="s">
        <v>79</v>
      </c>
      <c r="AV1128" s="14" t="s">
        <v>250</v>
      </c>
      <c r="AW1128" s="14" t="s">
        <v>32</v>
      </c>
      <c r="AX1128" s="14" t="s">
        <v>77</v>
      </c>
      <c r="AY1128" s="217" t="s">
        <v>244</v>
      </c>
    </row>
    <row r="1129" spans="1:65" s="2" customFormat="1" ht="33" customHeight="1">
      <c r="A1129" s="36"/>
      <c r="B1129" s="37"/>
      <c r="C1129" s="181" t="s">
        <v>2908</v>
      </c>
      <c r="D1129" s="181" t="s">
        <v>246</v>
      </c>
      <c r="E1129" s="182" t="s">
        <v>2909</v>
      </c>
      <c r="F1129" s="183" t="s">
        <v>2910</v>
      </c>
      <c r="G1129" s="184" t="s">
        <v>379</v>
      </c>
      <c r="H1129" s="185">
        <v>34.5</v>
      </c>
      <c r="I1129" s="186"/>
      <c r="J1129" s="187">
        <f>ROUND(I1129*H1129,2)</f>
        <v>0</v>
      </c>
      <c r="K1129" s="188"/>
      <c r="L1129" s="41"/>
      <c r="M1129" s="189" t="s">
        <v>18</v>
      </c>
      <c r="N1129" s="190" t="s">
        <v>41</v>
      </c>
      <c r="O1129" s="66"/>
      <c r="P1129" s="191">
        <f>O1129*H1129</f>
        <v>0</v>
      </c>
      <c r="Q1129" s="191">
        <v>3.8000000000000002E-4</v>
      </c>
      <c r="R1129" s="191">
        <f>Q1129*H1129</f>
        <v>1.311E-2</v>
      </c>
      <c r="S1129" s="191">
        <v>0</v>
      </c>
      <c r="T1129" s="192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93" t="s">
        <v>167</v>
      </c>
      <c r="AT1129" s="193" t="s">
        <v>246</v>
      </c>
      <c r="AU1129" s="193" t="s">
        <v>79</v>
      </c>
      <c r="AY1129" s="19" t="s">
        <v>244</v>
      </c>
      <c r="BE1129" s="194">
        <f>IF(N1129="základní",J1129,0)</f>
        <v>0</v>
      </c>
      <c r="BF1129" s="194">
        <f>IF(N1129="snížená",J1129,0)</f>
        <v>0</v>
      </c>
      <c r="BG1129" s="194">
        <f>IF(N1129="zákl. přenesená",J1129,0)</f>
        <v>0</v>
      </c>
      <c r="BH1129" s="194">
        <f>IF(N1129="sníž. přenesená",J1129,0)</f>
        <v>0</v>
      </c>
      <c r="BI1129" s="194">
        <f>IF(N1129="nulová",J1129,0)</f>
        <v>0</v>
      </c>
      <c r="BJ1129" s="19" t="s">
        <v>77</v>
      </c>
      <c r="BK1129" s="194">
        <f>ROUND(I1129*H1129,2)</f>
        <v>0</v>
      </c>
      <c r="BL1129" s="19" t="s">
        <v>167</v>
      </c>
      <c r="BM1129" s="193" t="s">
        <v>2911</v>
      </c>
    </row>
    <row r="1130" spans="1:65" s="13" customFormat="1" ht="33.75">
      <c r="B1130" s="195"/>
      <c r="C1130" s="196"/>
      <c r="D1130" s="197" t="s">
        <v>252</v>
      </c>
      <c r="E1130" s="198" t="s">
        <v>18</v>
      </c>
      <c r="F1130" s="199" t="s">
        <v>2912</v>
      </c>
      <c r="G1130" s="196"/>
      <c r="H1130" s="200">
        <v>20.399999999999999</v>
      </c>
      <c r="I1130" s="201"/>
      <c r="J1130" s="196"/>
      <c r="K1130" s="196"/>
      <c r="L1130" s="202"/>
      <c r="M1130" s="203"/>
      <c r="N1130" s="204"/>
      <c r="O1130" s="204"/>
      <c r="P1130" s="204"/>
      <c r="Q1130" s="204"/>
      <c r="R1130" s="204"/>
      <c r="S1130" s="204"/>
      <c r="T1130" s="205"/>
      <c r="AT1130" s="206" t="s">
        <v>252</v>
      </c>
      <c r="AU1130" s="206" t="s">
        <v>79</v>
      </c>
      <c r="AV1130" s="13" t="s">
        <v>79</v>
      </c>
      <c r="AW1130" s="13" t="s">
        <v>32</v>
      </c>
      <c r="AX1130" s="13" t="s">
        <v>70</v>
      </c>
      <c r="AY1130" s="206" t="s">
        <v>244</v>
      </c>
    </row>
    <row r="1131" spans="1:65" s="13" customFormat="1">
      <c r="B1131" s="195"/>
      <c r="C1131" s="196"/>
      <c r="D1131" s="197" t="s">
        <v>252</v>
      </c>
      <c r="E1131" s="198" t="s">
        <v>18</v>
      </c>
      <c r="F1131" s="199" t="s">
        <v>2913</v>
      </c>
      <c r="G1131" s="196"/>
      <c r="H1131" s="200">
        <v>14.1</v>
      </c>
      <c r="I1131" s="201"/>
      <c r="J1131" s="196"/>
      <c r="K1131" s="196"/>
      <c r="L1131" s="202"/>
      <c r="M1131" s="203"/>
      <c r="N1131" s="204"/>
      <c r="O1131" s="204"/>
      <c r="P1131" s="204"/>
      <c r="Q1131" s="204"/>
      <c r="R1131" s="204"/>
      <c r="S1131" s="204"/>
      <c r="T1131" s="205"/>
      <c r="AT1131" s="206" t="s">
        <v>252</v>
      </c>
      <c r="AU1131" s="206" t="s">
        <v>79</v>
      </c>
      <c r="AV1131" s="13" t="s">
        <v>79</v>
      </c>
      <c r="AW1131" s="13" t="s">
        <v>32</v>
      </c>
      <c r="AX1131" s="13" t="s">
        <v>70</v>
      </c>
      <c r="AY1131" s="206" t="s">
        <v>244</v>
      </c>
    </row>
    <row r="1132" spans="1:65" s="14" customFormat="1">
      <c r="B1132" s="207"/>
      <c r="C1132" s="208"/>
      <c r="D1132" s="197" t="s">
        <v>252</v>
      </c>
      <c r="E1132" s="209" t="s">
        <v>18</v>
      </c>
      <c r="F1132" s="210" t="s">
        <v>254</v>
      </c>
      <c r="G1132" s="208"/>
      <c r="H1132" s="211">
        <v>34.5</v>
      </c>
      <c r="I1132" s="212"/>
      <c r="J1132" s="208"/>
      <c r="K1132" s="208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252</v>
      </c>
      <c r="AU1132" s="217" t="s">
        <v>79</v>
      </c>
      <c r="AV1132" s="14" t="s">
        <v>250</v>
      </c>
      <c r="AW1132" s="14" t="s">
        <v>32</v>
      </c>
      <c r="AX1132" s="14" t="s">
        <v>77</v>
      </c>
      <c r="AY1132" s="217" t="s">
        <v>244</v>
      </c>
    </row>
    <row r="1133" spans="1:65" s="2" customFormat="1" ht="24.2" customHeight="1">
      <c r="A1133" s="36"/>
      <c r="B1133" s="37"/>
      <c r="C1133" s="218" t="s">
        <v>2914</v>
      </c>
      <c r="D1133" s="218" t="s">
        <v>264</v>
      </c>
      <c r="E1133" s="219" t="s">
        <v>2915</v>
      </c>
      <c r="F1133" s="220" t="s">
        <v>2916</v>
      </c>
      <c r="G1133" s="221" t="s">
        <v>289</v>
      </c>
      <c r="H1133" s="222">
        <v>20.7</v>
      </c>
      <c r="I1133" s="223"/>
      <c r="J1133" s="224">
        <f>ROUND(I1133*H1133,2)</f>
        <v>0</v>
      </c>
      <c r="K1133" s="225"/>
      <c r="L1133" s="226"/>
      <c r="M1133" s="227" t="s">
        <v>18</v>
      </c>
      <c r="N1133" s="228" t="s">
        <v>41</v>
      </c>
      <c r="O1133" s="66"/>
      <c r="P1133" s="191">
        <f>O1133*H1133</f>
        <v>0</v>
      </c>
      <c r="Q1133" s="191">
        <v>1.5200000000000001E-3</v>
      </c>
      <c r="R1133" s="191">
        <f>Q1133*H1133</f>
        <v>3.1463999999999999E-2</v>
      </c>
      <c r="S1133" s="191">
        <v>0</v>
      </c>
      <c r="T1133" s="192">
        <f>S1133*H1133</f>
        <v>0</v>
      </c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R1133" s="193" t="s">
        <v>415</v>
      </c>
      <c r="AT1133" s="193" t="s">
        <v>264</v>
      </c>
      <c r="AU1133" s="193" t="s">
        <v>79</v>
      </c>
      <c r="AY1133" s="19" t="s">
        <v>244</v>
      </c>
      <c r="BE1133" s="194">
        <f>IF(N1133="základní",J1133,0)</f>
        <v>0</v>
      </c>
      <c r="BF1133" s="194">
        <f>IF(N1133="snížená",J1133,0)</f>
        <v>0</v>
      </c>
      <c r="BG1133" s="194">
        <f>IF(N1133="zákl. přenesená",J1133,0)</f>
        <v>0</v>
      </c>
      <c r="BH1133" s="194">
        <f>IF(N1133="sníž. přenesená",J1133,0)</f>
        <v>0</v>
      </c>
      <c r="BI1133" s="194">
        <f>IF(N1133="nulová",J1133,0)</f>
        <v>0</v>
      </c>
      <c r="BJ1133" s="19" t="s">
        <v>77</v>
      </c>
      <c r="BK1133" s="194">
        <f>ROUND(I1133*H1133,2)</f>
        <v>0</v>
      </c>
      <c r="BL1133" s="19" t="s">
        <v>167</v>
      </c>
      <c r="BM1133" s="193" t="s">
        <v>2917</v>
      </c>
    </row>
    <row r="1134" spans="1:65" s="13" customFormat="1">
      <c r="B1134" s="195"/>
      <c r="C1134" s="196"/>
      <c r="D1134" s="197" t="s">
        <v>252</v>
      </c>
      <c r="E1134" s="198" t="s">
        <v>18</v>
      </c>
      <c r="F1134" s="199" t="s">
        <v>2918</v>
      </c>
      <c r="G1134" s="196"/>
      <c r="H1134" s="200">
        <v>20.7</v>
      </c>
      <c r="I1134" s="201"/>
      <c r="J1134" s="196"/>
      <c r="K1134" s="196"/>
      <c r="L1134" s="202"/>
      <c r="M1134" s="203"/>
      <c r="N1134" s="204"/>
      <c r="O1134" s="204"/>
      <c r="P1134" s="204"/>
      <c r="Q1134" s="204"/>
      <c r="R1134" s="204"/>
      <c r="S1134" s="204"/>
      <c r="T1134" s="205"/>
      <c r="AT1134" s="206" t="s">
        <v>252</v>
      </c>
      <c r="AU1134" s="206" t="s">
        <v>79</v>
      </c>
      <c r="AV1134" s="13" t="s">
        <v>79</v>
      </c>
      <c r="AW1134" s="13" t="s">
        <v>32</v>
      </c>
      <c r="AX1134" s="13" t="s">
        <v>70</v>
      </c>
      <c r="AY1134" s="206" t="s">
        <v>244</v>
      </c>
    </row>
    <row r="1135" spans="1:65" s="14" customFormat="1">
      <c r="B1135" s="207"/>
      <c r="C1135" s="208"/>
      <c r="D1135" s="197" t="s">
        <v>252</v>
      </c>
      <c r="E1135" s="209" t="s">
        <v>18</v>
      </c>
      <c r="F1135" s="210" t="s">
        <v>254</v>
      </c>
      <c r="G1135" s="208"/>
      <c r="H1135" s="211">
        <v>20.7</v>
      </c>
      <c r="I1135" s="212"/>
      <c r="J1135" s="208"/>
      <c r="K1135" s="208"/>
      <c r="L1135" s="213"/>
      <c r="M1135" s="214"/>
      <c r="N1135" s="215"/>
      <c r="O1135" s="215"/>
      <c r="P1135" s="215"/>
      <c r="Q1135" s="215"/>
      <c r="R1135" s="215"/>
      <c r="S1135" s="215"/>
      <c r="T1135" s="216"/>
      <c r="AT1135" s="217" t="s">
        <v>252</v>
      </c>
      <c r="AU1135" s="217" t="s">
        <v>79</v>
      </c>
      <c r="AV1135" s="14" t="s">
        <v>250</v>
      </c>
      <c r="AW1135" s="14" t="s">
        <v>32</v>
      </c>
      <c r="AX1135" s="14" t="s">
        <v>77</v>
      </c>
      <c r="AY1135" s="217" t="s">
        <v>244</v>
      </c>
    </row>
    <row r="1136" spans="1:65" s="2" customFormat="1" ht="49.15" customHeight="1">
      <c r="A1136" s="36"/>
      <c r="B1136" s="37"/>
      <c r="C1136" s="181" t="s">
        <v>2919</v>
      </c>
      <c r="D1136" s="181" t="s">
        <v>246</v>
      </c>
      <c r="E1136" s="182" t="s">
        <v>2920</v>
      </c>
      <c r="F1136" s="183" t="s">
        <v>2921</v>
      </c>
      <c r="G1136" s="184" t="s">
        <v>262</v>
      </c>
      <c r="H1136" s="185">
        <v>3.214</v>
      </c>
      <c r="I1136" s="186"/>
      <c r="J1136" s="187">
        <f>ROUND(I1136*H1136,2)</f>
        <v>0</v>
      </c>
      <c r="K1136" s="188"/>
      <c r="L1136" s="41"/>
      <c r="M1136" s="189" t="s">
        <v>18</v>
      </c>
      <c r="N1136" s="190" t="s">
        <v>41</v>
      </c>
      <c r="O1136" s="66"/>
      <c r="P1136" s="191">
        <f>O1136*H1136</f>
        <v>0</v>
      </c>
      <c r="Q1136" s="191">
        <v>0</v>
      </c>
      <c r="R1136" s="191">
        <f>Q1136*H1136</f>
        <v>0</v>
      </c>
      <c r="S1136" s="191">
        <v>0</v>
      </c>
      <c r="T1136" s="192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193" t="s">
        <v>167</v>
      </c>
      <c r="AT1136" s="193" t="s">
        <v>246</v>
      </c>
      <c r="AU1136" s="193" t="s">
        <v>79</v>
      </c>
      <c r="AY1136" s="19" t="s">
        <v>244</v>
      </c>
      <c r="BE1136" s="194">
        <f>IF(N1136="základní",J1136,0)</f>
        <v>0</v>
      </c>
      <c r="BF1136" s="194">
        <f>IF(N1136="snížená",J1136,0)</f>
        <v>0</v>
      </c>
      <c r="BG1136" s="194">
        <f>IF(N1136="zákl. přenesená",J1136,0)</f>
        <v>0</v>
      </c>
      <c r="BH1136" s="194">
        <f>IF(N1136="sníž. přenesená",J1136,0)</f>
        <v>0</v>
      </c>
      <c r="BI1136" s="194">
        <f>IF(N1136="nulová",J1136,0)</f>
        <v>0</v>
      </c>
      <c r="BJ1136" s="19" t="s">
        <v>77</v>
      </c>
      <c r="BK1136" s="194">
        <f>ROUND(I1136*H1136,2)</f>
        <v>0</v>
      </c>
      <c r="BL1136" s="19" t="s">
        <v>167</v>
      </c>
      <c r="BM1136" s="193" t="s">
        <v>2922</v>
      </c>
    </row>
    <row r="1137" spans="1:65" s="12" customFormat="1" ht="22.9" customHeight="1">
      <c r="B1137" s="165"/>
      <c r="C1137" s="166"/>
      <c r="D1137" s="167" t="s">
        <v>69</v>
      </c>
      <c r="E1137" s="179" t="s">
        <v>2923</v>
      </c>
      <c r="F1137" s="179" t="s">
        <v>2924</v>
      </c>
      <c r="G1137" s="166"/>
      <c r="H1137" s="166"/>
      <c r="I1137" s="169"/>
      <c r="J1137" s="180">
        <f>BK1137</f>
        <v>0</v>
      </c>
      <c r="K1137" s="166"/>
      <c r="L1137" s="171"/>
      <c r="M1137" s="172"/>
      <c r="N1137" s="173"/>
      <c r="O1137" s="173"/>
      <c r="P1137" s="174">
        <f>SUM(P1138:P1200)</f>
        <v>0</v>
      </c>
      <c r="Q1137" s="173"/>
      <c r="R1137" s="174">
        <f>SUM(R1138:R1200)</f>
        <v>17.985069549999999</v>
      </c>
      <c r="S1137" s="173"/>
      <c r="T1137" s="175">
        <f>SUM(T1138:T1200)</f>
        <v>0</v>
      </c>
      <c r="AR1137" s="176" t="s">
        <v>79</v>
      </c>
      <c r="AT1137" s="177" t="s">
        <v>69</v>
      </c>
      <c r="AU1137" s="177" t="s">
        <v>77</v>
      </c>
      <c r="AY1137" s="176" t="s">
        <v>244</v>
      </c>
      <c r="BK1137" s="178">
        <f>SUM(BK1138:BK1200)</f>
        <v>0</v>
      </c>
    </row>
    <row r="1138" spans="1:65" s="2" customFormat="1" ht="44.25" customHeight="1">
      <c r="A1138" s="36"/>
      <c r="B1138" s="37"/>
      <c r="C1138" s="181" t="s">
        <v>2925</v>
      </c>
      <c r="D1138" s="181" t="s">
        <v>246</v>
      </c>
      <c r="E1138" s="182" t="s">
        <v>2926</v>
      </c>
      <c r="F1138" s="183" t="s">
        <v>2927</v>
      </c>
      <c r="G1138" s="184" t="s">
        <v>289</v>
      </c>
      <c r="H1138" s="185">
        <v>117</v>
      </c>
      <c r="I1138" s="186"/>
      <c r="J1138" s="187">
        <f>ROUND(I1138*H1138,2)</f>
        <v>0</v>
      </c>
      <c r="K1138" s="188"/>
      <c r="L1138" s="41"/>
      <c r="M1138" s="189" t="s">
        <v>18</v>
      </c>
      <c r="N1138" s="190" t="s">
        <v>41</v>
      </c>
      <c r="O1138" s="66"/>
      <c r="P1138" s="191">
        <f>O1138*H1138</f>
        <v>0</v>
      </c>
      <c r="Q1138" s="191">
        <v>0</v>
      </c>
      <c r="R1138" s="191">
        <f>Q1138*H1138</f>
        <v>0</v>
      </c>
      <c r="S1138" s="191">
        <v>0</v>
      </c>
      <c r="T1138" s="192">
        <f>S1138*H1138</f>
        <v>0</v>
      </c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R1138" s="193" t="s">
        <v>167</v>
      </c>
      <c r="AT1138" s="193" t="s">
        <v>246</v>
      </c>
      <c r="AU1138" s="193" t="s">
        <v>79</v>
      </c>
      <c r="AY1138" s="19" t="s">
        <v>244</v>
      </c>
      <c r="BE1138" s="194">
        <f>IF(N1138="základní",J1138,0)</f>
        <v>0</v>
      </c>
      <c r="BF1138" s="194">
        <f>IF(N1138="snížená",J1138,0)</f>
        <v>0</v>
      </c>
      <c r="BG1138" s="194">
        <f>IF(N1138="zákl. přenesená",J1138,0)</f>
        <v>0</v>
      </c>
      <c r="BH1138" s="194">
        <f>IF(N1138="sníž. přenesená",J1138,0)</f>
        <v>0</v>
      </c>
      <c r="BI1138" s="194">
        <f>IF(N1138="nulová",J1138,0)</f>
        <v>0</v>
      </c>
      <c r="BJ1138" s="19" t="s">
        <v>77</v>
      </c>
      <c r="BK1138" s="194">
        <f>ROUND(I1138*H1138,2)</f>
        <v>0</v>
      </c>
      <c r="BL1138" s="19" t="s">
        <v>167</v>
      </c>
      <c r="BM1138" s="193" t="s">
        <v>2928</v>
      </c>
    </row>
    <row r="1139" spans="1:65" s="2" customFormat="1" ht="16.5" customHeight="1">
      <c r="A1139" s="36"/>
      <c r="B1139" s="37"/>
      <c r="C1139" s="218" t="s">
        <v>2929</v>
      </c>
      <c r="D1139" s="218" t="s">
        <v>264</v>
      </c>
      <c r="E1139" s="219" t="s">
        <v>2930</v>
      </c>
      <c r="F1139" s="220" t="s">
        <v>2931</v>
      </c>
      <c r="G1139" s="221" t="s">
        <v>289</v>
      </c>
      <c r="H1139" s="222">
        <v>33.558</v>
      </c>
      <c r="I1139" s="223"/>
      <c r="J1139" s="224">
        <f>ROUND(I1139*H1139,2)</f>
        <v>0</v>
      </c>
      <c r="K1139" s="225"/>
      <c r="L1139" s="226"/>
      <c r="M1139" s="227" t="s">
        <v>18</v>
      </c>
      <c r="N1139" s="228" t="s">
        <v>41</v>
      </c>
      <c r="O1139" s="66"/>
      <c r="P1139" s="191">
        <f>O1139*H1139</f>
        <v>0</v>
      </c>
      <c r="Q1139" s="191">
        <v>3.0000000000000001E-3</v>
      </c>
      <c r="R1139" s="191">
        <f>Q1139*H1139</f>
        <v>0.100674</v>
      </c>
      <c r="S1139" s="191">
        <v>0</v>
      </c>
      <c r="T1139" s="192">
        <f>S1139*H1139</f>
        <v>0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93" t="s">
        <v>415</v>
      </c>
      <c r="AT1139" s="193" t="s">
        <v>264</v>
      </c>
      <c r="AU1139" s="193" t="s">
        <v>79</v>
      </c>
      <c r="AY1139" s="19" t="s">
        <v>244</v>
      </c>
      <c r="BE1139" s="194">
        <f>IF(N1139="základní",J1139,0)</f>
        <v>0</v>
      </c>
      <c r="BF1139" s="194">
        <f>IF(N1139="snížená",J1139,0)</f>
        <v>0</v>
      </c>
      <c r="BG1139" s="194">
        <f>IF(N1139="zákl. přenesená",J1139,0)</f>
        <v>0</v>
      </c>
      <c r="BH1139" s="194">
        <f>IF(N1139="sníž. přenesená",J1139,0)</f>
        <v>0</v>
      </c>
      <c r="BI1139" s="194">
        <f>IF(N1139="nulová",J1139,0)</f>
        <v>0</v>
      </c>
      <c r="BJ1139" s="19" t="s">
        <v>77</v>
      </c>
      <c r="BK1139" s="194">
        <f>ROUND(I1139*H1139,2)</f>
        <v>0</v>
      </c>
      <c r="BL1139" s="19" t="s">
        <v>167</v>
      </c>
      <c r="BM1139" s="193" t="s">
        <v>2932</v>
      </c>
    </row>
    <row r="1140" spans="1:65" s="2" customFormat="1" ht="16.5" customHeight="1">
      <c r="A1140" s="36"/>
      <c r="B1140" s="37"/>
      <c r="C1140" s="218" t="s">
        <v>2933</v>
      </c>
      <c r="D1140" s="218" t="s">
        <v>264</v>
      </c>
      <c r="E1140" s="219" t="s">
        <v>2934</v>
      </c>
      <c r="F1140" s="220" t="s">
        <v>2935</v>
      </c>
      <c r="G1140" s="221" t="s">
        <v>289</v>
      </c>
      <c r="H1140" s="222">
        <v>88.305000000000007</v>
      </c>
      <c r="I1140" s="223"/>
      <c r="J1140" s="224">
        <f>ROUND(I1140*H1140,2)</f>
        <v>0</v>
      </c>
      <c r="K1140" s="225"/>
      <c r="L1140" s="226"/>
      <c r="M1140" s="227" t="s">
        <v>18</v>
      </c>
      <c r="N1140" s="228" t="s">
        <v>41</v>
      </c>
      <c r="O1140" s="66"/>
      <c r="P1140" s="191">
        <f>O1140*H1140</f>
        <v>0</v>
      </c>
      <c r="Q1140" s="191">
        <v>3.5999999999999999E-3</v>
      </c>
      <c r="R1140" s="191">
        <f>Q1140*H1140</f>
        <v>0.31789800000000001</v>
      </c>
      <c r="S1140" s="191">
        <v>0</v>
      </c>
      <c r="T1140" s="192">
        <f>S1140*H1140</f>
        <v>0</v>
      </c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R1140" s="193" t="s">
        <v>415</v>
      </c>
      <c r="AT1140" s="193" t="s">
        <v>264</v>
      </c>
      <c r="AU1140" s="193" t="s">
        <v>79</v>
      </c>
      <c r="AY1140" s="19" t="s">
        <v>244</v>
      </c>
      <c r="BE1140" s="194">
        <f>IF(N1140="základní",J1140,0)</f>
        <v>0</v>
      </c>
      <c r="BF1140" s="194">
        <f>IF(N1140="snížená",J1140,0)</f>
        <v>0</v>
      </c>
      <c r="BG1140" s="194">
        <f>IF(N1140="zákl. přenesená",J1140,0)</f>
        <v>0</v>
      </c>
      <c r="BH1140" s="194">
        <f>IF(N1140="sníž. přenesená",J1140,0)</f>
        <v>0</v>
      </c>
      <c r="BI1140" s="194">
        <f>IF(N1140="nulová",J1140,0)</f>
        <v>0</v>
      </c>
      <c r="BJ1140" s="19" t="s">
        <v>77</v>
      </c>
      <c r="BK1140" s="194">
        <f>ROUND(I1140*H1140,2)</f>
        <v>0</v>
      </c>
      <c r="BL1140" s="19" t="s">
        <v>167</v>
      </c>
      <c r="BM1140" s="193" t="s">
        <v>2936</v>
      </c>
    </row>
    <row r="1141" spans="1:65" s="2" customFormat="1" ht="37.9" customHeight="1">
      <c r="A1141" s="36"/>
      <c r="B1141" s="37"/>
      <c r="C1141" s="181" t="s">
        <v>2937</v>
      </c>
      <c r="D1141" s="181" t="s">
        <v>246</v>
      </c>
      <c r="E1141" s="182" t="s">
        <v>2938</v>
      </c>
      <c r="F1141" s="183" t="s">
        <v>2939</v>
      </c>
      <c r="G1141" s="184" t="s">
        <v>289</v>
      </c>
      <c r="H1141" s="185">
        <v>302.60000000000002</v>
      </c>
      <c r="I1141" s="186"/>
      <c r="J1141" s="187">
        <f>ROUND(I1141*H1141,2)</f>
        <v>0</v>
      </c>
      <c r="K1141" s="188"/>
      <c r="L1141" s="41"/>
      <c r="M1141" s="189" t="s">
        <v>18</v>
      </c>
      <c r="N1141" s="190" t="s">
        <v>41</v>
      </c>
      <c r="O1141" s="66"/>
      <c r="P1141" s="191">
        <f>O1141*H1141</f>
        <v>0</v>
      </c>
      <c r="Q1141" s="191">
        <v>0</v>
      </c>
      <c r="R1141" s="191">
        <f>Q1141*H1141</f>
        <v>0</v>
      </c>
      <c r="S1141" s="191">
        <v>0</v>
      </c>
      <c r="T1141" s="192">
        <f>S1141*H1141</f>
        <v>0</v>
      </c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R1141" s="193" t="s">
        <v>167</v>
      </c>
      <c r="AT1141" s="193" t="s">
        <v>246</v>
      </c>
      <c r="AU1141" s="193" t="s">
        <v>79</v>
      </c>
      <c r="AY1141" s="19" t="s">
        <v>244</v>
      </c>
      <c r="BE1141" s="194">
        <f>IF(N1141="základní",J1141,0)</f>
        <v>0</v>
      </c>
      <c r="BF1141" s="194">
        <f>IF(N1141="snížená",J1141,0)</f>
        <v>0</v>
      </c>
      <c r="BG1141" s="194">
        <f>IF(N1141="zákl. přenesená",J1141,0)</f>
        <v>0</v>
      </c>
      <c r="BH1141" s="194">
        <f>IF(N1141="sníž. přenesená",J1141,0)</f>
        <v>0</v>
      </c>
      <c r="BI1141" s="194">
        <f>IF(N1141="nulová",J1141,0)</f>
        <v>0</v>
      </c>
      <c r="BJ1141" s="19" t="s">
        <v>77</v>
      </c>
      <c r="BK1141" s="194">
        <f>ROUND(I1141*H1141,2)</f>
        <v>0</v>
      </c>
      <c r="BL1141" s="19" t="s">
        <v>167</v>
      </c>
      <c r="BM1141" s="193" t="s">
        <v>2940</v>
      </c>
    </row>
    <row r="1142" spans="1:65" s="13" customFormat="1">
      <c r="B1142" s="195"/>
      <c r="C1142" s="196"/>
      <c r="D1142" s="197" t="s">
        <v>252</v>
      </c>
      <c r="E1142" s="198" t="s">
        <v>18</v>
      </c>
      <c r="F1142" s="199" t="s">
        <v>2941</v>
      </c>
      <c r="G1142" s="196"/>
      <c r="H1142" s="200">
        <v>302.60000000000002</v>
      </c>
      <c r="I1142" s="201"/>
      <c r="J1142" s="196"/>
      <c r="K1142" s="196"/>
      <c r="L1142" s="202"/>
      <c r="M1142" s="203"/>
      <c r="N1142" s="204"/>
      <c r="O1142" s="204"/>
      <c r="P1142" s="204"/>
      <c r="Q1142" s="204"/>
      <c r="R1142" s="204"/>
      <c r="S1142" s="204"/>
      <c r="T1142" s="205"/>
      <c r="AT1142" s="206" t="s">
        <v>252</v>
      </c>
      <c r="AU1142" s="206" t="s">
        <v>79</v>
      </c>
      <c r="AV1142" s="13" t="s">
        <v>79</v>
      </c>
      <c r="AW1142" s="13" t="s">
        <v>32</v>
      </c>
      <c r="AX1142" s="13" t="s">
        <v>70</v>
      </c>
      <c r="AY1142" s="206" t="s">
        <v>244</v>
      </c>
    </row>
    <row r="1143" spans="1:65" s="14" customFormat="1">
      <c r="B1143" s="207"/>
      <c r="C1143" s="208"/>
      <c r="D1143" s="197" t="s">
        <v>252</v>
      </c>
      <c r="E1143" s="209" t="s">
        <v>18</v>
      </c>
      <c r="F1143" s="210" t="s">
        <v>254</v>
      </c>
      <c r="G1143" s="208"/>
      <c r="H1143" s="211">
        <v>302.60000000000002</v>
      </c>
      <c r="I1143" s="212"/>
      <c r="J1143" s="208"/>
      <c r="K1143" s="208"/>
      <c r="L1143" s="213"/>
      <c r="M1143" s="214"/>
      <c r="N1143" s="215"/>
      <c r="O1143" s="215"/>
      <c r="P1143" s="215"/>
      <c r="Q1143" s="215"/>
      <c r="R1143" s="215"/>
      <c r="S1143" s="215"/>
      <c r="T1143" s="216"/>
      <c r="AT1143" s="217" t="s">
        <v>252</v>
      </c>
      <c r="AU1143" s="217" t="s">
        <v>79</v>
      </c>
      <c r="AV1143" s="14" t="s">
        <v>250</v>
      </c>
      <c r="AW1143" s="14" t="s">
        <v>32</v>
      </c>
      <c r="AX1143" s="14" t="s">
        <v>77</v>
      </c>
      <c r="AY1143" s="217" t="s">
        <v>244</v>
      </c>
    </row>
    <row r="1144" spans="1:65" s="2" customFormat="1" ht="24.2" customHeight="1">
      <c r="A1144" s="36"/>
      <c r="B1144" s="37"/>
      <c r="C1144" s="218" t="s">
        <v>2942</v>
      </c>
      <c r="D1144" s="218" t="s">
        <v>264</v>
      </c>
      <c r="E1144" s="219" t="s">
        <v>2943</v>
      </c>
      <c r="F1144" s="220" t="s">
        <v>2944</v>
      </c>
      <c r="G1144" s="221" t="s">
        <v>289</v>
      </c>
      <c r="H1144" s="222">
        <v>308.65199999999999</v>
      </c>
      <c r="I1144" s="223"/>
      <c r="J1144" s="224">
        <f>ROUND(I1144*H1144,2)</f>
        <v>0</v>
      </c>
      <c r="K1144" s="225"/>
      <c r="L1144" s="226"/>
      <c r="M1144" s="227" t="s">
        <v>18</v>
      </c>
      <c r="N1144" s="228" t="s">
        <v>41</v>
      </c>
      <c r="O1144" s="66"/>
      <c r="P1144" s="191">
        <f>O1144*H1144</f>
        <v>0</v>
      </c>
      <c r="Q1144" s="191">
        <v>0</v>
      </c>
      <c r="R1144" s="191">
        <f>Q1144*H1144</f>
        <v>0</v>
      </c>
      <c r="S1144" s="191">
        <v>0</v>
      </c>
      <c r="T1144" s="192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93" t="s">
        <v>415</v>
      </c>
      <c r="AT1144" s="193" t="s">
        <v>264</v>
      </c>
      <c r="AU1144" s="193" t="s">
        <v>79</v>
      </c>
      <c r="AY1144" s="19" t="s">
        <v>244</v>
      </c>
      <c r="BE1144" s="194">
        <f>IF(N1144="základní",J1144,0)</f>
        <v>0</v>
      </c>
      <c r="BF1144" s="194">
        <f>IF(N1144="snížená",J1144,0)</f>
        <v>0</v>
      </c>
      <c r="BG1144" s="194">
        <f>IF(N1144="zákl. přenesená",J1144,0)</f>
        <v>0</v>
      </c>
      <c r="BH1144" s="194">
        <f>IF(N1144="sníž. přenesená",J1144,0)</f>
        <v>0</v>
      </c>
      <c r="BI1144" s="194">
        <f>IF(N1144="nulová",J1144,0)</f>
        <v>0</v>
      </c>
      <c r="BJ1144" s="19" t="s">
        <v>77</v>
      </c>
      <c r="BK1144" s="194">
        <f>ROUND(I1144*H1144,2)</f>
        <v>0</v>
      </c>
      <c r="BL1144" s="19" t="s">
        <v>167</v>
      </c>
      <c r="BM1144" s="193" t="s">
        <v>2945</v>
      </c>
    </row>
    <row r="1145" spans="1:65" s="13" customFormat="1">
      <c r="B1145" s="195"/>
      <c r="C1145" s="196"/>
      <c r="D1145" s="197" t="s">
        <v>252</v>
      </c>
      <c r="E1145" s="198" t="s">
        <v>18</v>
      </c>
      <c r="F1145" s="199" t="s">
        <v>2946</v>
      </c>
      <c r="G1145" s="196"/>
      <c r="H1145" s="200">
        <v>308.65199999999999</v>
      </c>
      <c r="I1145" s="201"/>
      <c r="J1145" s="196"/>
      <c r="K1145" s="196"/>
      <c r="L1145" s="202"/>
      <c r="M1145" s="203"/>
      <c r="N1145" s="204"/>
      <c r="O1145" s="204"/>
      <c r="P1145" s="204"/>
      <c r="Q1145" s="204"/>
      <c r="R1145" s="204"/>
      <c r="S1145" s="204"/>
      <c r="T1145" s="205"/>
      <c r="AT1145" s="206" t="s">
        <v>252</v>
      </c>
      <c r="AU1145" s="206" t="s">
        <v>79</v>
      </c>
      <c r="AV1145" s="13" t="s">
        <v>79</v>
      </c>
      <c r="AW1145" s="13" t="s">
        <v>32</v>
      </c>
      <c r="AX1145" s="13" t="s">
        <v>70</v>
      </c>
      <c r="AY1145" s="206" t="s">
        <v>244</v>
      </c>
    </row>
    <row r="1146" spans="1:65" s="14" customFormat="1">
      <c r="B1146" s="207"/>
      <c r="C1146" s="208"/>
      <c r="D1146" s="197" t="s">
        <v>252</v>
      </c>
      <c r="E1146" s="209" t="s">
        <v>18</v>
      </c>
      <c r="F1146" s="210" t="s">
        <v>254</v>
      </c>
      <c r="G1146" s="208"/>
      <c r="H1146" s="211">
        <v>308.65199999999999</v>
      </c>
      <c r="I1146" s="212"/>
      <c r="J1146" s="208"/>
      <c r="K1146" s="208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252</v>
      </c>
      <c r="AU1146" s="217" t="s">
        <v>79</v>
      </c>
      <c r="AV1146" s="14" t="s">
        <v>250</v>
      </c>
      <c r="AW1146" s="14" t="s">
        <v>32</v>
      </c>
      <c r="AX1146" s="14" t="s">
        <v>77</v>
      </c>
      <c r="AY1146" s="217" t="s">
        <v>244</v>
      </c>
    </row>
    <row r="1147" spans="1:65" s="2" customFormat="1" ht="37.9" customHeight="1">
      <c r="A1147" s="36"/>
      <c r="B1147" s="37"/>
      <c r="C1147" s="181" t="s">
        <v>2947</v>
      </c>
      <c r="D1147" s="181" t="s">
        <v>246</v>
      </c>
      <c r="E1147" s="182" t="s">
        <v>2948</v>
      </c>
      <c r="F1147" s="183" t="s">
        <v>2949</v>
      </c>
      <c r="G1147" s="184" t="s">
        <v>289</v>
      </c>
      <c r="H1147" s="185">
        <v>95.5</v>
      </c>
      <c r="I1147" s="186"/>
      <c r="J1147" s="187">
        <f>ROUND(I1147*H1147,2)</f>
        <v>0</v>
      </c>
      <c r="K1147" s="188"/>
      <c r="L1147" s="41"/>
      <c r="M1147" s="189" t="s">
        <v>18</v>
      </c>
      <c r="N1147" s="190" t="s">
        <v>41</v>
      </c>
      <c r="O1147" s="66"/>
      <c r="P1147" s="191">
        <f>O1147*H1147</f>
        <v>0</v>
      </c>
      <c r="Q1147" s="191">
        <v>0</v>
      </c>
      <c r="R1147" s="191">
        <f>Q1147*H1147</f>
        <v>0</v>
      </c>
      <c r="S1147" s="191">
        <v>0</v>
      </c>
      <c r="T1147" s="192">
        <f>S1147*H1147</f>
        <v>0</v>
      </c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R1147" s="193" t="s">
        <v>167</v>
      </c>
      <c r="AT1147" s="193" t="s">
        <v>246</v>
      </c>
      <c r="AU1147" s="193" t="s">
        <v>79</v>
      </c>
      <c r="AY1147" s="19" t="s">
        <v>244</v>
      </c>
      <c r="BE1147" s="194">
        <f>IF(N1147="základní",J1147,0)</f>
        <v>0</v>
      </c>
      <c r="BF1147" s="194">
        <f>IF(N1147="snížená",J1147,0)</f>
        <v>0</v>
      </c>
      <c r="BG1147" s="194">
        <f>IF(N1147="zákl. přenesená",J1147,0)</f>
        <v>0</v>
      </c>
      <c r="BH1147" s="194">
        <f>IF(N1147="sníž. přenesená",J1147,0)</f>
        <v>0</v>
      </c>
      <c r="BI1147" s="194">
        <f>IF(N1147="nulová",J1147,0)</f>
        <v>0</v>
      </c>
      <c r="BJ1147" s="19" t="s">
        <v>77</v>
      </c>
      <c r="BK1147" s="194">
        <f>ROUND(I1147*H1147,2)</f>
        <v>0</v>
      </c>
      <c r="BL1147" s="19" t="s">
        <v>167</v>
      </c>
      <c r="BM1147" s="193" t="s">
        <v>2950</v>
      </c>
    </row>
    <row r="1148" spans="1:65" s="2" customFormat="1" ht="16.5" customHeight="1">
      <c r="A1148" s="36"/>
      <c r="B1148" s="37"/>
      <c r="C1148" s="218" t="s">
        <v>2951</v>
      </c>
      <c r="D1148" s="218" t="s">
        <v>264</v>
      </c>
      <c r="E1148" s="219" t="s">
        <v>2952</v>
      </c>
      <c r="F1148" s="220" t="s">
        <v>2953</v>
      </c>
      <c r="G1148" s="221" t="s">
        <v>289</v>
      </c>
      <c r="H1148" s="222">
        <v>100.27500000000001</v>
      </c>
      <c r="I1148" s="223"/>
      <c r="J1148" s="224">
        <f>ROUND(I1148*H1148,2)</f>
        <v>0</v>
      </c>
      <c r="K1148" s="225"/>
      <c r="L1148" s="226"/>
      <c r="M1148" s="227" t="s">
        <v>18</v>
      </c>
      <c r="N1148" s="228" t="s">
        <v>41</v>
      </c>
      <c r="O1148" s="66"/>
      <c r="P1148" s="191">
        <f>O1148*H1148</f>
        <v>0</v>
      </c>
      <c r="Q1148" s="191">
        <v>1.4E-2</v>
      </c>
      <c r="R1148" s="191">
        <f>Q1148*H1148</f>
        <v>1.40385</v>
      </c>
      <c r="S1148" s="191">
        <v>0</v>
      </c>
      <c r="T1148" s="192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193" t="s">
        <v>415</v>
      </c>
      <c r="AT1148" s="193" t="s">
        <v>264</v>
      </c>
      <c r="AU1148" s="193" t="s">
        <v>79</v>
      </c>
      <c r="AY1148" s="19" t="s">
        <v>244</v>
      </c>
      <c r="BE1148" s="194">
        <f>IF(N1148="základní",J1148,0)</f>
        <v>0</v>
      </c>
      <c r="BF1148" s="194">
        <f>IF(N1148="snížená",J1148,0)</f>
        <v>0</v>
      </c>
      <c r="BG1148" s="194">
        <f>IF(N1148="zákl. přenesená",J1148,0)</f>
        <v>0</v>
      </c>
      <c r="BH1148" s="194">
        <f>IF(N1148="sníž. přenesená",J1148,0)</f>
        <v>0</v>
      </c>
      <c r="BI1148" s="194">
        <f>IF(N1148="nulová",J1148,0)</f>
        <v>0</v>
      </c>
      <c r="BJ1148" s="19" t="s">
        <v>77</v>
      </c>
      <c r="BK1148" s="194">
        <f>ROUND(I1148*H1148,2)</f>
        <v>0</v>
      </c>
      <c r="BL1148" s="19" t="s">
        <v>167</v>
      </c>
      <c r="BM1148" s="193" t="s">
        <v>2954</v>
      </c>
    </row>
    <row r="1149" spans="1:65" s="13" customFormat="1">
      <c r="B1149" s="195"/>
      <c r="C1149" s="196"/>
      <c r="D1149" s="197" t="s">
        <v>252</v>
      </c>
      <c r="E1149" s="198" t="s">
        <v>18</v>
      </c>
      <c r="F1149" s="199" t="s">
        <v>2955</v>
      </c>
      <c r="G1149" s="196"/>
      <c r="H1149" s="200">
        <v>57.3</v>
      </c>
      <c r="I1149" s="201"/>
      <c r="J1149" s="196"/>
      <c r="K1149" s="196"/>
      <c r="L1149" s="202"/>
      <c r="M1149" s="203"/>
      <c r="N1149" s="204"/>
      <c r="O1149" s="204"/>
      <c r="P1149" s="204"/>
      <c r="Q1149" s="204"/>
      <c r="R1149" s="204"/>
      <c r="S1149" s="204"/>
      <c r="T1149" s="205"/>
      <c r="AT1149" s="206" t="s">
        <v>252</v>
      </c>
      <c r="AU1149" s="206" t="s">
        <v>79</v>
      </c>
      <c r="AV1149" s="13" t="s">
        <v>79</v>
      </c>
      <c r="AW1149" s="13" t="s">
        <v>32</v>
      </c>
      <c r="AX1149" s="13" t="s">
        <v>70</v>
      </c>
      <c r="AY1149" s="206" t="s">
        <v>244</v>
      </c>
    </row>
    <row r="1150" spans="1:65" s="13" customFormat="1">
      <c r="B1150" s="195"/>
      <c r="C1150" s="196"/>
      <c r="D1150" s="197" t="s">
        <v>252</v>
      </c>
      <c r="E1150" s="198" t="s">
        <v>18</v>
      </c>
      <c r="F1150" s="199" t="s">
        <v>2956</v>
      </c>
      <c r="G1150" s="196"/>
      <c r="H1150" s="200">
        <v>38.200000000000003</v>
      </c>
      <c r="I1150" s="201"/>
      <c r="J1150" s="196"/>
      <c r="K1150" s="196"/>
      <c r="L1150" s="202"/>
      <c r="M1150" s="203"/>
      <c r="N1150" s="204"/>
      <c r="O1150" s="204"/>
      <c r="P1150" s="204"/>
      <c r="Q1150" s="204"/>
      <c r="R1150" s="204"/>
      <c r="S1150" s="204"/>
      <c r="T1150" s="205"/>
      <c r="AT1150" s="206" t="s">
        <v>252</v>
      </c>
      <c r="AU1150" s="206" t="s">
        <v>79</v>
      </c>
      <c r="AV1150" s="13" t="s">
        <v>79</v>
      </c>
      <c r="AW1150" s="13" t="s">
        <v>32</v>
      </c>
      <c r="AX1150" s="13" t="s">
        <v>70</v>
      </c>
      <c r="AY1150" s="206" t="s">
        <v>244</v>
      </c>
    </row>
    <row r="1151" spans="1:65" s="14" customFormat="1">
      <c r="B1151" s="207"/>
      <c r="C1151" s="208"/>
      <c r="D1151" s="197" t="s">
        <v>252</v>
      </c>
      <c r="E1151" s="209" t="s">
        <v>18</v>
      </c>
      <c r="F1151" s="210" t="s">
        <v>254</v>
      </c>
      <c r="G1151" s="208"/>
      <c r="H1151" s="211">
        <v>95.5</v>
      </c>
      <c r="I1151" s="212"/>
      <c r="J1151" s="208"/>
      <c r="K1151" s="208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252</v>
      </c>
      <c r="AU1151" s="217" t="s">
        <v>79</v>
      </c>
      <c r="AV1151" s="14" t="s">
        <v>250</v>
      </c>
      <c r="AW1151" s="14" t="s">
        <v>32</v>
      </c>
      <c r="AX1151" s="14" t="s">
        <v>70</v>
      </c>
      <c r="AY1151" s="217" t="s">
        <v>244</v>
      </c>
    </row>
    <row r="1152" spans="1:65" s="13" customFormat="1">
      <c r="B1152" s="195"/>
      <c r="C1152" s="196"/>
      <c r="D1152" s="197" t="s">
        <v>252</v>
      </c>
      <c r="E1152" s="198" t="s">
        <v>18</v>
      </c>
      <c r="F1152" s="199" t="s">
        <v>2957</v>
      </c>
      <c r="G1152" s="196"/>
      <c r="H1152" s="200">
        <v>100.27500000000001</v>
      </c>
      <c r="I1152" s="201"/>
      <c r="J1152" s="196"/>
      <c r="K1152" s="196"/>
      <c r="L1152" s="202"/>
      <c r="M1152" s="203"/>
      <c r="N1152" s="204"/>
      <c r="O1152" s="204"/>
      <c r="P1152" s="204"/>
      <c r="Q1152" s="204"/>
      <c r="R1152" s="204"/>
      <c r="S1152" s="204"/>
      <c r="T1152" s="205"/>
      <c r="AT1152" s="206" t="s">
        <v>252</v>
      </c>
      <c r="AU1152" s="206" t="s">
        <v>79</v>
      </c>
      <c r="AV1152" s="13" t="s">
        <v>79</v>
      </c>
      <c r="AW1152" s="13" t="s">
        <v>32</v>
      </c>
      <c r="AX1152" s="13" t="s">
        <v>70</v>
      </c>
      <c r="AY1152" s="206" t="s">
        <v>244</v>
      </c>
    </row>
    <row r="1153" spans="1:65" s="14" customFormat="1">
      <c r="B1153" s="207"/>
      <c r="C1153" s="208"/>
      <c r="D1153" s="197" t="s">
        <v>252</v>
      </c>
      <c r="E1153" s="209" t="s">
        <v>18</v>
      </c>
      <c r="F1153" s="210" t="s">
        <v>254</v>
      </c>
      <c r="G1153" s="208"/>
      <c r="H1153" s="211">
        <v>100.27500000000001</v>
      </c>
      <c r="I1153" s="212"/>
      <c r="J1153" s="208"/>
      <c r="K1153" s="208"/>
      <c r="L1153" s="213"/>
      <c r="M1153" s="214"/>
      <c r="N1153" s="215"/>
      <c r="O1153" s="215"/>
      <c r="P1153" s="215"/>
      <c r="Q1153" s="215"/>
      <c r="R1153" s="215"/>
      <c r="S1153" s="215"/>
      <c r="T1153" s="216"/>
      <c r="AT1153" s="217" t="s">
        <v>252</v>
      </c>
      <c r="AU1153" s="217" t="s">
        <v>79</v>
      </c>
      <c r="AV1153" s="14" t="s">
        <v>250</v>
      </c>
      <c r="AW1153" s="14" t="s">
        <v>32</v>
      </c>
      <c r="AX1153" s="14" t="s">
        <v>77</v>
      </c>
      <c r="AY1153" s="217" t="s">
        <v>244</v>
      </c>
    </row>
    <row r="1154" spans="1:65" s="2" customFormat="1" ht="37.9" customHeight="1">
      <c r="A1154" s="36"/>
      <c r="B1154" s="37"/>
      <c r="C1154" s="181" t="s">
        <v>2958</v>
      </c>
      <c r="D1154" s="181" t="s">
        <v>246</v>
      </c>
      <c r="E1154" s="182" t="s">
        <v>2959</v>
      </c>
      <c r="F1154" s="183" t="s">
        <v>2960</v>
      </c>
      <c r="G1154" s="184" t="s">
        <v>289</v>
      </c>
      <c r="H1154" s="185">
        <v>39.4</v>
      </c>
      <c r="I1154" s="186"/>
      <c r="J1154" s="187">
        <f>ROUND(I1154*H1154,2)</f>
        <v>0</v>
      </c>
      <c r="K1154" s="188"/>
      <c r="L1154" s="41"/>
      <c r="M1154" s="189" t="s">
        <v>18</v>
      </c>
      <c r="N1154" s="190" t="s">
        <v>41</v>
      </c>
      <c r="O1154" s="66"/>
      <c r="P1154" s="191">
        <f>O1154*H1154</f>
        <v>0</v>
      </c>
      <c r="Q1154" s="191">
        <v>0</v>
      </c>
      <c r="R1154" s="191">
        <f>Q1154*H1154</f>
        <v>0</v>
      </c>
      <c r="S1154" s="191">
        <v>0</v>
      </c>
      <c r="T1154" s="192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193" t="s">
        <v>167</v>
      </c>
      <c r="AT1154" s="193" t="s">
        <v>246</v>
      </c>
      <c r="AU1154" s="193" t="s">
        <v>79</v>
      </c>
      <c r="AY1154" s="19" t="s">
        <v>244</v>
      </c>
      <c r="BE1154" s="194">
        <f>IF(N1154="základní",J1154,0)</f>
        <v>0</v>
      </c>
      <c r="BF1154" s="194">
        <f>IF(N1154="snížená",J1154,0)</f>
        <v>0</v>
      </c>
      <c r="BG1154" s="194">
        <f>IF(N1154="zákl. přenesená",J1154,0)</f>
        <v>0</v>
      </c>
      <c r="BH1154" s="194">
        <f>IF(N1154="sníž. přenesená",J1154,0)</f>
        <v>0</v>
      </c>
      <c r="BI1154" s="194">
        <f>IF(N1154="nulová",J1154,0)</f>
        <v>0</v>
      </c>
      <c r="BJ1154" s="19" t="s">
        <v>77</v>
      </c>
      <c r="BK1154" s="194">
        <f>ROUND(I1154*H1154,2)</f>
        <v>0</v>
      </c>
      <c r="BL1154" s="19" t="s">
        <v>167</v>
      </c>
      <c r="BM1154" s="193" t="s">
        <v>2961</v>
      </c>
    </row>
    <row r="1155" spans="1:65" s="13" customFormat="1">
      <c r="B1155" s="195"/>
      <c r="C1155" s="196"/>
      <c r="D1155" s="197" t="s">
        <v>252</v>
      </c>
      <c r="E1155" s="198" t="s">
        <v>18</v>
      </c>
      <c r="F1155" s="199" t="s">
        <v>2962</v>
      </c>
      <c r="G1155" s="196"/>
      <c r="H1155" s="200">
        <v>39.4</v>
      </c>
      <c r="I1155" s="201"/>
      <c r="J1155" s="196"/>
      <c r="K1155" s="196"/>
      <c r="L1155" s="202"/>
      <c r="M1155" s="203"/>
      <c r="N1155" s="204"/>
      <c r="O1155" s="204"/>
      <c r="P1155" s="204"/>
      <c r="Q1155" s="204"/>
      <c r="R1155" s="204"/>
      <c r="S1155" s="204"/>
      <c r="T1155" s="205"/>
      <c r="AT1155" s="206" t="s">
        <v>252</v>
      </c>
      <c r="AU1155" s="206" t="s">
        <v>79</v>
      </c>
      <c r="AV1155" s="13" t="s">
        <v>79</v>
      </c>
      <c r="AW1155" s="13" t="s">
        <v>32</v>
      </c>
      <c r="AX1155" s="13" t="s">
        <v>70</v>
      </c>
      <c r="AY1155" s="206" t="s">
        <v>244</v>
      </c>
    </row>
    <row r="1156" spans="1:65" s="14" customFormat="1">
      <c r="B1156" s="207"/>
      <c r="C1156" s="208"/>
      <c r="D1156" s="197" t="s">
        <v>252</v>
      </c>
      <c r="E1156" s="209" t="s">
        <v>18</v>
      </c>
      <c r="F1156" s="210" t="s">
        <v>254</v>
      </c>
      <c r="G1156" s="208"/>
      <c r="H1156" s="211">
        <v>39.4</v>
      </c>
      <c r="I1156" s="212"/>
      <c r="J1156" s="208"/>
      <c r="K1156" s="208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252</v>
      </c>
      <c r="AU1156" s="217" t="s">
        <v>79</v>
      </c>
      <c r="AV1156" s="14" t="s">
        <v>250</v>
      </c>
      <c r="AW1156" s="14" t="s">
        <v>32</v>
      </c>
      <c r="AX1156" s="14" t="s">
        <v>77</v>
      </c>
      <c r="AY1156" s="217" t="s">
        <v>244</v>
      </c>
    </row>
    <row r="1157" spans="1:65" s="2" customFormat="1" ht="24.2" customHeight="1">
      <c r="A1157" s="36"/>
      <c r="B1157" s="37"/>
      <c r="C1157" s="218" t="s">
        <v>2963</v>
      </c>
      <c r="D1157" s="218" t="s">
        <v>264</v>
      </c>
      <c r="E1157" s="219" t="s">
        <v>2964</v>
      </c>
      <c r="F1157" s="220" t="s">
        <v>2965</v>
      </c>
      <c r="G1157" s="221" t="s">
        <v>289</v>
      </c>
      <c r="H1157" s="222">
        <v>80.376000000000005</v>
      </c>
      <c r="I1157" s="223"/>
      <c r="J1157" s="224">
        <f>ROUND(I1157*H1157,2)</f>
        <v>0</v>
      </c>
      <c r="K1157" s="225"/>
      <c r="L1157" s="226"/>
      <c r="M1157" s="227" t="s">
        <v>18</v>
      </c>
      <c r="N1157" s="228" t="s">
        <v>41</v>
      </c>
      <c r="O1157" s="66"/>
      <c r="P1157" s="191">
        <f>O1157*H1157</f>
        <v>0</v>
      </c>
      <c r="Q1157" s="191">
        <v>2.3999999999999998E-3</v>
      </c>
      <c r="R1157" s="191">
        <f>Q1157*H1157</f>
        <v>0.1929024</v>
      </c>
      <c r="S1157" s="191">
        <v>0</v>
      </c>
      <c r="T1157" s="192">
        <f>S1157*H1157</f>
        <v>0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193" t="s">
        <v>415</v>
      </c>
      <c r="AT1157" s="193" t="s">
        <v>264</v>
      </c>
      <c r="AU1157" s="193" t="s">
        <v>79</v>
      </c>
      <c r="AY1157" s="19" t="s">
        <v>244</v>
      </c>
      <c r="BE1157" s="194">
        <f>IF(N1157="základní",J1157,0)</f>
        <v>0</v>
      </c>
      <c r="BF1157" s="194">
        <f>IF(N1157="snížená",J1157,0)</f>
        <v>0</v>
      </c>
      <c r="BG1157" s="194">
        <f>IF(N1157="zákl. přenesená",J1157,0)</f>
        <v>0</v>
      </c>
      <c r="BH1157" s="194">
        <f>IF(N1157="sníž. přenesená",J1157,0)</f>
        <v>0</v>
      </c>
      <c r="BI1157" s="194">
        <f>IF(N1157="nulová",J1157,0)</f>
        <v>0</v>
      </c>
      <c r="BJ1157" s="19" t="s">
        <v>77</v>
      </c>
      <c r="BK1157" s="194">
        <f>ROUND(I1157*H1157,2)</f>
        <v>0</v>
      </c>
      <c r="BL1157" s="19" t="s">
        <v>167</v>
      </c>
      <c r="BM1157" s="193" t="s">
        <v>2966</v>
      </c>
    </row>
    <row r="1158" spans="1:65" s="13" customFormat="1">
      <c r="B1158" s="195"/>
      <c r="C1158" s="196"/>
      <c r="D1158" s="197" t="s">
        <v>252</v>
      </c>
      <c r="E1158" s="198" t="s">
        <v>18</v>
      </c>
      <c r="F1158" s="199" t="s">
        <v>2967</v>
      </c>
      <c r="G1158" s="196"/>
      <c r="H1158" s="200">
        <v>80.376000000000005</v>
      </c>
      <c r="I1158" s="201"/>
      <c r="J1158" s="196"/>
      <c r="K1158" s="196"/>
      <c r="L1158" s="202"/>
      <c r="M1158" s="203"/>
      <c r="N1158" s="204"/>
      <c r="O1158" s="204"/>
      <c r="P1158" s="204"/>
      <c r="Q1158" s="204"/>
      <c r="R1158" s="204"/>
      <c r="S1158" s="204"/>
      <c r="T1158" s="205"/>
      <c r="AT1158" s="206" t="s">
        <v>252</v>
      </c>
      <c r="AU1158" s="206" t="s">
        <v>79</v>
      </c>
      <c r="AV1158" s="13" t="s">
        <v>79</v>
      </c>
      <c r="AW1158" s="13" t="s">
        <v>32</v>
      </c>
      <c r="AX1158" s="13" t="s">
        <v>70</v>
      </c>
      <c r="AY1158" s="206" t="s">
        <v>244</v>
      </c>
    </row>
    <row r="1159" spans="1:65" s="14" customFormat="1">
      <c r="B1159" s="207"/>
      <c r="C1159" s="208"/>
      <c r="D1159" s="197" t="s">
        <v>252</v>
      </c>
      <c r="E1159" s="209" t="s">
        <v>18</v>
      </c>
      <c r="F1159" s="210" t="s">
        <v>254</v>
      </c>
      <c r="G1159" s="208"/>
      <c r="H1159" s="211">
        <v>80.376000000000005</v>
      </c>
      <c r="I1159" s="212"/>
      <c r="J1159" s="208"/>
      <c r="K1159" s="208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252</v>
      </c>
      <c r="AU1159" s="217" t="s">
        <v>79</v>
      </c>
      <c r="AV1159" s="14" t="s">
        <v>250</v>
      </c>
      <c r="AW1159" s="14" t="s">
        <v>32</v>
      </c>
      <c r="AX1159" s="14" t="s">
        <v>77</v>
      </c>
      <c r="AY1159" s="217" t="s">
        <v>244</v>
      </c>
    </row>
    <row r="1160" spans="1:65" s="2" customFormat="1" ht="44.25" customHeight="1">
      <c r="A1160" s="36"/>
      <c r="B1160" s="37"/>
      <c r="C1160" s="181" t="s">
        <v>2968</v>
      </c>
      <c r="D1160" s="181" t="s">
        <v>246</v>
      </c>
      <c r="E1160" s="182" t="s">
        <v>2969</v>
      </c>
      <c r="F1160" s="183" t="s">
        <v>2970</v>
      </c>
      <c r="G1160" s="184" t="s">
        <v>289</v>
      </c>
      <c r="H1160" s="185">
        <v>297.5</v>
      </c>
      <c r="I1160" s="186"/>
      <c r="J1160" s="187">
        <f>ROUND(I1160*H1160,2)</f>
        <v>0</v>
      </c>
      <c r="K1160" s="188"/>
      <c r="L1160" s="41"/>
      <c r="M1160" s="189" t="s">
        <v>18</v>
      </c>
      <c r="N1160" s="190" t="s">
        <v>41</v>
      </c>
      <c r="O1160" s="66"/>
      <c r="P1160" s="191">
        <f>O1160*H1160</f>
        <v>0</v>
      </c>
      <c r="Q1160" s="191">
        <v>1.16E-3</v>
      </c>
      <c r="R1160" s="191">
        <f>Q1160*H1160</f>
        <v>0.34510000000000002</v>
      </c>
      <c r="S1160" s="191">
        <v>0</v>
      </c>
      <c r="T1160" s="192">
        <f>S1160*H1160</f>
        <v>0</v>
      </c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R1160" s="193" t="s">
        <v>167</v>
      </c>
      <c r="AT1160" s="193" t="s">
        <v>246</v>
      </c>
      <c r="AU1160" s="193" t="s">
        <v>79</v>
      </c>
      <c r="AY1160" s="19" t="s">
        <v>244</v>
      </c>
      <c r="BE1160" s="194">
        <f>IF(N1160="základní",J1160,0)</f>
        <v>0</v>
      </c>
      <c r="BF1160" s="194">
        <f>IF(N1160="snížená",J1160,0)</f>
        <v>0</v>
      </c>
      <c r="BG1160" s="194">
        <f>IF(N1160="zákl. přenesená",J1160,0)</f>
        <v>0</v>
      </c>
      <c r="BH1160" s="194">
        <f>IF(N1160="sníž. přenesená",J1160,0)</f>
        <v>0</v>
      </c>
      <c r="BI1160" s="194">
        <f>IF(N1160="nulová",J1160,0)</f>
        <v>0</v>
      </c>
      <c r="BJ1160" s="19" t="s">
        <v>77</v>
      </c>
      <c r="BK1160" s="194">
        <f>ROUND(I1160*H1160,2)</f>
        <v>0</v>
      </c>
      <c r="BL1160" s="19" t="s">
        <v>167</v>
      </c>
      <c r="BM1160" s="193" t="s">
        <v>2971</v>
      </c>
    </row>
    <row r="1161" spans="1:65" s="2" customFormat="1" ht="16.5" customHeight="1">
      <c r="A1161" s="36"/>
      <c r="B1161" s="37"/>
      <c r="C1161" s="218" t="s">
        <v>2972</v>
      </c>
      <c r="D1161" s="218" t="s">
        <v>264</v>
      </c>
      <c r="E1161" s="219" t="s">
        <v>2973</v>
      </c>
      <c r="F1161" s="220" t="s">
        <v>2974</v>
      </c>
      <c r="G1161" s="221" t="s">
        <v>289</v>
      </c>
      <c r="H1161" s="222">
        <v>312.375</v>
      </c>
      <c r="I1161" s="223"/>
      <c r="J1161" s="224">
        <f>ROUND(I1161*H1161,2)</f>
        <v>0</v>
      </c>
      <c r="K1161" s="225"/>
      <c r="L1161" s="226"/>
      <c r="M1161" s="227" t="s">
        <v>18</v>
      </c>
      <c r="N1161" s="228" t="s">
        <v>41</v>
      </c>
      <c r="O1161" s="66"/>
      <c r="P1161" s="191">
        <f>O1161*H1161</f>
        <v>0</v>
      </c>
      <c r="Q1161" s="191">
        <v>4.8999999999999998E-3</v>
      </c>
      <c r="R1161" s="191">
        <f>Q1161*H1161</f>
        <v>1.5306374999999999</v>
      </c>
      <c r="S1161" s="191">
        <v>0</v>
      </c>
      <c r="T1161" s="192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93" t="s">
        <v>415</v>
      </c>
      <c r="AT1161" s="193" t="s">
        <v>264</v>
      </c>
      <c r="AU1161" s="193" t="s">
        <v>79</v>
      </c>
      <c r="AY1161" s="19" t="s">
        <v>244</v>
      </c>
      <c r="BE1161" s="194">
        <f>IF(N1161="základní",J1161,0)</f>
        <v>0</v>
      </c>
      <c r="BF1161" s="194">
        <f>IF(N1161="snížená",J1161,0)</f>
        <v>0</v>
      </c>
      <c r="BG1161" s="194">
        <f>IF(N1161="zákl. přenesená",J1161,0)</f>
        <v>0</v>
      </c>
      <c r="BH1161" s="194">
        <f>IF(N1161="sníž. přenesená",J1161,0)</f>
        <v>0</v>
      </c>
      <c r="BI1161" s="194">
        <f>IF(N1161="nulová",J1161,0)</f>
        <v>0</v>
      </c>
      <c r="BJ1161" s="19" t="s">
        <v>77</v>
      </c>
      <c r="BK1161" s="194">
        <f>ROUND(I1161*H1161,2)</f>
        <v>0</v>
      </c>
      <c r="BL1161" s="19" t="s">
        <v>167</v>
      </c>
      <c r="BM1161" s="193" t="s">
        <v>2975</v>
      </c>
    </row>
    <row r="1162" spans="1:65" s="13" customFormat="1">
      <c r="B1162" s="195"/>
      <c r="C1162" s="196"/>
      <c r="D1162" s="197" t="s">
        <v>252</v>
      </c>
      <c r="E1162" s="198" t="s">
        <v>18</v>
      </c>
      <c r="F1162" s="199" t="s">
        <v>2976</v>
      </c>
      <c r="G1162" s="196"/>
      <c r="H1162" s="200">
        <v>312.375</v>
      </c>
      <c r="I1162" s="201"/>
      <c r="J1162" s="196"/>
      <c r="K1162" s="196"/>
      <c r="L1162" s="202"/>
      <c r="M1162" s="203"/>
      <c r="N1162" s="204"/>
      <c r="O1162" s="204"/>
      <c r="P1162" s="204"/>
      <c r="Q1162" s="204"/>
      <c r="R1162" s="204"/>
      <c r="S1162" s="204"/>
      <c r="T1162" s="205"/>
      <c r="AT1162" s="206" t="s">
        <v>252</v>
      </c>
      <c r="AU1162" s="206" t="s">
        <v>79</v>
      </c>
      <c r="AV1162" s="13" t="s">
        <v>79</v>
      </c>
      <c r="AW1162" s="13" t="s">
        <v>32</v>
      </c>
      <c r="AX1162" s="13" t="s">
        <v>70</v>
      </c>
      <c r="AY1162" s="206" t="s">
        <v>244</v>
      </c>
    </row>
    <row r="1163" spans="1:65" s="14" customFormat="1">
      <c r="B1163" s="207"/>
      <c r="C1163" s="208"/>
      <c r="D1163" s="197" t="s">
        <v>252</v>
      </c>
      <c r="E1163" s="209" t="s">
        <v>18</v>
      </c>
      <c r="F1163" s="210" t="s">
        <v>254</v>
      </c>
      <c r="G1163" s="208"/>
      <c r="H1163" s="211">
        <v>312.375</v>
      </c>
      <c r="I1163" s="212"/>
      <c r="J1163" s="208"/>
      <c r="K1163" s="208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252</v>
      </c>
      <c r="AU1163" s="217" t="s">
        <v>79</v>
      </c>
      <c r="AV1163" s="14" t="s">
        <v>250</v>
      </c>
      <c r="AW1163" s="14" t="s">
        <v>32</v>
      </c>
      <c r="AX1163" s="14" t="s">
        <v>77</v>
      </c>
      <c r="AY1163" s="217" t="s">
        <v>244</v>
      </c>
    </row>
    <row r="1164" spans="1:65" s="2" customFormat="1" ht="24.2" customHeight="1">
      <c r="A1164" s="36"/>
      <c r="B1164" s="37"/>
      <c r="C1164" s="181" t="s">
        <v>2977</v>
      </c>
      <c r="D1164" s="181" t="s">
        <v>246</v>
      </c>
      <c r="E1164" s="182" t="s">
        <v>2978</v>
      </c>
      <c r="F1164" s="183" t="s">
        <v>2979</v>
      </c>
      <c r="G1164" s="184" t="s">
        <v>289</v>
      </c>
      <c r="H1164" s="185">
        <v>32.9</v>
      </c>
      <c r="I1164" s="186"/>
      <c r="J1164" s="187">
        <f>ROUND(I1164*H1164,2)</f>
        <v>0</v>
      </c>
      <c r="K1164" s="188"/>
      <c r="L1164" s="41"/>
      <c r="M1164" s="189" t="s">
        <v>18</v>
      </c>
      <c r="N1164" s="190" t="s">
        <v>41</v>
      </c>
      <c r="O1164" s="66"/>
      <c r="P1164" s="191">
        <f>O1164*H1164</f>
        <v>0</v>
      </c>
      <c r="Q1164" s="191">
        <v>0</v>
      </c>
      <c r="R1164" s="191">
        <f>Q1164*H1164</f>
        <v>0</v>
      </c>
      <c r="S1164" s="191">
        <v>0</v>
      </c>
      <c r="T1164" s="192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193" t="s">
        <v>167</v>
      </c>
      <c r="AT1164" s="193" t="s">
        <v>246</v>
      </c>
      <c r="AU1164" s="193" t="s">
        <v>79</v>
      </c>
      <c r="AY1164" s="19" t="s">
        <v>244</v>
      </c>
      <c r="BE1164" s="194">
        <f>IF(N1164="základní",J1164,0)</f>
        <v>0</v>
      </c>
      <c r="BF1164" s="194">
        <f>IF(N1164="snížená",J1164,0)</f>
        <v>0</v>
      </c>
      <c r="BG1164" s="194">
        <f>IF(N1164="zákl. přenesená",J1164,0)</f>
        <v>0</v>
      </c>
      <c r="BH1164" s="194">
        <f>IF(N1164="sníž. přenesená",J1164,0)</f>
        <v>0</v>
      </c>
      <c r="BI1164" s="194">
        <f>IF(N1164="nulová",J1164,0)</f>
        <v>0</v>
      </c>
      <c r="BJ1164" s="19" t="s">
        <v>77</v>
      </c>
      <c r="BK1164" s="194">
        <f>ROUND(I1164*H1164,2)</f>
        <v>0</v>
      </c>
      <c r="BL1164" s="19" t="s">
        <v>167</v>
      </c>
      <c r="BM1164" s="193" t="s">
        <v>2980</v>
      </c>
    </row>
    <row r="1165" spans="1:65" s="13" customFormat="1">
      <c r="B1165" s="195"/>
      <c r="C1165" s="196"/>
      <c r="D1165" s="197" t="s">
        <v>252</v>
      </c>
      <c r="E1165" s="198" t="s">
        <v>18</v>
      </c>
      <c r="F1165" s="199" t="s">
        <v>2981</v>
      </c>
      <c r="G1165" s="196"/>
      <c r="H1165" s="200">
        <v>32.9</v>
      </c>
      <c r="I1165" s="201"/>
      <c r="J1165" s="196"/>
      <c r="K1165" s="196"/>
      <c r="L1165" s="202"/>
      <c r="M1165" s="203"/>
      <c r="N1165" s="204"/>
      <c r="O1165" s="204"/>
      <c r="P1165" s="204"/>
      <c r="Q1165" s="204"/>
      <c r="R1165" s="204"/>
      <c r="S1165" s="204"/>
      <c r="T1165" s="205"/>
      <c r="AT1165" s="206" t="s">
        <v>252</v>
      </c>
      <c r="AU1165" s="206" t="s">
        <v>79</v>
      </c>
      <c r="AV1165" s="13" t="s">
        <v>79</v>
      </c>
      <c r="AW1165" s="13" t="s">
        <v>32</v>
      </c>
      <c r="AX1165" s="13" t="s">
        <v>70</v>
      </c>
      <c r="AY1165" s="206" t="s">
        <v>244</v>
      </c>
    </row>
    <row r="1166" spans="1:65" s="14" customFormat="1">
      <c r="B1166" s="207"/>
      <c r="C1166" s="208"/>
      <c r="D1166" s="197" t="s">
        <v>252</v>
      </c>
      <c r="E1166" s="209" t="s">
        <v>18</v>
      </c>
      <c r="F1166" s="210" t="s">
        <v>254</v>
      </c>
      <c r="G1166" s="208"/>
      <c r="H1166" s="211">
        <v>32.9</v>
      </c>
      <c r="I1166" s="212"/>
      <c r="J1166" s="208"/>
      <c r="K1166" s="208"/>
      <c r="L1166" s="213"/>
      <c r="M1166" s="214"/>
      <c r="N1166" s="215"/>
      <c r="O1166" s="215"/>
      <c r="P1166" s="215"/>
      <c r="Q1166" s="215"/>
      <c r="R1166" s="215"/>
      <c r="S1166" s="215"/>
      <c r="T1166" s="216"/>
      <c r="AT1166" s="217" t="s">
        <v>252</v>
      </c>
      <c r="AU1166" s="217" t="s">
        <v>79</v>
      </c>
      <c r="AV1166" s="14" t="s">
        <v>250</v>
      </c>
      <c r="AW1166" s="14" t="s">
        <v>32</v>
      </c>
      <c r="AX1166" s="14" t="s">
        <v>77</v>
      </c>
      <c r="AY1166" s="217" t="s">
        <v>244</v>
      </c>
    </row>
    <row r="1167" spans="1:65" s="2" customFormat="1" ht="24.2" customHeight="1">
      <c r="A1167" s="36"/>
      <c r="B1167" s="37"/>
      <c r="C1167" s="218" t="s">
        <v>2982</v>
      </c>
      <c r="D1167" s="218" t="s">
        <v>264</v>
      </c>
      <c r="E1167" s="219" t="s">
        <v>2983</v>
      </c>
      <c r="F1167" s="220" t="s">
        <v>2984</v>
      </c>
      <c r="G1167" s="221" t="s">
        <v>257</v>
      </c>
      <c r="H1167" s="222">
        <v>3.1259999999999999</v>
      </c>
      <c r="I1167" s="223"/>
      <c r="J1167" s="224">
        <f>ROUND(I1167*H1167,2)</f>
        <v>0</v>
      </c>
      <c r="K1167" s="225"/>
      <c r="L1167" s="226"/>
      <c r="M1167" s="227" t="s">
        <v>18</v>
      </c>
      <c r="N1167" s="228" t="s">
        <v>41</v>
      </c>
      <c r="O1167" s="66"/>
      <c r="P1167" s="191">
        <f>O1167*H1167</f>
        <v>0</v>
      </c>
      <c r="Q1167" s="191">
        <v>2.5000000000000001E-2</v>
      </c>
      <c r="R1167" s="191">
        <f>Q1167*H1167</f>
        <v>7.8149999999999997E-2</v>
      </c>
      <c r="S1167" s="191">
        <v>0</v>
      </c>
      <c r="T1167" s="192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193" t="s">
        <v>415</v>
      </c>
      <c r="AT1167" s="193" t="s">
        <v>264</v>
      </c>
      <c r="AU1167" s="193" t="s">
        <v>79</v>
      </c>
      <c r="AY1167" s="19" t="s">
        <v>244</v>
      </c>
      <c r="BE1167" s="194">
        <f>IF(N1167="základní",J1167,0)</f>
        <v>0</v>
      </c>
      <c r="BF1167" s="194">
        <f>IF(N1167="snížená",J1167,0)</f>
        <v>0</v>
      </c>
      <c r="BG1167" s="194">
        <f>IF(N1167="zákl. přenesená",J1167,0)</f>
        <v>0</v>
      </c>
      <c r="BH1167" s="194">
        <f>IF(N1167="sníž. přenesená",J1167,0)</f>
        <v>0</v>
      </c>
      <c r="BI1167" s="194">
        <f>IF(N1167="nulová",J1167,0)</f>
        <v>0</v>
      </c>
      <c r="BJ1167" s="19" t="s">
        <v>77</v>
      </c>
      <c r="BK1167" s="194">
        <f>ROUND(I1167*H1167,2)</f>
        <v>0</v>
      </c>
      <c r="BL1167" s="19" t="s">
        <v>167</v>
      </c>
      <c r="BM1167" s="193" t="s">
        <v>2985</v>
      </c>
    </row>
    <row r="1168" spans="1:65" s="13" customFormat="1">
      <c r="B1168" s="195"/>
      <c r="C1168" s="196"/>
      <c r="D1168" s="197" t="s">
        <v>252</v>
      </c>
      <c r="E1168" s="198" t="s">
        <v>18</v>
      </c>
      <c r="F1168" s="199" t="s">
        <v>2986</v>
      </c>
      <c r="G1168" s="196"/>
      <c r="H1168" s="200">
        <v>3.1259999999999999</v>
      </c>
      <c r="I1168" s="201"/>
      <c r="J1168" s="196"/>
      <c r="K1168" s="196"/>
      <c r="L1168" s="202"/>
      <c r="M1168" s="203"/>
      <c r="N1168" s="204"/>
      <c r="O1168" s="204"/>
      <c r="P1168" s="204"/>
      <c r="Q1168" s="204"/>
      <c r="R1168" s="204"/>
      <c r="S1168" s="204"/>
      <c r="T1168" s="205"/>
      <c r="AT1168" s="206" t="s">
        <v>252</v>
      </c>
      <c r="AU1168" s="206" t="s">
        <v>79</v>
      </c>
      <c r="AV1168" s="13" t="s">
        <v>79</v>
      </c>
      <c r="AW1168" s="13" t="s">
        <v>32</v>
      </c>
      <c r="AX1168" s="13" t="s">
        <v>70</v>
      </c>
      <c r="AY1168" s="206" t="s">
        <v>244</v>
      </c>
    </row>
    <row r="1169" spans="1:65" s="14" customFormat="1">
      <c r="B1169" s="207"/>
      <c r="C1169" s="208"/>
      <c r="D1169" s="197" t="s">
        <v>252</v>
      </c>
      <c r="E1169" s="209" t="s">
        <v>18</v>
      </c>
      <c r="F1169" s="210" t="s">
        <v>254</v>
      </c>
      <c r="G1169" s="208"/>
      <c r="H1169" s="211">
        <v>3.1259999999999999</v>
      </c>
      <c r="I1169" s="212"/>
      <c r="J1169" s="208"/>
      <c r="K1169" s="208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252</v>
      </c>
      <c r="AU1169" s="217" t="s">
        <v>79</v>
      </c>
      <c r="AV1169" s="14" t="s">
        <v>250</v>
      </c>
      <c r="AW1169" s="14" t="s">
        <v>32</v>
      </c>
      <c r="AX1169" s="14" t="s">
        <v>77</v>
      </c>
      <c r="AY1169" s="217" t="s">
        <v>244</v>
      </c>
    </row>
    <row r="1170" spans="1:65" s="2" customFormat="1" ht="33" customHeight="1">
      <c r="A1170" s="36"/>
      <c r="B1170" s="37"/>
      <c r="C1170" s="181" t="s">
        <v>2987</v>
      </c>
      <c r="D1170" s="181" t="s">
        <v>246</v>
      </c>
      <c r="E1170" s="182" t="s">
        <v>2988</v>
      </c>
      <c r="F1170" s="183" t="s">
        <v>2989</v>
      </c>
      <c r="G1170" s="184" t="s">
        <v>289</v>
      </c>
      <c r="H1170" s="185">
        <v>297.5</v>
      </c>
      <c r="I1170" s="186"/>
      <c r="J1170" s="187">
        <f>ROUND(I1170*H1170,2)</f>
        <v>0</v>
      </c>
      <c r="K1170" s="188"/>
      <c r="L1170" s="41"/>
      <c r="M1170" s="189" t="s">
        <v>18</v>
      </c>
      <c r="N1170" s="190" t="s">
        <v>41</v>
      </c>
      <c r="O1170" s="66"/>
      <c r="P1170" s="191">
        <f>O1170*H1170</f>
        <v>0</v>
      </c>
      <c r="Q1170" s="191">
        <v>5.8E-4</v>
      </c>
      <c r="R1170" s="191">
        <f>Q1170*H1170</f>
        <v>0.17255000000000001</v>
      </c>
      <c r="S1170" s="191">
        <v>0</v>
      </c>
      <c r="T1170" s="192">
        <f>S1170*H1170</f>
        <v>0</v>
      </c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R1170" s="193" t="s">
        <v>167</v>
      </c>
      <c r="AT1170" s="193" t="s">
        <v>246</v>
      </c>
      <c r="AU1170" s="193" t="s">
        <v>79</v>
      </c>
      <c r="AY1170" s="19" t="s">
        <v>244</v>
      </c>
      <c r="BE1170" s="194">
        <f>IF(N1170="základní",J1170,0)</f>
        <v>0</v>
      </c>
      <c r="BF1170" s="194">
        <f>IF(N1170="snížená",J1170,0)</f>
        <v>0</v>
      </c>
      <c r="BG1170" s="194">
        <f>IF(N1170="zákl. přenesená",J1170,0)</f>
        <v>0</v>
      </c>
      <c r="BH1170" s="194">
        <f>IF(N1170="sníž. přenesená",J1170,0)</f>
        <v>0</v>
      </c>
      <c r="BI1170" s="194">
        <f>IF(N1170="nulová",J1170,0)</f>
        <v>0</v>
      </c>
      <c r="BJ1170" s="19" t="s">
        <v>77</v>
      </c>
      <c r="BK1170" s="194">
        <f>ROUND(I1170*H1170,2)</f>
        <v>0</v>
      </c>
      <c r="BL1170" s="19" t="s">
        <v>167</v>
      </c>
      <c r="BM1170" s="193" t="s">
        <v>2990</v>
      </c>
    </row>
    <row r="1171" spans="1:65" s="13" customFormat="1">
      <c r="B1171" s="195"/>
      <c r="C1171" s="196"/>
      <c r="D1171" s="197" t="s">
        <v>252</v>
      </c>
      <c r="E1171" s="198" t="s">
        <v>18</v>
      </c>
      <c r="F1171" s="199" t="s">
        <v>2882</v>
      </c>
      <c r="G1171" s="196"/>
      <c r="H1171" s="200">
        <v>297.5</v>
      </c>
      <c r="I1171" s="201"/>
      <c r="J1171" s="196"/>
      <c r="K1171" s="196"/>
      <c r="L1171" s="202"/>
      <c r="M1171" s="203"/>
      <c r="N1171" s="204"/>
      <c r="O1171" s="204"/>
      <c r="P1171" s="204"/>
      <c r="Q1171" s="204"/>
      <c r="R1171" s="204"/>
      <c r="S1171" s="204"/>
      <c r="T1171" s="205"/>
      <c r="AT1171" s="206" t="s">
        <v>252</v>
      </c>
      <c r="AU1171" s="206" t="s">
        <v>79</v>
      </c>
      <c r="AV1171" s="13" t="s">
        <v>79</v>
      </c>
      <c r="AW1171" s="13" t="s">
        <v>32</v>
      </c>
      <c r="AX1171" s="13" t="s">
        <v>70</v>
      </c>
      <c r="AY1171" s="206" t="s">
        <v>244</v>
      </c>
    </row>
    <row r="1172" spans="1:65" s="14" customFormat="1">
      <c r="B1172" s="207"/>
      <c r="C1172" s="208"/>
      <c r="D1172" s="197" t="s">
        <v>252</v>
      </c>
      <c r="E1172" s="209" t="s">
        <v>18</v>
      </c>
      <c r="F1172" s="210" t="s">
        <v>254</v>
      </c>
      <c r="G1172" s="208"/>
      <c r="H1172" s="211">
        <v>297.5</v>
      </c>
      <c r="I1172" s="212"/>
      <c r="J1172" s="208"/>
      <c r="K1172" s="208"/>
      <c r="L1172" s="213"/>
      <c r="M1172" s="214"/>
      <c r="N1172" s="215"/>
      <c r="O1172" s="215"/>
      <c r="P1172" s="215"/>
      <c r="Q1172" s="215"/>
      <c r="R1172" s="215"/>
      <c r="S1172" s="215"/>
      <c r="T1172" s="216"/>
      <c r="AT1172" s="217" t="s">
        <v>252</v>
      </c>
      <c r="AU1172" s="217" t="s">
        <v>79</v>
      </c>
      <c r="AV1172" s="14" t="s">
        <v>250</v>
      </c>
      <c r="AW1172" s="14" t="s">
        <v>32</v>
      </c>
      <c r="AX1172" s="14" t="s">
        <v>77</v>
      </c>
      <c r="AY1172" s="217" t="s">
        <v>244</v>
      </c>
    </row>
    <row r="1173" spans="1:65" s="2" customFormat="1" ht="21.75" customHeight="1">
      <c r="A1173" s="36"/>
      <c r="B1173" s="37"/>
      <c r="C1173" s="218" t="s">
        <v>2991</v>
      </c>
      <c r="D1173" s="218" t="s">
        <v>264</v>
      </c>
      <c r="E1173" s="219" t="s">
        <v>2992</v>
      </c>
      <c r="F1173" s="220" t="s">
        <v>2993</v>
      </c>
      <c r="G1173" s="221" t="s">
        <v>257</v>
      </c>
      <c r="H1173" s="222">
        <v>71.400000000000006</v>
      </c>
      <c r="I1173" s="223"/>
      <c r="J1173" s="224">
        <f>ROUND(I1173*H1173,2)</f>
        <v>0</v>
      </c>
      <c r="K1173" s="225"/>
      <c r="L1173" s="226"/>
      <c r="M1173" s="227" t="s">
        <v>18</v>
      </c>
      <c r="N1173" s="228" t="s">
        <v>41</v>
      </c>
      <c r="O1173" s="66"/>
      <c r="P1173" s="191">
        <f>O1173*H1173</f>
        <v>0</v>
      </c>
      <c r="Q1173" s="191">
        <v>0.02</v>
      </c>
      <c r="R1173" s="191">
        <f>Q1173*H1173</f>
        <v>1.4280000000000002</v>
      </c>
      <c r="S1173" s="191">
        <v>0</v>
      </c>
      <c r="T1173" s="192">
        <f>S1173*H1173</f>
        <v>0</v>
      </c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R1173" s="193" t="s">
        <v>415</v>
      </c>
      <c r="AT1173" s="193" t="s">
        <v>264</v>
      </c>
      <c r="AU1173" s="193" t="s">
        <v>79</v>
      </c>
      <c r="AY1173" s="19" t="s">
        <v>244</v>
      </c>
      <c r="BE1173" s="194">
        <f>IF(N1173="základní",J1173,0)</f>
        <v>0</v>
      </c>
      <c r="BF1173" s="194">
        <f>IF(N1173="snížená",J1173,0)</f>
        <v>0</v>
      </c>
      <c r="BG1173" s="194">
        <f>IF(N1173="zákl. přenesená",J1173,0)</f>
        <v>0</v>
      </c>
      <c r="BH1173" s="194">
        <f>IF(N1173="sníž. přenesená",J1173,0)</f>
        <v>0</v>
      </c>
      <c r="BI1173" s="194">
        <f>IF(N1173="nulová",J1173,0)</f>
        <v>0</v>
      </c>
      <c r="BJ1173" s="19" t="s">
        <v>77</v>
      </c>
      <c r="BK1173" s="194">
        <f>ROUND(I1173*H1173,2)</f>
        <v>0</v>
      </c>
      <c r="BL1173" s="19" t="s">
        <v>167</v>
      </c>
      <c r="BM1173" s="193" t="s">
        <v>2994</v>
      </c>
    </row>
    <row r="1174" spans="1:65" s="13" customFormat="1">
      <c r="B1174" s="195"/>
      <c r="C1174" s="196"/>
      <c r="D1174" s="197" t="s">
        <v>252</v>
      </c>
      <c r="E1174" s="198" t="s">
        <v>18</v>
      </c>
      <c r="F1174" s="199" t="s">
        <v>2995</v>
      </c>
      <c r="G1174" s="196"/>
      <c r="H1174" s="200">
        <v>71.400000000000006</v>
      </c>
      <c r="I1174" s="201"/>
      <c r="J1174" s="196"/>
      <c r="K1174" s="196"/>
      <c r="L1174" s="202"/>
      <c r="M1174" s="203"/>
      <c r="N1174" s="204"/>
      <c r="O1174" s="204"/>
      <c r="P1174" s="204"/>
      <c r="Q1174" s="204"/>
      <c r="R1174" s="204"/>
      <c r="S1174" s="204"/>
      <c r="T1174" s="205"/>
      <c r="AT1174" s="206" t="s">
        <v>252</v>
      </c>
      <c r="AU1174" s="206" t="s">
        <v>79</v>
      </c>
      <c r="AV1174" s="13" t="s">
        <v>79</v>
      </c>
      <c r="AW1174" s="13" t="s">
        <v>32</v>
      </c>
      <c r="AX1174" s="13" t="s">
        <v>70</v>
      </c>
      <c r="AY1174" s="206" t="s">
        <v>244</v>
      </c>
    </row>
    <row r="1175" spans="1:65" s="14" customFormat="1">
      <c r="B1175" s="207"/>
      <c r="C1175" s="208"/>
      <c r="D1175" s="197" t="s">
        <v>252</v>
      </c>
      <c r="E1175" s="209" t="s">
        <v>18</v>
      </c>
      <c r="F1175" s="210" t="s">
        <v>254</v>
      </c>
      <c r="G1175" s="208"/>
      <c r="H1175" s="211">
        <v>71.400000000000006</v>
      </c>
      <c r="I1175" s="212"/>
      <c r="J1175" s="208"/>
      <c r="K1175" s="208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252</v>
      </c>
      <c r="AU1175" s="217" t="s">
        <v>79</v>
      </c>
      <c r="AV1175" s="14" t="s">
        <v>250</v>
      </c>
      <c r="AW1175" s="14" t="s">
        <v>32</v>
      </c>
      <c r="AX1175" s="14" t="s">
        <v>77</v>
      </c>
      <c r="AY1175" s="217" t="s">
        <v>244</v>
      </c>
    </row>
    <row r="1176" spans="1:65" s="2" customFormat="1" ht="37.9" customHeight="1">
      <c r="A1176" s="36"/>
      <c r="B1176" s="37"/>
      <c r="C1176" s="181" t="s">
        <v>2996</v>
      </c>
      <c r="D1176" s="181" t="s">
        <v>246</v>
      </c>
      <c r="E1176" s="182" t="s">
        <v>2997</v>
      </c>
      <c r="F1176" s="183" t="s">
        <v>2998</v>
      </c>
      <c r="G1176" s="184" t="s">
        <v>379</v>
      </c>
      <c r="H1176" s="185">
        <v>72.599999999999994</v>
      </c>
      <c r="I1176" s="186"/>
      <c r="J1176" s="187">
        <f>ROUND(I1176*H1176,2)</f>
        <v>0</v>
      </c>
      <c r="K1176" s="188"/>
      <c r="L1176" s="41"/>
      <c r="M1176" s="189" t="s">
        <v>18</v>
      </c>
      <c r="N1176" s="190" t="s">
        <v>41</v>
      </c>
      <c r="O1176" s="66"/>
      <c r="P1176" s="191">
        <f>O1176*H1176</f>
        <v>0</v>
      </c>
      <c r="Q1176" s="191">
        <v>1.6000000000000001E-4</v>
      </c>
      <c r="R1176" s="191">
        <f>Q1176*H1176</f>
        <v>1.1616E-2</v>
      </c>
      <c r="S1176" s="191">
        <v>0</v>
      </c>
      <c r="T1176" s="192">
        <f>S1176*H1176</f>
        <v>0</v>
      </c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R1176" s="193" t="s">
        <v>167</v>
      </c>
      <c r="AT1176" s="193" t="s">
        <v>246</v>
      </c>
      <c r="AU1176" s="193" t="s">
        <v>79</v>
      </c>
      <c r="AY1176" s="19" t="s">
        <v>244</v>
      </c>
      <c r="BE1176" s="194">
        <f>IF(N1176="základní",J1176,0)</f>
        <v>0</v>
      </c>
      <c r="BF1176" s="194">
        <f>IF(N1176="snížená",J1176,0)</f>
        <v>0</v>
      </c>
      <c r="BG1176" s="194">
        <f>IF(N1176="zákl. přenesená",J1176,0)</f>
        <v>0</v>
      </c>
      <c r="BH1176" s="194">
        <f>IF(N1176="sníž. přenesená",J1176,0)</f>
        <v>0</v>
      </c>
      <c r="BI1176" s="194">
        <f>IF(N1176="nulová",J1176,0)</f>
        <v>0</v>
      </c>
      <c r="BJ1176" s="19" t="s">
        <v>77</v>
      </c>
      <c r="BK1176" s="194">
        <f>ROUND(I1176*H1176,2)</f>
        <v>0</v>
      </c>
      <c r="BL1176" s="19" t="s">
        <v>167</v>
      </c>
      <c r="BM1176" s="193" t="s">
        <v>2999</v>
      </c>
    </row>
    <row r="1177" spans="1:65" s="13" customFormat="1">
      <c r="B1177" s="195"/>
      <c r="C1177" s="196"/>
      <c r="D1177" s="197" t="s">
        <v>252</v>
      </c>
      <c r="E1177" s="198" t="s">
        <v>18</v>
      </c>
      <c r="F1177" s="199" t="s">
        <v>3000</v>
      </c>
      <c r="G1177" s="196"/>
      <c r="H1177" s="200">
        <v>72.599999999999994</v>
      </c>
      <c r="I1177" s="201"/>
      <c r="J1177" s="196"/>
      <c r="K1177" s="196"/>
      <c r="L1177" s="202"/>
      <c r="M1177" s="203"/>
      <c r="N1177" s="204"/>
      <c r="O1177" s="204"/>
      <c r="P1177" s="204"/>
      <c r="Q1177" s="204"/>
      <c r="R1177" s="204"/>
      <c r="S1177" s="204"/>
      <c r="T1177" s="205"/>
      <c r="AT1177" s="206" t="s">
        <v>252</v>
      </c>
      <c r="AU1177" s="206" t="s">
        <v>79</v>
      </c>
      <c r="AV1177" s="13" t="s">
        <v>79</v>
      </c>
      <c r="AW1177" s="13" t="s">
        <v>32</v>
      </c>
      <c r="AX1177" s="13" t="s">
        <v>70</v>
      </c>
      <c r="AY1177" s="206" t="s">
        <v>244</v>
      </c>
    </row>
    <row r="1178" spans="1:65" s="14" customFormat="1">
      <c r="B1178" s="207"/>
      <c r="C1178" s="208"/>
      <c r="D1178" s="197" t="s">
        <v>252</v>
      </c>
      <c r="E1178" s="209" t="s">
        <v>18</v>
      </c>
      <c r="F1178" s="210" t="s">
        <v>254</v>
      </c>
      <c r="G1178" s="208"/>
      <c r="H1178" s="211">
        <v>72.599999999999994</v>
      </c>
      <c r="I1178" s="212"/>
      <c r="J1178" s="208"/>
      <c r="K1178" s="208"/>
      <c r="L1178" s="213"/>
      <c r="M1178" s="214"/>
      <c r="N1178" s="215"/>
      <c r="O1178" s="215"/>
      <c r="P1178" s="215"/>
      <c r="Q1178" s="215"/>
      <c r="R1178" s="215"/>
      <c r="S1178" s="215"/>
      <c r="T1178" s="216"/>
      <c r="AT1178" s="217" t="s">
        <v>252</v>
      </c>
      <c r="AU1178" s="217" t="s">
        <v>79</v>
      </c>
      <c r="AV1178" s="14" t="s">
        <v>250</v>
      </c>
      <c r="AW1178" s="14" t="s">
        <v>32</v>
      </c>
      <c r="AX1178" s="14" t="s">
        <v>77</v>
      </c>
      <c r="AY1178" s="217" t="s">
        <v>244</v>
      </c>
    </row>
    <row r="1179" spans="1:65" s="2" customFormat="1" ht="24.2" customHeight="1">
      <c r="A1179" s="36"/>
      <c r="B1179" s="37"/>
      <c r="C1179" s="218" t="s">
        <v>3001</v>
      </c>
      <c r="D1179" s="218" t="s">
        <v>264</v>
      </c>
      <c r="E1179" s="219" t="s">
        <v>3002</v>
      </c>
      <c r="F1179" s="220" t="s">
        <v>3003</v>
      </c>
      <c r="G1179" s="221" t="s">
        <v>289</v>
      </c>
      <c r="H1179" s="222">
        <v>18.149999999999999</v>
      </c>
      <c r="I1179" s="223"/>
      <c r="J1179" s="224">
        <f>ROUND(I1179*H1179,2)</f>
        <v>0</v>
      </c>
      <c r="K1179" s="225"/>
      <c r="L1179" s="226"/>
      <c r="M1179" s="227" t="s">
        <v>18</v>
      </c>
      <c r="N1179" s="228" t="s">
        <v>41</v>
      </c>
      <c r="O1179" s="66"/>
      <c r="P1179" s="191">
        <f>O1179*H1179</f>
        <v>0</v>
      </c>
      <c r="Q1179" s="191">
        <v>4.7999999999999996E-3</v>
      </c>
      <c r="R1179" s="191">
        <f>Q1179*H1179</f>
        <v>8.7119999999999989E-2</v>
      </c>
      <c r="S1179" s="191">
        <v>0</v>
      </c>
      <c r="T1179" s="192">
        <f>S1179*H1179</f>
        <v>0</v>
      </c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R1179" s="193" t="s">
        <v>415</v>
      </c>
      <c r="AT1179" s="193" t="s">
        <v>264</v>
      </c>
      <c r="AU1179" s="193" t="s">
        <v>79</v>
      </c>
      <c r="AY1179" s="19" t="s">
        <v>244</v>
      </c>
      <c r="BE1179" s="194">
        <f>IF(N1179="základní",J1179,0)</f>
        <v>0</v>
      </c>
      <c r="BF1179" s="194">
        <f>IF(N1179="snížená",J1179,0)</f>
        <v>0</v>
      </c>
      <c r="BG1179" s="194">
        <f>IF(N1179="zákl. přenesená",J1179,0)</f>
        <v>0</v>
      </c>
      <c r="BH1179" s="194">
        <f>IF(N1179="sníž. přenesená",J1179,0)</f>
        <v>0</v>
      </c>
      <c r="BI1179" s="194">
        <f>IF(N1179="nulová",J1179,0)</f>
        <v>0</v>
      </c>
      <c r="BJ1179" s="19" t="s">
        <v>77</v>
      </c>
      <c r="BK1179" s="194">
        <f>ROUND(I1179*H1179,2)</f>
        <v>0</v>
      </c>
      <c r="BL1179" s="19" t="s">
        <v>167</v>
      </c>
      <c r="BM1179" s="193" t="s">
        <v>3004</v>
      </c>
    </row>
    <row r="1180" spans="1:65" s="13" customFormat="1">
      <c r="B1180" s="195"/>
      <c r="C1180" s="196"/>
      <c r="D1180" s="197" t="s">
        <v>252</v>
      </c>
      <c r="E1180" s="198" t="s">
        <v>18</v>
      </c>
      <c r="F1180" s="199" t="s">
        <v>3005</v>
      </c>
      <c r="G1180" s="196"/>
      <c r="H1180" s="200">
        <v>18.149999999999999</v>
      </c>
      <c r="I1180" s="201"/>
      <c r="J1180" s="196"/>
      <c r="K1180" s="196"/>
      <c r="L1180" s="202"/>
      <c r="M1180" s="203"/>
      <c r="N1180" s="204"/>
      <c r="O1180" s="204"/>
      <c r="P1180" s="204"/>
      <c r="Q1180" s="204"/>
      <c r="R1180" s="204"/>
      <c r="S1180" s="204"/>
      <c r="T1180" s="205"/>
      <c r="AT1180" s="206" t="s">
        <v>252</v>
      </c>
      <c r="AU1180" s="206" t="s">
        <v>79</v>
      </c>
      <c r="AV1180" s="13" t="s">
        <v>79</v>
      </c>
      <c r="AW1180" s="13" t="s">
        <v>32</v>
      </c>
      <c r="AX1180" s="13" t="s">
        <v>70</v>
      </c>
      <c r="AY1180" s="206" t="s">
        <v>244</v>
      </c>
    </row>
    <row r="1181" spans="1:65" s="14" customFormat="1">
      <c r="B1181" s="207"/>
      <c r="C1181" s="208"/>
      <c r="D1181" s="197" t="s">
        <v>252</v>
      </c>
      <c r="E1181" s="209" t="s">
        <v>18</v>
      </c>
      <c r="F1181" s="210" t="s">
        <v>254</v>
      </c>
      <c r="G1181" s="208"/>
      <c r="H1181" s="211">
        <v>18.149999999999999</v>
      </c>
      <c r="I1181" s="212"/>
      <c r="J1181" s="208"/>
      <c r="K1181" s="208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252</v>
      </c>
      <c r="AU1181" s="217" t="s">
        <v>79</v>
      </c>
      <c r="AV1181" s="14" t="s">
        <v>250</v>
      </c>
      <c r="AW1181" s="14" t="s">
        <v>32</v>
      </c>
      <c r="AX1181" s="14" t="s">
        <v>77</v>
      </c>
      <c r="AY1181" s="217" t="s">
        <v>244</v>
      </c>
    </row>
    <row r="1182" spans="1:65" s="2" customFormat="1" ht="21.75" customHeight="1">
      <c r="A1182" s="36"/>
      <c r="B1182" s="37"/>
      <c r="C1182" s="218" t="s">
        <v>3006</v>
      </c>
      <c r="D1182" s="218" t="s">
        <v>264</v>
      </c>
      <c r="E1182" s="219" t="s">
        <v>3007</v>
      </c>
      <c r="F1182" s="220" t="s">
        <v>3008</v>
      </c>
      <c r="G1182" s="221" t="s">
        <v>289</v>
      </c>
      <c r="H1182" s="222">
        <v>58.08</v>
      </c>
      <c r="I1182" s="223"/>
      <c r="J1182" s="224">
        <f>ROUND(I1182*H1182,2)</f>
        <v>0</v>
      </c>
      <c r="K1182" s="225"/>
      <c r="L1182" s="226"/>
      <c r="M1182" s="227" t="s">
        <v>18</v>
      </c>
      <c r="N1182" s="228" t="s">
        <v>41</v>
      </c>
      <c r="O1182" s="66"/>
      <c r="P1182" s="191">
        <f>O1182*H1182</f>
        <v>0</v>
      </c>
      <c r="Q1182" s="191">
        <v>1.49E-2</v>
      </c>
      <c r="R1182" s="191">
        <f>Q1182*H1182</f>
        <v>0.86539199999999994</v>
      </c>
      <c r="S1182" s="191">
        <v>0</v>
      </c>
      <c r="T1182" s="192">
        <f>S1182*H1182</f>
        <v>0</v>
      </c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R1182" s="193" t="s">
        <v>415</v>
      </c>
      <c r="AT1182" s="193" t="s">
        <v>264</v>
      </c>
      <c r="AU1182" s="193" t="s">
        <v>79</v>
      </c>
      <c r="AY1182" s="19" t="s">
        <v>244</v>
      </c>
      <c r="BE1182" s="194">
        <f>IF(N1182="základní",J1182,0)</f>
        <v>0</v>
      </c>
      <c r="BF1182" s="194">
        <f>IF(N1182="snížená",J1182,0)</f>
        <v>0</v>
      </c>
      <c r="BG1182" s="194">
        <f>IF(N1182="zákl. přenesená",J1182,0)</f>
        <v>0</v>
      </c>
      <c r="BH1182" s="194">
        <f>IF(N1182="sníž. přenesená",J1182,0)</f>
        <v>0</v>
      </c>
      <c r="BI1182" s="194">
        <f>IF(N1182="nulová",J1182,0)</f>
        <v>0</v>
      </c>
      <c r="BJ1182" s="19" t="s">
        <v>77</v>
      </c>
      <c r="BK1182" s="194">
        <f>ROUND(I1182*H1182,2)</f>
        <v>0</v>
      </c>
      <c r="BL1182" s="19" t="s">
        <v>167</v>
      </c>
      <c r="BM1182" s="193" t="s">
        <v>3009</v>
      </c>
    </row>
    <row r="1183" spans="1:65" s="13" customFormat="1">
      <c r="B1183" s="195"/>
      <c r="C1183" s="196"/>
      <c r="D1183" s="197" t="s">
        <v>252</v>
      </c>
      <c r="E1183" s="198" t="s">
        <v>18</v>
      </c>
      <c r="F1183" s="199" t="s">
        <v>3010</v>
      </c>
      <c r="G1183" s="196"/>
      <c r="H1183" s="200">
        <v>58.08</v>
      </c>
      <c r="I1183" s="201"/>
      <c r="J1183" s="196"/>
      <c r="K1183" s="196"/>
      <c r="L1183" s="202"/>
      <c r="M1183" s="203"/>
      <c r="N1183" s="204"/>
      <c r="O1183" s="204"/>
      <c r="P1183" s="204"/>
      <c r="Q1183" s="204"/>
      <c r="R1183" s="204"/>
      <c r="S1183" s="204"/>
      <c r="T1183" s="205"/>
      <c r="AT1183" s="206" t="s">
        <v>252</v>
      </c>
      <c r="AU1183" s="206" t="s">
        <v>79</v>
      </c>
      <c r="AV1183" s="13" t="s">
        <v>79</v>
      </c>
      <c r="AW1183" s="13" t="s">
        <v>32</v>
      </c>
      <c r="AX1183" s="13" t="s">
        <v>70</v>
      </c>
      <c r="AY1183" s="206" t="s">
        <v>244</v>
      </c>
    </row>
    <row r="1184" spans="1:65" s="14" customFormat="1">
      <c r="B1184" s="207"/>
      <c r="C1184" s="208"/>
      <c r="D1184" s="197" t="s">
        <v>252</v>
      </c>
      <c r="E1184" s="209" t="s">
        <v>18</v>
      </c>
      <c r="F1184" s="210" t="s">
        <v>254</v>
      </c>
      <c r="G1184" s="208"/>
      <c r="H1184" s="211">
        <v>58.08</v>
      </c>
      <c r="I1184" s="212"/>
      <c r="J1184" s="208"/>
      <c r="K1184" s="208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252</v>
      </c>
      <c r="AU1184" s="217" t="s">
        <v>79</v>
      </c>
      <c r="AV1184" s="14" t="s">
        <v>250</v>
      </c>
      <c r="AW1184" s="14" t="s">
        <v>32</v>
      </c>
      <c r="AX1184" s="14" t="s">
        <v>77</v>
      </c>
      <c r="AY1184" s="217" t="s">
        <v>244</v>
      </c>
    </row>
    <row r="1185" spans="1:65" s="2" customFormat="1" ht="49.15" customHeight="1">
      <c r="A1185" s="36"/>
      <c r="B1185" s="37"/>
      <c r="C1185" s="181" t="s">
        <v>3011</v>
      </c>
      <c r="D1185" s="181" t="s">
        <v>246</v>
      </c>
      <c r="E1185" s="182" t="s">
        <v>3012</v>
      </c>
      <c r="F1185" s="183" t="s">
        <v>3013</v>
      </c>
      <c r="G1185" s="184" t="s">
        <v>289</v>
      </c>
      <c r="H1185" s="185">
        <v>1176.92</v>
      </c>
      <c r="I1185" s="186"/>
      <c r="J1185" s="187">
        <f>ROUND(I1185*H1185,2)</f>
        <v>0</v>
      </c>
      <c r="K1185" s="188"/>
      <c r="L1185" s="41"/>
      <c r="M1185" s="189" t="s">
        <v>18</v>
      </c>
      <c r="N1185" s="190" t="s">
        <v>41</v>
      </c>
      <c r="O1185" s="66"/>
      <c r="P1185" s="191">
        <f>O1185*H1185</f>
        <v>0</v>
      </c>
      <c r="Q1185" s="191">
        <v>1.1E-4</v>
      </c>
      <c r="R1185" s="191">
        <f>Q1185*H1185</f>
        <v>0.12946120000000003</v>
      </c>
      <c r="S1185" s="191">
        <v>0</v>
      </c>
      <c r="T1185" s="192">
        <f>S1185*H1185</f>
        <v>0</v>
      </c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R1185" s="193" t="s">
        <v>167</v>
      </c>
      <c r="AT1185" s="193" t="s">
        <v>246</v>
      </c>
      <c r="AU1185" s="193" t="s">
        <v>79</v>
      </c>
      <c r="AY1185" s="19" t="s">
        <v>244</v>
      </c>
      <c r="BE1185" s="194">
        <f>IF(N1185="základní",J1185,0)</f>
        <v>0</v>
      </c>
      <c r="BF1185" s="194">
        <f>IF(N1185="snížená",J1185,0)</f>
        <v>0</v>
      </c>
      <c r="BG1185" s="194">
        <f>IF(N1185="zákl. přenesená",J1185,0)</f>
        <v>0</v>
      </c>
      <c r="BH1185" s="194">
        <f>IF(N1185="sníž. přenesená",J1185,0)</f>
        <v>0</v>
      </c>
      <c r="BI1185" s="194">
        <f>IF(N1185="nulová",J1185,0)</f>
        <v>0</v>
      </c>
      <c r="BJ1185" s="19" t="s">
        <v>77</v>
      </c>
      <c r="BK1185" s="194">
        <f>ROUND(I1185*H1185,2)</f>
        <v>0</v>
      </c>
      <c r="BL1185" s="19" t="s">
        <v>167</v>
      </c>
      <c r="BM1185" s="193" t="s">
        <v>3014</v>
      </c>
    </row>
    <row r="1186" spans="1:65" s="2" customFormat="1" ht="37.9" customHeight="1">
      <c r="A1186" s="36"/>
      <c r="B1186" s="37"/>
      <c r="C1186" s="218" t="s">
        <v>3015</v>
      </c>
      <c r="D1186" s="218" t="s">
        <v>264</v>
      </c>
      <c r="E1186" s="219" t="s">
        <v>3016</v>
      </c>
      <c r="F1186" s="220" t="s">
        <v>3017</v>
      </c>
      <c r="G1186" s="221" t="s">
        <v>289</v>
      </c>
      <c r="H1186" s="222">
        <v>1138.442</v>
      </c>
      <c r="I1186" s="223"/>
      <c r="J1186" s="224">
        <f>ROUND(I1186*H1186,2)</f>
        <v>0</v>
      </c>
      <c r="K1186" s="225"/>
      <c r="L1186" s="226"/>
      <c r="M1186" s="227" t="s">
        <v>18</v>
      </c>
      <c r="N1186" s="228" t="s">
        <v>41</v>
      </c>
      <c r="O1186" s="66"/>
      <c r="P1186" s="191">
        <f>O1186*H1186</f>
        <v>0</v>
      </c>
      <c r="Q1186" s="191">
        <v>3.0000000000000001E-3</v>
      </c>
      <c r="R1186" s="191">
        <f>Q1186*H1186</f>
        <v>3.4153260000000003</v>
      </c>
      <c r="S1186" s="191">
        <v>0</v>
      </c>
      <c r="T1186" s="192">
        <f>S1186*H1186</f>
        <v>0</v>
      </c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R1186" s="193" t="s">
        <v>415</v>
      </c>
      <c r="AT1186" s="193" t="s">
        <v>264</v>
      </c>
      <c r="AU1186" s="193" t="s">
        <v>79</v>
      </c>
      <c r="AY1186" s="19" t="s">
        <v>244</v>
      </c>
      <c r="BE1186" s="194">
        <f>IF(N1186="základní",J1186,0)</f>
        <v>0</v>
      </c>
      <c r="BF1186" s="194">
        <f>IF(N1186="snížená",J1186,0)</f>
        <v>0</v>
      </c>
      <c r="BG1186" s="194">
        <f>IF(N1186="zákl. přenesená",J1186,0)</f>
        <v>0</v>
      </c>
      <c r="BH1186" s="194">
        <f>IF(N1186="sníž. přenesená",J1186,0)</f>
        <v>0</v>
      </c>
      <c r="BI1186" s="194">
        <f>IF(N1186="nulová",J1186,0)</f>
        <v>0</v>
      </c>
      <c r="BJ1186" s="19" t="s">
        <v>77</v>
      </c>
      <c r="BK1186" s="194">
        <f>ROUND(I1186*H1186,2)</f>
        <v>0</v>
      </c>
      <c r="BL1186" s="19" t="s">
        <v>167</v>
      </c>
      <c r="BM1186" s="193" t="s">
        <v>3018</v>
      </c>
    </row>
    <row r="1187" spans="1:65" s="13" customFormat="1">
      <c r="B1187" s="195"/>
      <c r="C1187" s="196"/>
      <c r="D1187" s="197" t="s">
        <v>252</v>
      </c>
      <c r="E1187" s="198" t="s">
        <v>18</v>
      </c>
      <c r="F1187" s="199" t="s">
        <v>3019</v>
      </c>
      <c r="G1187" s="196"/>
      <c r="H1187" s="200">
        <v>502.32</v>
      </c>
      <c r="I1187" s="201"/>
      <c r="J1187" s="196"/>
      <c r="K1187" s="196"/>
      <c r="L1187" s="202"/>
      <c r="M1187" s="203"/>
      <c r="N1187" s="204"/>
      <c r="O1187" s="204"/>
      <c r="P1187" s="204"/>
      <c r="Q1187" s="204"/>
      <c r="R1187" s="204"/>
      <c r="S1187" s="204"/>
      <c r="T1187" s="205"/>
      <c r="AT1187" s="206" t="s">
        <v>252</v>
      </c>
      <c r="AU1187" s="206" t="s">
        <v>79</v>
      </c>
      <c r="AV1187" s="13" t="s">
        <v>79</v>
      </c>
      <c r="AW1187" s="13" t="s">
        <v>32</v>
      </c>
      <c r="AX1187" s="13" t="s">
        <v>70</v>
      </c>
      <c r="AY1187" s="206" t="s">
        <v>244</v>
      </c>
    </row>
    <row r="1188" spans="1:65" s="13" customFormat="1" ht="22.5">
      <c r="B1188" s="195"/>
      <c r="C1188" s="196"/>
      <c r="D1188" s="197" t="s">
        <v>252</v>
      </c>
      <c r="E1188" s="198" t="s">
        <v>18</v>
      </c>
      <c r="F1188" s="199" t="s">
        <v>3020</v>
      </c>
      <c r="G1188" s="196"/>
      <c r="H1188" s="200">
        <v>613.79999999999995</v>
      </c>
      <c r="I1188" s="201"/>
      <c r="J1188" s="196"/>
      <c r="K1188" s="196"/>
      <c r="L1188" s="202"/>
      <c r="M1188" s="203"/>
      <c r="N1188" s="204"/>
      <c r="O1188" s="204"/>
      <c r="P1188" s="204"/>
      <c r="Q1188" s="204"/>
      <c r="R1188" s="204"/>
      <c r="S1188" s="204"/>
      <c r="T1188" s="205"/>
      <c r="AT1188" s="206" t="s">
        <v>252</v>
      </c>
      <c r="AU1188" s="206" t="s">
        <v>79</v>
      </c>
      <c r="AV1188" s="13" t="s">
        <v>79</v>
      </c>
      <c r="AW1188" s="13" t="s">
        <v>32</v>
      </c>
      <c r="AX1188" s="13" t="s">
        <v>70</v>
      </c>
      <c r="AY1188" s="206" t="s">
        <v>244</v>
      </c>
    </row>
    <row r="1189" spans="1:65" s="14" customFormat="1">
      <c r="B1189" s="207"/>
      <c r="C1189" s="208"/>
      <c r="D1189" s="197" t="s">
        <v>252</v>
      </c>
      <c r="E1189" s="209" t="s">
        <v>18</v>
      </c>
      <c r="F1189" s="210" t="s">
        <v>254</v>
      </c>
      <c r="G1189" s="208"/>
      <c r="H1189" s="211">
        <v>1116.1199999999999</v>
      </c>
      <c r="I1189" s="212"/>
      <c r="J1189" s="208"/>
      <c r="K1189" s="208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252</v>
      </c>
      <c r="AU1189" s="217" t="s">
        <v>79</v>
      </c>
      <c r="AV1189" s="14" t="s">
        <v>250</v>
      </c>
      <c r="AW1189" s="14" t="s">
        <v>32</v>
      </c>
      <c r="AX1189" s="14" t="s">
        <v>70</v>
      </c>
      <c r="AY1189" s="217" t="s">
        <v>244</v>
      </c>
    </row>
    <row r="1190" spans="1:65" s="13" customFormat="1">
      <c r="B1190" s="195"/>
      <c r="C1190" s="196"/>
      <c r="D1190" s="197" t="s">
        <v>252</v>
      </c>
      <c r="E1190" s="198" t="s">
        <v>18</v>
      </c>
      <c r="F1190" s="199" t="s">
        <v>3021</v>
      </c>
      <c r="G1190" s="196"/>
      <c r="H1190" s="200">
        <v>1138.442</v>
      </c>
      <c r="I1190" s="201"/>
      <c r="J1190" s="196"/>
      <c r="K1190" s="196"/>
      <c r="L1190" s="202"/>
      <c r="M1190" s="203"/>
      <c r="N1190" s="204"/>
      <c r="O1190" s="204"/>
      <c r="P1190" s="204"/>
      <c r="Q1190" s="204"/>
      <c r="R1190" s="204"/>
      <c r="S1190" s="204"/>
      <c r="T1190" s="205"/>
      <c r="AT1190" s="206" t="s">
        <v>252</v>
      </c>
      <c r="AU1190" s="206" t="s">
        <v>79</v>
      </c>
      <c r="AV1190" s="13" t="s">
        <v>79</v>
      </c>
      <c r="AW1190" s="13" t="s">
        <v>32</v>
      </c>
      <c r="AX1190" s="13" t="s">
        <v>70</v>
      </c>
      <c r="AY1190" s="206" t="s">
        <v>244</v>
      </c>
    </row>
    <row r="1191" spans="1:65" s="14" customFormat="1">
      <c r="B1191" s="207"/>
      <c r="C1191" s="208"/>
      <c r="D1191" s="197" t="s">
        <v>252</v>
      </c>
      <c r="E1191" s="209" t="s">
        <v>18</v>
      </c>
      <c r="F1191" s="210" t="s">
        <v>254</v>
      </c>
      <c r="G1191" s="208"/>
      <c r="H1191" s="211">
        <v>1138.442</v>
      </c>
      <c r="I1191" s="212"/>
      <c r="J1191" s="208"/>
      <c r="K1191" s="208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252</v>
      </c>
      <c r="AU1191" s="217" t="s">
        <v>79</v>
      </c>
      <c r="AV1191" s="14" t="s">
        <v>250</v>
      </c>
      <c r="AW1191" s="14" t="s">
        <v>32</v>
      </c>
      <c r="AX1191" s="14" t="s">
        <v>77</v>
      </c>
      <c r="AY1191" s="217" t="s">
        <v>244</v>
      </c>
    </row>
    <row r="1192" spans="1:65" s="2" customFormat="1" ht="37.9" customHeight="1">
      <c r="A1192" s="36"/>
      <c r="B1192" s="37"/>
      <c r="C1192" s="218" t="s">
        <v>3022</v>
      </c>
      <c r="D1192" s="218" t="s">
        <v>264</v>
      </c>
      <c r="E1192" s="219" t="s">
        <v>3023</v>
      </c>
      <c r="F1192" s="220" t="s">
        <v>3024</v>
      </c>
      <c r="G1192" s="221" t="s">
        <v>289</v>
      </c>
      <c r="H1192" s="222">
        <v>62.015999999999998</v>
      </c>
      <c r="I1192" s="223"/>
      <c r="J1192" s="224">
        <f>ROUND(I1192*H1192,2)</f>
        <v>0</v>
      </c>
      <c r="K1192" s="225"/>
      <c r="L1192" s="226"/>
      <c r="M1192" s="227" t="s">
        <v>18</v>
      </c>
      <c r="N1192" s="228" t="s">
        <v>41</v>
      </c>
      <c r="O1192" s="66"/>
      <c r="P1192" s="191">
        <f>O1192*H1192</f>
        <v>0</v>
      </c>
      <c r="Q1192" s="191">
        <v>4.7999999999999996E-3</v>
      </c>
      <c r="R1192" s="191">
        <f>Q1192*H1192</f>
        <v>0.29767679999999996</v>
      </c>
      <c r="S1192" s="191">
        <v>0</v>
      </c>
      <c r="T1192" s="192">
        <f>S1192*H1192</f>
        <v>0</v>
      </c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R1192" s="193" t="s">
        <v>415</v>
      </c>
      <c r="AT1192" s="193" t="s">
        <v>264</v>
      </c>
      <c r="AU1192" s="193" t="s">
        <v>79</v>
      </c>
      <c r="AY1192" s="19" t="s">
        <v>244</v>
      </c>
      <c r="BE1192" s="194">
        <f>IF(N1192="základní",J1192,0)</f>
        <v>0</v>
      </c>
      <c r="BF1192" s="194">
        <f>IF(N1192="snížená",J1192,0)</f>
        <v>0</v>
      </c>
      <c r="BG1192" s="194">
        <f>IF(N1192="zákl. přenesená",J1192,0)</f>
        <v>0</v>
      </c>
      <c r="BH1192" s="194">
        <f>IF(N1192="sníž. přenesená",J1192,0)</f>
        <v>0</v>
      </c>
      <c r="BI1192" s="194">
        <f>IF(N1192="nulová",J1192,0)</f>
        <v>0</v>
      </c>
      <c r="BJ1192" s="19" t="s">
        <v>77</v>
      </c>
      <c r="BK1192" s="194">
        <f>ROUND(I1192*H1192,2)</f>
        <v>0</v>
      </c>
      <c r="BL1192" s="19" t="s">
        <v>167</v>
      </c>
      <c r="BM1192" s="193" t="s">
        <v>3025</v>
      </c>
    </row>
    <row r="1193" spans="1:65" s="2" customFormat="1" ht="55.5" customHeight="1">
      <c r="A1193" s="36"/>
      <c r="B1193" s="37"/>
      <c r="C1193" s="181" t="s">
        <v>3026</v>
      </c>
      <c r="D1193" s="181" t="s">
        <v>246</v>
      </c>
      <c r="E1193" s="182" t="s">
        <v>3027</v>
      </c>
      <c r="F1193" s="183" t="s">
        <v>3028</v>
      </c>
      <c r="G1193" s="184" t="s">
        <v>289</v>
      </c>
      <c r="H1193" s="185">
        <v>1379.64</v>
      </c>
      <c r="I1193" s="186"/>
      <c r="J1193" s="187">
        <f>ROUND(I1193*H1193,2)</f>
        <v>0</v>
      </c>
      <c r="K1193" s="188"/>
      <c r="L1193" s="41"/>
      <c r="M1193" s="189" t="s">
        <v>18</v>
      </c>
      <c r="N1193" s="190" t="s">
        <v>41</v>
      </c>
      <c r="O1193" s="66"/>
      <c r="P1193" s="191">
        <f>O1193*H1193</f>
        <v>0</v>
      </c>
      <c r="Q1193" s="191">
        <v>1.6000000000000001E-4</v>
      </c>
      <c r="R1193" s="191">
        <f>Q1193*H1193</f>
        <v>0.22074240000000003</v>
      </c>
      <c r="S1193" s="191">
        <v>0</v>
      </c>
      <c r="T1193" s="192">
        <f>S1193*H1193</f>
        <v>0</v>
      </c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R1193" s="193" t="s">
        <v>167</v>
      </c>
      <c r="AT1193" s="193" t="s">
        <v>246</v>
      </c>
      <c r="AU1193" s="193" t="s">
        <v>79</v>
      </c>
      <c r="AY1193" s="19" t="s">
        <v>244</v>
      </c>
      <c r="BE1193" s="194">
        <f>IF(N1193="základní",J1193,0)</f>
        <v>0</v>
      </c>
      <c r="BF1193" s="194">
        <f>IF(N1193="snížená",J1193,0)</f>
        <v>0</v>
      </c>
      <c r="BG1193" s="194">
        <f>IF(N1193="zákl. přenesená",J1193,0)</f>
        <v>0</v>
      </c>
      <c r="BH1193" s="194">
        <f>IF(N1193="sníž. přenesená",J1193,0)</f>
        <v>0</v>
      </c>
      <c r="BI1193" s="194">
        <f>IF(N1193="nulová",J1193,0)</f>
        <v>0</v>
      </c>
      <c r="BJ1193" s="19" t="s">
        <v>77</v>
      </c>
      <c r="BK1193" s="194">
        <f>ROUND(I1193*H1193,2)</f>
        <v>0</v>
      </c>
      <c r="BL1193" s="19" t="s">
        <v>167</v>
      </c>
      <c r="BM1193" s="193" t="s">
        <v>3029</v>
      </c>
    </row>
    <row r="1194" spans="1:65" s="13" customFormat="1">
      <c r="B1194" s="195"/>
      <c r="C1194" s="196"/>
      <c r="D1194" s="197" t="s">
        <v>252</v>
      </c>
      <c r="E1194" s="198" t="s">
        <v>18</v>
      </c>
      <c r="F1194" s="199" t="s">
        <v>3030</v>
      </c>
      <c r="G1194" s="196"/>
      <c r="H1194" s="200">
        <v>635.04</v>
      </c>
      <c r="I1194" s="201"/>
      <c r="J1194" s="196"/>
      <c r="K1194" s="196"/>
      <c r="L1194" s="202"/>
      <c r="M1194" s="203"/>
      <c r="N1194" s="204"/>
      <c r="O1194" s="204"/>
      <c r="P1194" s="204"/>
      <c r="Q1194" s="204"/>
      <c r="R1194" s="204"/>
      <c r="S1194" s="204"/>
      <c r="T1194" s="205"/>
      <c r="AT1194" s="206" t="s">
        <v>252</v>
      </c>
      <c r="AU1194" s="206" t="s">
        <v>79</v>
      </c>
      <c r="AV1194" s="13" t="s">
        <v>79</v>
      </c>
      <c r="AW1194" s="13" t="s">
        <v>32</v>
      </c>
      <c r="AX1194" s="13" t="s">
        <v>70</v>
      </c>
      <c r="AY1194" s="206" t="s">
        <v>244</v>
      </c>
    </row>
    <row r="1195" spans="1:65" s="13" customFormat="1">
      <c r="B1195" s="195"/>
      <c r="C1195" s="196"/>
      <c r="D1195" s="197" t="s">
        <v>252</v>
      </c>
      <c r="E1195" s="198" t="s">
        <v>18</v>
      </c>
      <c r="F1195" s="199" t="s">
        <v>3031</v>
      </c>
      <c r="G1195" s="196"/>
      <c r="H1195" s="200">
        <v>744.6</v>
      </c>
      <c r="I1195" s="201"/>
      <c r="J1195" s="196"/>
      <c r="K1195" s="196"/>
      <c r="L1195" s="202"/>
      <c r="M1195" s="203"/>
      <c r="N1195" s="204"/>
      <c r="O1195" s="204"/>
      <c r="P1195" s="204"/>
      <c r="Q1195" s="204"/>
      <c r="R1195" s="204"/>
      <c r="S1195" s="204"/>
      <c r="T1195" s="205"/>
      <c r="AT1195" s="206" t="s">
        <v>252</v>
      </c>
      <c r="AU1195" s="206" t="s">
        <v>79</v>
      </c>
      <c r="AV1195" s="13" t="s">
        <v>79</v>
      </c>
      <c r="AW1195" s="13" t="s">
        <v>32</v>
      </c>
      <c r="AX1195" s="13" t="s">
        <v>70</v>
      </c>
      <c r="AY1195" s="206" t="s">
        <v>244</v>
      </c>
    </row>
    <row r="1196" spans="1:65" s="14" customFormat="1">
      <c r="B1196" s="207"/>
      <c r="C1196" s="208"/>
      <c r="D1196" s="197" t="s">
        <v>252</v>
      </c>
      <c r="E1196" s="209" t="s">
        <v>18</v>
      </c>
      <c r="F1196" s="210" t="s">
        <v>254</v>
      </c>
      <c r="G1196" s="208"/>
      <c r="H1196" s="211">
        <v>1379.6399999999999</v>
      </c>
      <c r="I1196" s="212"/>
      <c r="J1196" s="208"/>
      <c r="K1196" s="208"/>
      <c r="L1196" s="213"/>
      <c r="M1196" s="214"/>
      <c r="N1196" s="215"/>
      <c r="O1196" s="215"/>
      <c r="P1196" s="215"/>
      <c r="Q1196" s="215"/>
      <c r="R1196" s="215"/>
      <c r="S1196" s="215"/>
      <c r="T1196" s="216"/>
      <c r="AT1196" s="217" t="s">
        <v>252</v>
      </c>
      <c r="AU1196" s="217" t="s">
        <v>79</v>
      </c>
      <c r="AV1196" s="14" t="s">
        <v>250</v>
      </c>
      <c r="AW1196" s="14" t="s">
        <v>32</v>
      </c>
      <c r="AX1196" s="14" t="s">
        <v>77</v>
      </c>
      <c r="AY1196" s="217" t="s">
        <v>244</v>
      </c>
    </row>
    <row r="1197" spans="1:65" s="2" customFormat="1" ht="24.2" customHeight="1">
      <c r="A1197" s="36"/>
      <c r="B1197" s="37"/>
      <c r="C1197" s="218" t="s">
        <v>3032</v>
      </c>
      <c r="D1197" s="218" t="s">
        <v>264</v>
      </c>
      <c r="E1197" s="219" t="s">
        <v>3033</v>
      </c>
      <c r="F1197" s="220" t="s">
        <v>3034</v>
      </c>
      <c r="G1197" s="221" t="s">
        <v>289</v>
      </c>
      <c r="H1197" s="222">
        <v>1407.2329999999999</v>
      </c>
      <c r="I1197" s="223"/>
      <c r="J1197" s="224">
        <f>ROUND(I1197*H1197,2)</f>
        <v>0</v>
      </c>
      <c r="K1197" s="225"/>
      <c r="L1197" s="226"/>
      <c r="M1197" s="227" t="s">
        <v>18</v>
      </c>
      <c r="N1197" s="228" t="s">
        <v>41</v>
      </c>
      <c r="O1197" s="66"/>
      <c r="P1197" s="191">
        <f>O1197*H1197</f>
        <v>0</v>
      </c>
      <c r="Q1197" s="191">
        <v>5.2500000000000003E-3</v>
      </c>
      <c r="R1197" s="191">
        <f>Q1197*H1197</f>
        <v>7.3879732499999999</v>
      </c>
      <c r="S1197" s="191">
        <v>0</v>
      </c>
      <c r="T1197" s="192">
        <f>S1197*H1197</f>
        <v>0</v>
      </c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R1197" s="193" t="s">
        <v>415</v>
      </c>
      <c r="AT1197" s="193" t="s">
        <v>264</v>
      </c>
      <c r="AU1197" s="193" t="s">
        <v>79</v>
      </c>
      <c r="AY1197" s="19" t="s">
        <v>244</v>
      </c>
      <c r="BE1197" s="194">
        <f>IF(N1197="základní",J1197,0)</f>
        <v>0</v>
      </c>
      <c r="BF1197" s="194">
        <f>IF(N1197="snížená",J1197,0)</f>
        <v>0</v>
      </c>
      <c r="BG1197" s="194">
        <f>IF(N1197="zákl. přenesená",J1197,0)</f>
        <v>0</v>
      </c>
      <c r="BH1197" s="194">
        <f>IF(N1197="sníž. přenesená",J1197,0)</f>
        <v>0</v>
      </c>
      <c r="BI1197" s="194">
        <f>IF(N1197="nulová",J1197,0)</f>
        <v>0</v>
      </c>
      <c r="BJ1197" s="19" t="s">
        <v>77</v>
      </c>
      <c r="BK1197" s="194">
        <f>ROUND(I1197*H1197,2)</f>
        <v>0</v>
      </c>
      <c r="BL1197" s="19" t="s">
        <v>167</v>
      </c>
      <c r="BM1197" s="193" t="s">
        <v>3035</v>
      </c>
    </row>
    <row r="1198" spans="1:65" s="13" customFormat="1">
      <c r="B1198" s="195"/>
      <c r="C1198" s="196"/>
      <c r="D1198" s="197" t="s">
        <v>252</v>
      </c>
      <c r="E1198" s="198" t="s">
        <v>18</v>
      </c>
      <c r="F1198" s="199" t="s">
        <v>3036</v>
      </c>
      <c r="G1198" s="196"/>
      <c r="H1198" s="200">
        <v>1407.2329999999999</v>
      </c>
      <c r="I1198" s="201"/>
      <c r="J1198" s="196"/>
      <c r="K1198" s="196"/>
      <c r="L1198" s="202"/>
      <c r="M1198" s="203"/>
      <c r="N1198" s="204"/>
      <c r="O1198" s="204"/>
      <c r="P1198" s="204"/>
      <c r="Q1198" s="204"/>
      <c r="R1198" s="204"/>
      <c r="S1198" s="204"/>
      <c r="T1198" s="205"/>
      <c r="AT1198" s="206" t="s">
        <v>252</v>
      </c>
      <c r="AU1198" s="206" t="s">
        <v>79</v>
      </c>
      <c r="AV1198" s="13" t="s">
        <v>79</v>
      </c>
      <c r="AW1198" s="13" t="s">
        <v>32</v>
      </c>
      <c r="AX1198" s="13" t="s">
        <v>70</v>
      </c>
      <c r="AY1198" s="206" t="s">
        <v>244</v>
      </c>
    </row>
    <row r="1199" spans="1:65" s="14" customFormat="1">
      <c r="B1199" s="207"/>
      <c r="C1199" s="208"/>
      <c r="D1199" s="197" t="s">
        <v>252</v>
      </c>
      <c r="E1199" s="209" t="s">
        <v>18</v>
      </c>
      <c r="F1199" s="210" t="s">
        <v>254</v>
      </c>
      <c r="G1199" s="208"/>
      <c r="H1199" s="211">
        <v>1407.2329999999999</v>
      </c>
      <c r="I1199" s="212"/>
      <c r="J1199" s="208"/>
      <c r="K1199" s="208"/>
      <c r="L1199" s="213"/>
      <c r="M1199" s="214"/>
      <c r="N1199" s="215"/>
      <c r="O1199" s="215"/>
      <c r="P1199" s="215"/>
      <c r="Q1199" s="215"/>
      <c r="R1199" s="215"/>
      <c r="S1199" s="215"/>
      <c r="T1199" s="216"/>
      <c r="AT1199" s="217" t="s">
        <v>252</v>
      </c>
      <c r="AU1199" s="217" t="s">
        <v>79</v>
      </c>
      <c r="AV1199" s="14" t="s">
        <v>250</v>
      </c>
      <c r="AW1199" s="14" t="s">
        <v>32</v>
      </c>
      <c r="AX1199" s="14" t="s">
        <v>77</v>
      </c>
      <c r="AY1199" s="217" t="s">
        <v>244</v>
      </c>
    </row>
    <row r="1200" spans="1:65" s="2" customFormat="1" ht="49.15" customHeight="1">
      <c r="A1200" s="36"/>
      <c r="B1200" s="37"/>
      <c r="C1200" s="181" t="s">
        <v>3037</v>
      </c>
      <c r="D1200" s="181" t="s">
        <v>246</v>
      </c>
      <c r="E1200" s="182" t="s">
        <v>3038</v>
      </c>
      <c r="F1200" s="183" t="s">
        <v>3039</v>
      </c>
      <c r="G1200" s="184" t="s">
        <v>262</v>
      </c>
      <c r="H1200" s="185">
        <v>18.62</v>
      </c>
      <c r="I1200" s="186"/>
      <c r="J1200" s="187">
        <f>ROUND(I1200*H1200,2)</f>
        <v>0</v>
      </c>
      <c r="K1200" s="188"/>
      <c r="L1200" s="41"/>
      <c r="M1200" s="189" t="s">
        <v>18</v>
      </c>
      <c r="N1200" s="190" t="s">
        <v>41</v>
      </c>
      <c r="O1200" s="66"/>
      <c r="P1200" s="191">
        <f>O1200*H1200</f>
        <v>0</v>
      </c>
      <c r="Q1200" s="191">
        <v>0</v>
      </c>
      <c r="R1200" s="191">
        <f>Q1200*H1200</f>
        <v>0</v>
      </c>
      <c r="S1200" s="191">
        <v>0</v>
      </c>
      <c r="T1200" s="192">
        <f>S1200*H1200</f>
        <v>0</v>
      </c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  <c r="AR1200" s="193" t="s">
        <v>167</v>
      </c>
      <c r="AT1200" s="193" t="s">
        <v>246</v>
      </c>
      <c r="AU1200" s="193" t="s">
        <v>79</v>
      </c>
      <c r="AY1200" s="19" t="s">
        <v>244</v>
      </c>
      <c r="BE1200" s="194">
        <f>IF(N1200="základní",J1200,0)</f>
        <v>0</v>
      </c>
      <c r="BF1200" s="194">
        <f>IF(N1200="snížená",J1200,0)</f>
        <v>0</v>
      </c>
      <c r="BG1200" s="194">
        <f>IF(N1200="zákl. přenesená",J1200,0)</f>
        <v>0</v>
      </c>
      <c r="BH1200" s="194">
        <f>IF(N1200="sníž. přenesená",J1200,0)</f>
        <v>0</v>
      </c>
      <c r="BI1200" s="194">
        <f>IF(N1200="nulová",J1200,0)</f>
        <v>0</v>
      </c>
      <c r="BJ1200" s="19" t="s">
        <v>77</v>
      </c>
      <c r="BK1200" s="194">
        <f>ROUND(I1200*H1200,2)</f>
        <v>0</v>
      </c>
      <c r="BL1200" s="19" t="s">
        <v>167</v>
      </c>
      <c r="BM1200" s="193" t="s">
        <v>3040</v>
      </c>
    </row>
    <row r="1201" spans="1:65" s="12" customFormat="1" ht="22.9" customHeight="1">
      <c r="B1201" s="165"/>
      <c r="C1201" s="166"/>
      <c r="D1201" s="167" t="s">
        <v>69</v>
      </c>
      <c r="E1201" s="179" t="s">
        <v>3041</v>
      </c>
      <c r="F1201" s="179" t="s">
        <v>3042</v>
      </c>
      <c r="G1201" s="166"/>
      <c r="H1201" s="166"/>
      <c r="I1201" s="169"/>
      <c r="J1201" s="180">
        <f>BK1201</f>
        <v>0</v>
      </c>
      <c r="K1201" s="166"/>
      <c r="L1201" s="171"/>
      <c r="M1201" s="172"/>
      <c r="N1201" s="173"/>
      <c r="O1201" s="173"/>
      <c r="P1201" s="174">
        <f>SUM(P1202:P1207)</f>
        <v>0</v>
      </c>
      <c r="Q1201" s="173"/>
      <c r="R1201" s="174">
        <f>SUM(R1202:R1207)</f>
        <v>0.54417755000000001</v>
      </c>
      <c r="S1201" s="173"/>
      <c r="T1201" s="175">
        <f>SUM(T1202:T1207)</f>
        <v>0</v>
      </c>
      <c r="AR1201" s="176" t="s">
        <v>79</v>
      </c>
      <c r="AT1201" s="177" t="s">
        <v>69</v>
      </c>
      <c r="AU1201" s="177" t="s">
        <v>77</v>
      </c>
      <c r="AY1201" s="176" t="s">
        <v>244</v>
      </c>
      <c r="BK1201" s="178">
        <f>SUM(BK1202:BK1207)</f>
        <v>0</v>
      </c>
    </row>
    <row r="1202" spans="1:65" s="2" customFormat="1" ht="24.2" customHeight="1">
      <c r="A1202" s="36"/>
      <c r="B1202" s="37"/>
      <c r="C1202" s="181" t="s">
        <v>3043</v>
      </c>
      <c r="D1202" s="181" t="s">
        <v>246</v>
      </c>
      <c r="E1202" s="182" t="s">
        <v>3044</v>
      </c>
      <c r="F1202" s="183" t="s">
        <v>3045</v>
      </c>
      <c r="G1202" s="184" t="s">
        <v>289</v>
      </c>
      <c r="H1202" s="185">
        <v>167.3</v>
      </c>
      <c r="I1202" s="186"/>
      <c r="J1202" s="187">
        <f t="shared" ref="J1202:J1207" si="10">ROUND(I1202*H1202,2)</f>
        <v>0</v>
      </c>
      <c r="K1202" s="188"/>
      <c r="L1202" s="41"/>
      <c r="M1202" s="189" t="s">
        <v>18</v>
      </c>
      <c r="N1202" s="190" t="s">
        <v>41</v>
      </c>
      <c r="O1202" s="66"/>
      <c r="P1202" s="191">
        <f t="shared" ref="P1202:P1207" si="11">O1202*H1202</f>
        <v>0</v>
      </c>
      <c r="Q1202" s="191">
        <v>8.0999999999999996E-4</v>
      </c>
      <c r="R1202" s="191">
        <f t="shared" ref="R1202:R1207" si="12">Q1202*H1202</f>
        <v>0.13551299999999999</v>
      </c>
      <c r="S1202" s="191">
        <v>0</v>
      </c>
      <c r="T1202" s="192">
        <f t="shared" ref="T1202:T1207" si="13">S1202*H1202</f>
        <v>0</v>
      </c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  <c r="AR1202" s="193" t="s">
        <v>167</v>
      </c>
      <c r="AT1202" s="193" t="s">
        <v>246</v>
      </c>
      <c r="AU1202" s="193" t="s">
        <v>79</v>
      </c>
      <c r="AY1202" s="19" t="s">
        <v>244</v>
      </c>
      <c r="BE1202" s="194">
        <f t="shared" ref="BE1202:BE1207" si="14">IF(N1202="základní",J1202,0)</f>
        <v>0</v>
      </c>
      <c r="BF1202" s="194">
        <f t="shared" ref="BF1202:BF1207" si="15">IF(N1202="snížená",J1202,0)</f>
        <v>0</v>
      </c>
      <c r="BG1202" s="194">
        <f t="shared" ref="BG1202:BG1207" si="16">IF(N1202="zákl. přenesená",J1202,0)</f>
        <v>0</v>
      </c>
      <c r="BH1202" s="194">
        <f t="shared" ref="BH1202:BH1207" si="17">IF(N1202="sníž. přenesená",J1202,0)</f>
        <v>0</v>
      </c>
      <c r="BI1202" s="194">
        <f t="shared" ref="BI1202:BI1207" si="18">IF(N1202="nulová",J1202,0)</f>
        <v>0</v>
      </c>
      <c r="BJ1202" s="19" t="s">
        <v>77</v>
      </c>
      <c r="BK1202" s="194">
        <f t="shared" ref="BK1202:BK1207" si="19">ROUND(I1202*H1202,2)</f>
        <v>0</v>
      </c>
      <c r="BL1202" s="19" t="s">
        <v>167</v>
      </c>
      <c r="BM1202" s="193" t="s">
        <v>3046</v>
      </c>
    </row>
    <row r="1203" spans="1:65" s="2" customFormat="1" ht="24.2" customHeight="1">
      <c r="A1203" s="36"/>
      <c r="B1203" s="37"/>
      <c r="C1203" s="218" t="s">
        <v>3047</v>
      </c>
      <c r="D1203" s="218" t="s">
        <v>264</v>
      </c>
      <c r="E1203" s="219" t="s">
        <v>3048</v>
      </c>
      <c r="F1203" s="220" t="s">
        <v>3049</v>
      </c>
      <c r="G1203" s="221" t="s">
        <v>289</v>
      </c>
      <c r="H1203" s="222">
        <v>74.97</v>
      </c>
      <c r="I1203" s="223"/>
      <c r="J1203" s="224">
        <f t="shared" si="10"/>
        <v>0</v>
      </c>
      <c r="K1203" s="225"/>
      <c r="L1203" s="226"/>
      <c r="M1203" s="227" t="s">
        <v>18</v>
      </c>
      <c r="N1203" s="228" t="s">
        <v>41</v>
      </c>
      <c r="O1203" s="66"/>
      <c r="P1203" s="191">
        <f t="shared" si="11"/>
        <v>0</v>
      </c>
      <c r="Q1203" s="191">
        <v>0</v>
      </c>
      <c r="R1203" s="191">
        <f t="shared" si="12"/>
        <v>0</v>
      </c>
      <c r="S1203" s="191">
        <v>0</v>
      </c>
      <c r="T1203" s="192">
        <f t="shared" si="13"/>
        <v>0</v>
      </c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R1203" s="193" t="s">
        <v>415</v>
      </c>
      <c r="AT1203" s="193" t="s">
        <v>264</v>
      </c>
      <c r="AU1203" s="193" t="s">
        <v>79</v>
      </c>
      <c r="AY1203" s="19" t="s">
        <v>244</v>
      </c>
      <c r="BE1203" s="194">
        <f t="shared" si="14"/>
        <v>0</v>
      </c>
      <c r="BF1203" s="194">
        <f t="shared" si="15"/>
        <v>0</v>
      </c>
      <c r="BG1203" s="194">
        <f t="shared" si="16"/>
        <v>0</v>
      </c>
      <c r="BH1203" s="194">
        <f t="shared" si="17"/>
        <v>0</v>
      </c>
      <c r="BI1203" s="194">
        <f t="shared" si="18"/>
        <v>0</v>
      </c>
      <c r="BJ1203" s="19" t="s">
        <v>77</v>
      </c>
      <c r="BK1203" s="194">
        <f t="shared" si="19"/>
        <v>0</v>
      </c>
      <c r="BL1203" s="19" t="s">
        <v>167</v>
      </c>
      <c r="BM1203" s="193" t="s">
        <v>3050</v>
      </c>
    </row>
    <row r="1204" spans="1:65" s="2" customFormat="1" ht="16.5" customHeight="1">
      <c r="A1204" s="36"/>
      <c r="B1204" s="37"/>
      <c r="C1204" s="218" t="s">
        <v>3051</v>
      </c>
      <c r="D1204" s="218" t="s">
        <v>264</v>
      </c>
      <c r="E1204" s="219" t="s">
        <v>3052</v>
      </c>
      <c r="F1204" s="220" t="s">
        <v>3053</v>
      </c>
      <c r="G1204" s="221" t="s">
        <v>289</v>
      </c>
      <c r="H1204" s="222">
        <v>22.68</v>
      </c>
      <c r="I1204" s="223"/>
      <c r="J1204" s="224">
        <f t="shared" si="10"/>
        <v>0</v>
      </c>
      <c r="K1204" s="225"/>
      <c r="L1204" s="226"/>
      <c r="M1204" s="227" t="s">
        <v>18</v>
      </c>
      <c r="N1204" s="228" t="s">
        <v>41</v>
      </c>
      <c r="O1204" s="66"/>
      <c r="P1204" s="191">
        <f t="shared" si="11"/>
        <v>0</v>
      </c>
      <c r="Q1204" s="191">
        <v>0</v>
      </c>
      <c r="R1204" s="191">
        <f t="shared" si="12"/>
        <v>0</v>
      </c>
      <c r="S1204" s="191">
        <v>0</v>
      </c>
      <c r="T1204" s="192">
        <f t="shared" si="13"/>
        <v>0</v>
      </c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R1204" s="193" t="s">
        <v>415</v>
      </c>
      <c r="AT1204" s="193" t="s">
        <v>264</v>
      </c>
      <c r="AU1204" s="193" t="s">
        <v>79</v>
      </c>
      <c r="AY1204" s="19" t="s">
        <v>244</v>
      </c>
      <c r="BE1204" s="194">
        <f t="shared" si="14"/>
        <v>0</v>
      </c>
      <c r="BF1204" s="194">
        <f t="shared" si="15"/>
        <v>0</v>
      </c>
      <c r="BG1204" s="194">
        <f t="shared" si="16"/>
        <v>0</v>
      </c>
      <c r="BH1204" s="194">
        <f t="shared" si="17"/>
        <v>0</v>
      </c>
      <c r="BI1204" s="194">
        <f t="shared" si="18"/>
        <v>0</v>
      </c>
      <c r="BJ1204" s="19" t="s">
        <v>77</v>
      </c>
      <c r="BK1204" s="194">
        <f t="shared" si="19"/>
        <v>0</v>
      </c>
      <c r="BL1204" s="19" t="s">
        <v>167</v>
      </c>
      <c r="BM1204" s="193" t="s">
        <v>3054</v>
      </c>
    </row>
    <row r="1205" spans="1:65" s="2" customFormat="1" ht="33" customHeight="1">
      <c r="A1205" s="36"/>
      <c r="B1205" s="37"/>
      <c r="C1205" s="218" t="s">
        <v>3055</v>
      </c>
      <c r="D1205" s="218" t="s">
        <v>264</v>
      </c>
      <c r="E1205" s="219" t="s">
        <v>3056</v>
      </c>
      <c r="F1205" s="220" t="s">
        <v>3057</v>
      </c>
      <c r="G1205" s="221" t="s">
        <v>289</v>
      </c>
      <c r="H1205" s="222">
        <v>78.015000000000001</v>
      </c>
      <c r="I1205" s="223"/>
      <c r="J1205" s="224">
        <f t="shared" si="10"/>
        <v>0</v>
      </c>
      <c r="K1205" s="225"/>
      <c r="L1205" s="226"/>
      <c r="M1205" s="227" t="s">
        <v>18</v>
      </c>
      <c r="N1205" s="228" t="s">
        <v>41</v>
      </c>
      <c r="O1205" s="66"/>
      <c r="P1205" s="191">
        <f t="shared" si="11"/>
        <v>0</v>
      </c>
      <c r="Q1205" s="191">
        <v>2.97E-3</v>
      </c>
      <c r="R1205" s="191">
        <f t="shared" si="12"/>
        <v>0.23170455000000001</v>
      </c>
      <c r="S1205" s="191">
        <v>0</v>
      </c>
      <c r="T1205" s="192">
        <f t="shared" si="13"/>
        <v>0</v>
      </c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R1205" s="193" t="s">
        <v>415</v>
      </c>
      <c r="AT1205" s="193" t="s">
        <v>264</v>
      </c>
      <c r="AU1205" s="193" t="s">
        <v>79</v>
      </c>
      <c r="AY1205" s="19" t="s">
        <v>244</v>
      </c>
      <c r="BE1205" s="194">
        <f t="shared" si="14"/>
        <v>0</v>
      </c>
      <c r="BF1205" s="194">
        <f t="shared" si="15"/>
        <v>0</v>
      </c>
      <c r="BG1205" s="194">
        <f t="shared" si="16"/>
        <v>0</v>
      </c>
      <c r="BH1205" s="194">
        <f t="shared" si="17"/>
        <v>0</v>
      </c>
      <c r="BI1205" s="194">
        <f t="shared" si="18"/>
        <v>0</v>
      </c>
      <c r="BJ1205" s="19" t="s">
        <v>77</v>
      </c>
      <c r="BK1205" s="194">
        <f t="shared" si="19"/>
        <v>0</v>
      </c>
      <c r="BL1205" s="19" t="s">
        <v>167</v>
      </c>
      <c r="BM1205" s="193" t="s">
        <v>3058</v>
      </c>
    </row>
    <row r="1206" spans="1:65" s="2" customFormat="1" ht="24.2" customHeight="1">
      <c r="A1206" s="36"/>
      <c r="B1206" s="37"/>
      <c r="C1206" s="181" t="s">
        <v>3059</v>
      </c>
      <c r="D1206" s="181" t="s">
        <v>246</v>
      </c>
      <c r="E1206" s="182" t="s">
        <v>3060</v>
      </c>
      <c r="F1206" s="183" t="s">
        <v>3061</v>
      </c>
      <c r="G1206" s="184" t="s">
        <v>289</v>
      </c>
      <c r="H1206" s="185">
        <v>32</v>
      </c>
      <c r="I1206" s="186"/>
      <c r="J1206" s="187">
        <f t="shared" si="10"/>
        <v>0</v>
      </c>
      <c r="K1206" s="188"/>
      <c r="L1206" s="41"/>
      <c r="M1206" s="189" t="s">
        <v>18</v>
      </c>
      <c r="N1206" s="190" t="s">
        <v>41</v>
      </c>
      <c r="O1206" s="66"/>
      <c r="P1206" s="191">
        <f t="shared" si="11"/>
        <v>0</v>
      </c>
      <c r="Q1206" s="191">
        <v>9.1E-4</v>
      </c>
      <c r="R1206" s="191">
        <f t="shared" si="12"/>
        <v>2.912E-2</v>
      </c>
      <c r="S1206" s="191">
        <v>0</v>
      </c>
      <c r="T1206" s="192">
        <f t="shared" si="13"/>
        <v>0</v>
      </c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R1206" s="193" t="s">
        <v>167</v>
      </c>
      <c r="AT1206" s="193" t="s">
        <v>246</v>
      </c>
      <c r="AU1206" s="193" t="s">
        <v>79</v>
      </c>
      <c r="AY1206" s="19" t="s">
        <v>244</v>
      </c>
      <c r="BE1206" s="194">
        <f t="shared" si="14"/>
        <v>0</v>
      </c>
      <c r="BF1206" s="194">
        <f t="shared" si="15"/>
        <v>0</v>
      </c>
      <c r="BG1206" s="194">
        <f t="shared" si="16"/>
        <v>0</v>
      </c>
      <c r="BH1206" s="194">
        <f t="shared" si="17"/>
        <v>0</v>
      </c>
      <c r="BI1206" s="194">
        <f t="shared" si="18"/>
        <v>0</v>
      </c>
      <c r="BJ1206" s="19" t="s">
        <v>77</v>
      </c>
      <c r="BK1206" s="194">
        <f t="shared" si="19"/>
        <v>0</v>
      </c>
      <c r="BL1206" s="19" t="s">
        <v>167</v>
      </c>
      <c r="BM1206" s="193" t="s">
        <v>3062</v>
      </c>
    </row>
    <row r="1207" spans="1:65" s="2" customFormat="1" ht="24.2" customHeight="1">
      <c r="A1207" s="36"/>
      <c r="B1207" s="37"/>
      <c r="C1207" s="218" t="s">
        <v>1788</v>
      </c>
      <c r="D1207" s="218" t="s">
        <v>264</v>
      </c>
      <c r="E1207" s="219" t="s">
        <v>3063</v>
      </c>
      <c r="F1207" s="220" t="s">
        <v>3064</v>
      </c>
      <c r="G1207" s="221" t="s">
        <v>289</v>
      </c>
      <c r="H1207" s="222">
        <v>33.6</v>
      </c>
      <c r="I1207" s="223"/>
      <c r="J1207" s="224">
        <f t="shared" si="10"/>
        <v>0</v>
      </c>
      <c r="K1207" s="225"/>
      <c r="L1207" s="226"/>
      <c r="M1207" s="227" t="s">
        <v>18</v>
      </c>
      <c r="N1207" s="228" t="s">
        <v>41</v>
      </c>
      <c r="O1207" s="66"/>
      <c r="P1207" s="191">
        <f t="shared" si="11"/>
        <v>0</v>
      </c>
      <c r="Q1207" s="191">
        <v>4.4000000000000003E-3</v>
      </c>
      <c r="R1207" s="191">
        <f t="shared" si="12"/>
        <v>0.14784000000000003</v>
      </c>
      <c r="S1207" s="191">
        <v>0</v>
      </c>
      <c r="T1207" s="192">
        <f t="shared" si="13"/>
        <v>0</v>
      </c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R1207" s="193" t="s">
        <v>415</v>
      </c>
      <c r="AT1207" s="193" t="s">
        <v>264</v>
      </c>
      <c r="AU1207" s="193" t="s">
        <v>79</v>
      </c>
      <c r="AY1207" s="19" t="s">
        <v>244</v>
      </c>
      <c r="BE1207" s="194">
        <f t="shared" si="14"/>
        <v>0</v>
      </c>
      <c r="BF1207" s="194">
        <f t="shared" si="15"/>
        <v>0</v>
      </c>
      <c r="BG1207" s="194">
        <f t="shared" si="16"/>
        <v>0</v>
      </c>
      <c r="BH1207" s="194">
        <f t="shared" si="17"/>
        <v>0</v>
      </c>
      <c r="BI1207" s="194">
        <f t="shared" si="18"/>
        <v>0</v>
      </c>
      <c r="BJ1207" s="19" t="s">
        <v>77</v>
      </c>
      <c r="BK1207" s="194">
        <f t="shared" si="19"/>
        <v>0</v>
      </c>
      <c r="BL1207" s="19" t="s">
        <v>167</v>
      </c>
      <c r="BM1207" s="193" t="s">
        <v>3065</v>
      </c>
    </row>
    <row r="1208" spans="1:65" s="12" customFormat="1" ht="22.9" customHeight="1">
      <c r="B1208" s="165"/>
      <c r="C1208" s="166"/>
      <c r="D1208" s="167" t="s">
        <v>69</v>
      </c>
      <c r="E1208" s="179" t="s">
        <v>610</v>
      </c>
      <c r="F1208" s="179" t="s">
        <v>611</v>
      </c>
      <c r="G1208" s="166"/>
      <c r="H1208" s="166"/>
      <c r="I1208" s="169"/>
      <c r="J1208" s="180">
        <f>BK1208</f>
        <v>0</v>
      </c>
      <c r="K1208" s="166"/>
      <c r="L1208" s="171"/>
      <c r="M1208" s="172"/>
      <c r="N1208" s="173"/>
      <c r="O1208" s="173"/>
      <c r="P1208" s="174">
        <f>SUM(P1209:P1210)</f>
        <v>0</v>
      </c>
      <c r="Q1208" s="173"/>
      <c r="R1208" s="174">
        <f>SUM(R1209:R1210)</f>
        <v>0</v>
      </c>
      <c r="S1208" s="173"/>
      <c r="T1208" s="175">
        <f>SUM(T1209:T1210)</f>
        <v>0</v>
      </c>
      <c r="AR1208" s="176" t="s">
        <v>79</v>
      </c>
      <c r="AT1208" s="177" t="s">
        <v>69</v>
      </c>
      <c r="AU1208" s="177" t="s">
        <v>77</v>
      </c>
      <c r="AY1208" s="176" t="s">
        <v>244</v>
      </c>
      <c r="BK1208" s="178">
        <f>SUM(BK1209:BK1210)</f>
        <v>0</v>
      </c>
    </row>
    <row r="1209" spans="1:65" s="2" customFormat="1" ht="24.2" customHeight="1">
      <c r="A1209" s="36"/>
      <c r="B1209" s="37"/>
      <c r="C1209" s="181" t="s">
        <v>3066</v>
      </c>
      <c r="D1209" s="181" t="s">
        <v>246</v>
      </c>
      <c r="E1209" s="182" t="s">
        <v>3067</v>
      </c>
      <c r="F1209" s="183" t="s">
        <v>3068</v>
      </c>
      <c r="G1209" s="184" t="s">
        <v>249</v>
      </c>
      <c r="H1209" s="185">
        <v>1</v>
      </c>
      <c r="I1209" s="186"/>
      <c r="J1209" s="187">
        <f>ROUND(I1209*H1209,2)</f>
        <v>0</v>
      </c>
      <c r="K1209" s="188"/>
      <c r="L1209" s="41"/>
      <c r="M1209" s="189" t="s">
        <v>18</v>
      </c>
      <c r="N1209" s="190" t="s">
        <v>41</v>
      </c>
      <c r="O1209" s="66"/>
      <c r="P1209" s="191">
        <f>O1209*H1209</f>
        <v>0</v>
      </c>
      <c r="Q1209" s="191">
        <v>0</v>
      </c>
      <c r="R1209" s="191">
        <f>Q1209*H1209</f>
        <v>0</v>
      </c>
      <c r="S1209" s="191">
        <v>0</v>
      </c>
      <c r="T1209" s="192">
        <f>S1209*H1209</f>
        <v>0</v>
      </c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R1209" s="193" t="s">
        <v>167</v>
      </c>
      <c r="AT1209" s="193" t="s">
        <v>246</v>
      </c>
      <c r="AU1209" s="193" t="s">
        <v>79</v>
      </c>
      <c r="AY1209" s="19" t="s">
        <v>244</v>
      </c>
      <c r="BE1209" s="194">
        <f>IF(N1209="základní",J1209,0)</f>
        <v>0</v>
      </c>
      <c r="BF1209" s="194">
        <f>IF(N1209="snížená",J1209,0)</f>
        <v>0</v>
      </c>
      <c r="BG1209" s="194">
        <f>IF(N1209="zákl. přenesená",J1209,0)</f>
        <v>0</v>
      </c>
      <c r="BH1209" s="194">
        <f>IF(N1209="sníž. přenesená",J1209,0)</f>
        <v>0</v>
      </c>
      <c r="BI1209" s="194">
        <f>IF(N1209="nulová",J1209,0)</f>
        <v>0</v>
      </c>
      <c r="BJ1209" s="19" t="s">
        <v>77</v>
      </c>
      <c r="BK1209" s="194">
        <f>ROUND(I1209*H1209,2)</f>
        <v>0</v>
      </c>
      <c r="BL1209" s="19" t="s">
        <v>167</v>
      </c>
      <c r="BM1209" s="193" t="s">
        <v>3069</v>
      </c>
    </row>
    <row r="1210" spans="1:65" s="2" customFormat="1" ht="49.15" customHeight="1">
      <c r="A1210" s="36"/>
      <c r="B1210" s="37"/>
      <c r="C1210" s="181" t="s">
        <v>3070</v>
      </c>
      <c r="D1210" s="181" t="s">
        <v>246</v>
      </c>
      <c r="E1210" s="182" t="s">
        <v>3071</v>
      </c>
      <c r="F1210" s="183" t="s">
        <v>3072</v>
      </c>
      <c r="G1210" s="184" t="s">
        <v>262</v>
      </c>
      <c r="H1210" s="185">
        <v>1E-3</v>
      </c>
      <c r="I1210" s="186"/>
      <c r="J1210" s="187">
        <f>ROUND(I1210*H1210,2)</f>
        <v>0</v>
      </c>
      <c r="K1210" s="188"/>
      <c r="L1210" s="41"/>
      <c r="M1210" s="189" t="s">
        <v>18</v>
      </c>
      <c r="N1210" s="190" t="s">
        <v>41</v>
      </c>
      <c r="O1210" s="66"/>
      <c r="P1210" s="191">
        <f>O1210*H1210</f>
        <v>0</v>
      </c>
      <c r="Q1210" s="191">
        <v>0</v>
      </c>
      <c r="R1210" s="191">
        <f>Q1210*H1210</f>
        <v>0</v>
      </c>
      <c r="S1210" s="191">
        <v>0</v>
      </c>
      <c r="T1210" s="192">
        <f>S1210*H1210</f>
        <v>0</v>
      </c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R1210" s="193" t="s">
        <v>167</v>
      </c>
      <c r="AT1210" s="193" t="s">
        <v>246</v>
      </c>
      <c r="AU1210" s="193" t="s">
        <v>79</v>
      </c>
      <c r="AY1210" s="19" t="s">
        <v>244</v>
      </c>
      <c r="BE1210" s="194">
        <f>IF(N1210="základní",J1210,0)</f>
        <v>0</v>
      </c>
      <c r="BF1210" s="194">
        <f>IF(N1210="snížená",J1210,0)</f>
        <v>0</v>
      </c>
      <c r="BG1210" s="194">
        <f>IF(N1210="zákl. přenesená",J1210,0)</f>
        <v>0</v>
      </c>
      <c r="BH1210" s="194">
        <f>IF(N1210="sníž. přenesená",J1210,0)</f>
        <v>0</v>
      </c>
      <c r="BI1210" s="194">
        <f>IF(N1210="nulová",J1210,0)</f>
        <v>0</v>
      </c>
      <c r="BJ1210" s="19" t="s">
        <v>77</v>
      </c>
      <c r="BK1210" s="194">
        <f>ROUND(I1210*H1210,2)</f>
        <v>0</v>
      </c>
      <c r="BL1210" s="19" t="s">
        <v>167</v>
      </c>
      <c r="BM1210" s="193" t="s">
        <v>3073</v>
      </c>
    </row>
    <row r="1211" spans="1:65" s="12" customFormat="1" ht="22.9" customHeight="1">
      <c r="B1211" s="165"/>
      <c r="C1211" s="166"/>
      <c r="D1211" s="167" t="s">
        <v>69</v>
      </c>
      <c r="E1211" s="179" t="s">
        <v>652</v>
      </c>
      <c r="F1211" s="179" t="s">
        <v>653</v>
      </c>
      <c r="G1211" s="166"/>
      <c r="H1211" s="166"/>
      <c r="I1211" s="169"/>
      <c r="J1211" s="180">
        <f>BK1211</f>
        <v>0</v>
      </c>
      <c r="K1211" s="166"/>
      <c r="L1211" s="171"/>
      <c r="M1211" s="172"/>
      <c r="N1211" s="173"/>
      <c r="O1211" s="173"/>
      <c r="P1211" s="174">
        <f>SUM(P1212:P1263)</f>
        <v>0</v>
      </c>
      <c r="Q1211" s="173"/>
      <c r="R1211" s="174">
        <f>SUM(R1212:R1263)</f>
        <v>3.4260000000000013E-2</v>
      </c>
      <c r="S1211" s="173"/>
      <c r="T1211" s="175">
        <f>SUM(T1212:T1263)</f>
        <v>0</v>
      </c>
      <c r="AR1211" s="176" t="s">
        <v>79</v>
      </c>
      <c r="AT1211" s="177" t="s">
        <v>69</v>
      </c>
      <c r="AU1211" s="177" t="s">
        <v>77</v>
      </c>
      <c r="AY1211" s="176" t="s">
        <v>244</v>
      </c>
      <c r="BK1211" s="178">
        <f>SUM(BK1212:BK1263)</f>
        <v>0</v>
      </c>
    </row>
    <row r="1212" spans="1:65" s="2" customFormat="1" ht="24.2" customHeight="1">
      <c r="A1212" s="36"/>
      <c r="B1212" s="37"/>
      <c r="C1212" s="181" t="s">
        <v>3074</v>
      </c>
      <c r="D1212" s="181" t="s">
        <v>246</v>
      </c>
      <c r="E1212" s="182" t="s">
        <v>3075</v>
      </c>
      <c r="F1212" s="183" t="s">
        <v>3076</v>
      </c>
      <c r="G1212" s="184" t="s">
        <v>657</v>
      </c>
      <c r="H1212" s="185">
        <v>0</v>
      </c>
      <c r="I1212" s="186"/>
      <c r="J1212" s="187">
        <f>ROUND(I1212*H1212,2)</f>
        <v>0</v>
      </c>
      <c r="K1212" s="188"/>
      <c r="L1212" s="41"/>
      <c r="M1212" s="189" t="s">
        <v>18</v>
      </c>
      <c r="N1212" s="190" t="s">
        <v>41</v>
      </c>
      <c r="O1212" s="66"/>
      <c r="P1212" s="191">
        <f>O1212*H1212</f>
        <v>0</v>
      </c>
      <c r="Q1212" s="191">
        <v>0</v>
      </c>
      <c r="R1212" s="191">
        <f>Q1212*H1212</f>
        <v>0</v>
      </c>
      <c r="S1212" s="191">
        <v>0</v>
      </c>
      <c r="T1212" s="192">
        <f>S1212*H1212</f>
        <v>0</v>
      </c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R1212" s="193" t="s">
        <v>167</v>
      </c>
      <c r="AT1212" s="193" t="s">
        <v>246</v>
      </c>
      <c r="AU1212" s="193" t="s">
        <v>79</v>
      </c>
      <c r="AY1212" s="19" t="s">
        <v>244</v>
      </c>
      <c r="BE1212" s="194">
        <f>IF(N1212="základní",J1212,0)</f>
        <v>0</v>
      </c>
      <c r="BF1212" s="194">
        <f>IF(N1212="snížená",J1212,0)</f>
        <v>0</v>
      </c>
      <c r="BG1212" s="194">
        <f>IF(N1212="zákl. přenesená",J1212,0)</f>
        <v>0</v>
      </c>
      <c r="BH1212" s="194">
        <f>IF(N1212="sníž. přenesená",J1212,0)</f>
        <v>0</v>
      </c>
      <c r="BI1212" s="194">
        <f>IF(N1212="nulová",J1212,0)</f>
        <v>0</v>
      </c>
      <c r="BJ1212" s="19" t="s">
        <v>77</v>
      </c>
      <c r="BK1212" s="194">
        <f>ROUND(I1212*H1212,2)</f>
        <v>0</v>
      </c>
      <c r="BL1212" s="19" t="s">
        <v>167</v>
      </c>
      <c r="BM1212" s="193" t="s">
        <v>3077</v>
      </c>
    </row>
    <row r="1213" spans="1:65" s="2" customFormat="1" ht="19.5">
      <c r="A1213" s="36"/>
      <c r="B1213" s="37"/>
      <c r="C1213" s="38"/>
      <c r="D1213" s="197" t="s">
        <v>444</v>
      </c>
      <c r="E1213" s="38"/>
      <c r="F1213" s="239" t="s">
        <v>3078</v>
      </c>
      <c r="G1213" s="38"/>
      <c r="H1213" s="38"/>
      <c r="I1213" s="240"/>
      <c r="J1213" s="38"/>
      <c r="K1213" s="38"/>
      <c r="L1213" s="41"/>
      <c r="M1213" s="241"/>
      <c r="N1213" s="242"/>
      <c r="O1213" s="66"/>
      <c r="P1213" s="66"/>
      <c r="Q1213" s="66"/>
      <c r="R1213" s="66"/>
      <c r="S1213" s="66"/>
      <c r="T1213" s="67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T1213" s="19" t="s">
        <v>444</v>
      </c>
      <c r="AU1213" s="19" t="s">
        <v>79</v>
      </c>
    </row>
    <row r="1214" spans="1:65" s="13" customFormat="1">
      <c r="B1214" s="195"/>
      <c r="C1214" s="196"/>
      <c r="D1214" s="197" t="s">
        <v>252</v>
      </c>
      <c r="E1214" s="198" t="s">
        <v>18</v>
      </c>
      <c r="F1214" s="199" t="s">
        <v>3079</v>
      </c>
      <c r="G1214" s="196"/>
      <c r="H1214" s="200">
        <v>6</v>
      </c>
      <c r="I1214" s="201"/>
      <c r="J1214" s="196"/>
      <c r="K1214" s="196"/>
      <c r="L1214" s="202"/>
      <c r="M1214" s="203"/>
      <c r="N1214" s="204"/>
      <c r="O1214" s="204"/>
      <c r="P1214" s="204"/>
      <c r="Q1214" s="204"/>
      <c r="R1214" s="204"/>
      <c r="S1214" s="204"/>
      <c r="T1214" s="205"/>
      <c r="AT1214" s="206" t="s">
        <v>252</v>
      </c>
      <c r="AU1214" s="206" t="s">
        <v>79</v>
      </c>
      <c r="AV1214" s="13" t="s">
        <v>79</v>
      </c>
      <c r="AW1214" s="13" t="s">
        <v>32</v>
      </c>
      <c r="AX1214" s="13" t="s">
        <v>70</v>
      </c>
      <c r="AY1214" s="206" t="s">
        <v>244</v>
      </c>
    </row>
    <row r="1215" spans="1:65" s="15" customFormat="1">
      <c r="B1215" s="229"/>
      <c r="C1215" s="230"/>
      <c r="D1215" s="197" t="s">
        <v>252</v>
      </c>
      <c r="E1215" s="231" t="s">
        <v>18</v>
      </c>
      <c r="F1215" s="232" t="s">
        <v>374</v>
      </c>
      <c r="G1215" s="230"/>
      <c r="H1215" s="231" t="s">
        <v>18</v>
      </c>
      <c r="I1215" s="233"/>
      <c r="J1215" s="230"/>
      <c r="K1215" s="230"/>
      <c r="L1215" s="234"/>
      <c r="M1215" s="235"/>
      <c r="N1215" s="236"/>
      <c r="O1215" s="236"/>
      <c r="P1215" s="236"/>
      <c r="Q1215" s="236"/>
      <c r="R1215" s="236"/>
      <c r="S1215" s="236"/>
      <c r="T1215" s="237"/>
      <c r="AT1215" s="238" t="s">
        <v>252</v>
      </c>
      <c r="AU1215" s="238" t="s">
        <v>79</v>
      </c>
      <c r="AV1215" s="15" t="s">
        <v>77</v>
      </c>
      <c r="AW1215" s="15" t="s">
        <v>32</v>
      </c>
      <c r="AX1215" s="15" t="s">
        <v>70</v>
      </c>
      <c r="AY1215" s="238" t="s">
        <v>244</v>
      </c>
    </row>
    <row r="1216" spans="1:65" s="13" customFormat="1">
      <c r="B1216" s="195"/>
      <c r="C1216" s="196"/>
      <c r="D1216" s="197" t="s">
        <v>252</v>
      </c>
      <c r="E1216" s="198" t="s">
        <v>18</v>
      </c>
      <c r="F1216" s="199" t="s">
        <v>1856</v>
      </c>
      <c r="G1216" s="196"/>
      <c r="H1216" s="200">
        <v>-6</v>
      </c>
      <c r="I1216" s="201"/>
      <c r="J1216" s="196"/>
      <c r="K1216" s="196"/>
      <c r="L1216" s="202"/>
      <c r="M1216" s="203"/>
      <c r="N1216" s="204"/>
      <c r="O1216" s="204"/>
      <c r="P1216" s="204"/>
      <c r="Q1216" s="204"/>
      <c r="R1216" s="204"/>
      <c r="S1216" s="204"/>
      <c r="T1216" s="205"/>
      <c r="AT1216" s="206" t="s">
        <v>252</v>
      </c>
      <c r="AU1216" s="206" t="s">
        <v>79</v>
      </c>
      <c r="AV1216" s="13" t="s">
        <v>79</v>
      </c>
      <c r="AW1216" s="13" t="s">
        <v>32</v>
      </c>
      <c r="AX1216" s="13" t="s">
        <v>70</v>
      </c>
      <c r="AY1216" s="206" t="s">
        <v>244</v>
      </c>
    </row>
    <row r="1217" spans="1:65" s="14" customFormat="1">
      <c r="B1217" s="207"/>
      <c r="C1217" s="208"/>
      <c r="D1217" s="197" t="s">
        <v>252</v>
      </c>
      <c r="E1217" s="209" t="s">
        <v>18</v>
      </c>
      <c r="F1217" s="210" t="s">
        <v>254</v>
      </c>
      <c r="G1217" s="208"/>
      <c r="H1217" s="211">
        <v>0</v>
      </c>
      <c r="I1217" s="212"/>
      <c r="J1217" s="208"/>
      <c r="K1217" s="208"/>
      <c r="L1217" s="213"/>
      <c r="M1217" s="214"/>
      <c r="N1217" s="215"/>
      <c r="O1217" s="215"/>
      <c r="P1217" s="215"/>
      <c r="Q1217" s="215"/>
      <c r="R1217" s="215"/>
      <c r="S1217" s="215"/>
      <c r="T1217" s="216"/>
      <c r="AT1217" s="217" t="s">
        <v>252</v>
      </c>
      <c r="AU1217" s="217" t="s">
        <v>79</v>
      </c>
      <c r="AV1217" s="14" t="s">
        <v>250</v>
      </c>
      <c r="AW1217" s="14" t="s">
        <v>32</v>
      </c>
      <c r="AX1217" s="14" t="s">
        <v>77</v>
      </c>
      <c r="AY1217" s="217" t="s">
        <v>244</v>
      </c>
    </row>
    <row r="1218" spans="1:65" s="2" customFormat="1" ht="24.2" customHeight="1">
      <c r="A1218" s="36"/>
      <c r="B1218" s="37"/>
      <c r="C1218" s="181" t="s">
        <v>3080</v>
      </c>
      <c r="D1218" s="181" t="s">
        <v>246</v>
      </c>
      <c r="E1218" s="182" t="s">
        <v>3081</v>
      </c>
      <c r="F1218" s="183" t="s">
        <v>3082</v>
      </c>
      <c r="G1218" s="184" t="s">
        <v>249</v>
      </c>
      <c r="H1218" s="185">
        <v>6</v>
      </c>
      <c r="I1218" s="186"/>
      <c r="J1218" s="187">
        <f>ROUND(I1218*H1218,2)</f>
        <v>0</v>
      </c>
      <c r="K1218" s="188"/>
      <c r="L1218" s="41"/>
      <c r="M1218" s="189" t="s">
        <v>18</v>
      </c>
      <c r="N1218" s="190" t="s">
        <v>41</v>
      </c>
      <c r="O1218" s="66"/>
      <c r="P1218" s="191">
        <f>O1218*H1218</f>
        <v>0</v>
      </c>
      <c r="Q1218" s="191">
        <v>2.47E-3</v>
      </c>
      <c r="R1218" s="191">
        <f>Q1218*H1218</f>
        <v>1.482E-2</v>
      </c>
      <c r="S1218" s="191">
        <v>0</v>
      </c>
      <c r="T1218" s="192">
        <f>S1218*H1218</f>
        <v>0</v>
      </c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R1218" s="193" t="s">
        <v>167</v>
      </c>
      <c r="AT1218" s="193" t="s">
        <v>246</v>
      </c>
      <c r="AU1218" s="193" t="s">
        <v>79</v>
      </c>
      <c r="AY1218" s="19" t="s">
        <v>244</v>
      </c>
      <c r="BE1218" s="194">
        <f>IF(N1218="základní",J1218,0)</f>
        <v>0</v>
      </c>
      <c r="BF1218" s="194">
        <f>IF(N1218="snížená",J1218,0)</f>
        <v>0</v>
      </c>
      <c r="BG1218" s="194">
        <f>IF(N1218="zákl. přenesená",J1218,0)</f>
        <v>0</v>
      </c>
      <c r="BH1218" s="194">
        <f>IF(N1218="sníž. přenesená",J1218,0)</f>
        <v>0</v>
      </c>
      <c r="BI1218" s="194">
        <f>IF(N1218="nulová",J1218,0)</f>
        <v>0</v>
      </c>
      <c r="BJ1218" s="19" t="s">
        <v>77</v>
      </c>
      <c r="BK1218" s="194">
        <f>ROUND(I1218*H1218,2)</f>
        <v>0</v>
      </c>
      <c r="BL1218" s="19" t="s">
        <v>167</v>
      </c>
      <c r="BM1218" s="193" t="s">
        <v>3083</v>
      </c>
    </row>
    <row r="1219" spans="1:65" s="2" customFormat="1" ht="19.5">
      <c r="A1219" s="36"/>
      <c r="B1219" s="37"/>
      <c r="C1219" s="38"/>
      <c r="D1219" s="197" t="s">
        <v>444</v>
      </c>
      <c r="E1219" s="38"/>
      <c r="F1219" s="239" t="s">
        <v>3084</v>
      </c>
      <c r="G1219" s="38"/>
      <c r="H1219" s="38"/>
      <c r="I1219" s="240"/>
      <c r="J1219" s="38"/>
      <c r="K1219" s="38"/>
      <c r="L1219" s="41"/>
      <c r="M1219" s="241"/>
      <c r="N1219" s="242"/>
      <c r="O1219" s="66"/>
      <c r="P1219" s="66"/>
      <c r="Q1219" s="66"/>
      <c r="R1219" s="66"/>
      <c r="S1219" s="66"/>
      <c r="T1219" s="67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T1219" s="19" t="s">
        <v>444</v>
      </c>
      <c r="AU1219" s="19" t="s">
        <v>79</v>
      </c>
    </row>
    <row r="1220" spans="1:65" s="2" customFormat="1" ht="16.5" customHeight="1">
      <c r="A1220" s="36"/>
      <c r="B1220" s="37"/>
      <c r="C1220" s="181" t="s">
        <v>3085</v>
      </c>
      <c r="D1220" s="181" t="s">
        <v>246</v>
      </c>
      <c r="E1220" s="182" t="s">
        <v>3086</v>
      </c>
      <c r="F1220" s="183" t="s">
        <v>3087</v>
      </c>
      <c r="G1220" s="184" t="s">
        <v>657</v>
      </c>
      <c r="H1220" s="185">
        <v>0</v>
      </c>
      <c r="I1220" s="186"/>
      <c r="J1220" s="187">
        <f>ROUND(I1220*H1220,2)</f>
        <v>0</v>
      </c>
      <c r="K1220" s="188"/>
      <c r="L1220" s="41"/>
      <c r="M1220" s="189" t="s">
        <v>18</v>
      </c>
      <c r="N1220" s="190" t="s">
        <v>41</v>
      </c>
      <c r="O1220" s="66"/>
      <c r="P1220" s="191">
        <f>O1220*H1220</f>
        <v>0</v>
      </c>
      <c r="Q1220" s="191">
        <v>0</v>
      </c>
      <c r="R1220" s="191">
        <f>Q1220*H1220</f>
        <v>0</v>
      </c>
      <c r="S1220" s="191">
        <v>0</v>
      </c>
      <c r="T1220" s="192">
        <f>S1220*H1220</f>
        <v>0</v>
      </c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R1220" s="193" t="s">
        <v>167</v>
      </c>
      <c r="AT1220" s="193" t="s">
        <v>246</v>
      </c>
      <c r="AU1220" s="193" t="s">
        <v>79</v>
      </c>
      <c r="AY1220" s="19" t="s">
        <v>244</v>
      </c>
      <c r="BE1220" s="194">
        <f>IF(N1220="základní",J1220,0)</f>
        <v>0</v>
      </c>
      <c r="BF1220" s="194">
        <f>IF(N1220="snížená",J1220,0)</f>
        <v>0</v>
      </c>
      <c r="BG1220" s="194">
        <f>IF(N1220="zákl. přenesená",J1220,0)</f>
        <v>0</v>
      </c>
      <c r="BH1220" s="194">
        <f>IF(N1220="sníž. přenesená",J1220,0)</f>
        <v>0</v>
      </c>
      <c r="BI1220" s="194">
        <f>IF(N1220="nulová",J1220,0)</f>
        <v>0</v>
      </c>
      <c r="BJ1220" s="19" t="s">
        <v>77</v>
      </c>
      <c r="BK1220" s="194">
        <f>ROUND(I1220*H1220,2)</f>
        <v>0</v>
      </c>
      <c r="BL1220" s="19" t="s">
        <v>167</v>
      </c>
      <c r="BM1220" s="193" t="s">
        <v>3088</v>
      </c>
    </row>
    <row r="1221" spans="1:65" s="2" customFormat="1" ht="19.5">
      <c r="A1221" s="36"/>
      <c r="B1221" s="37"/>
      <c r="C1221" s="38"/>
      <c r="D1221" s="197" t="s">
        <v>444</v>
      </c>
      <c r="E1221" s="38"/>
      <c r="F1221" s="239" t="s">
        <v>3078</v>
      </c>
      <c r="G1221" s="38"/>
      <c r="H1221" s="38"/>
      <c r="I1221" s="240"/>
      <c r="J1221" s="38"/>
      <c r="K1221" s="38"/>
      <c r="L1221" s="41"/>
      <c r="M1221" s="241"/>
      <c r="N1221" s="242"/>
      <c r="O1221" s="66"/>
      <c r="P1221" s="66"/>
      <c r="Q1221" s="66"/>
      <c r="R1221" s="66"/>
      <c r="S1221" s="66"/>
      <c r="T1221" s="67"/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T1221" s="19" t="s">
        <v>444</v>
      </c>
      <c r="AU1221" s="19" t="s">
        <v>79</v>
      </c>
    </row>
    <row r="1222" spans="1:65" s="13" customFormat="1">
      <c r="B1222" s="195"/>
      <c r="C1222" s="196"/>
      <c r="D1222" s="197" t="s">
        <v>252</v>
      </c>
      <c r="E1222" s="198" t="s">
        <v>18</v>
      </c>
      <c r="F1222" s="199" t="s">
        <v>3089</v>
      </c>
      <c r="G1222" s="196"/>
      <c r="H1222" s="200">
        <v>3</v>
      </c>
      <c r="I1222" s="201"/>
      <c r="J1222" s="196"/>
      <c r="K1222" s="196"/>
      <c r="L1222" s="202"/>
      <c r="M1222" s="203"/>
      <c r="N1222" s="204"/>
      <c r="O1222" s="204"/>
      <c r="P1222" s="204"/>
      <c r="Q1222" s="204"/>
      <c r="R1222" s="204"/>
      <c r="S1222" s="204"/>
      <c r="T1222" s="205"/>
      <c r="AT1222" s="206" t="s">
        <v>252</v>
      </c>
      <c r="AU1222" s="206" t="s">
        <v>79</v>
      </c>
      <c r="AV1222" s="13" t="s">
        <v>79</v>
      </c>
      <c r="AW1222" s="13" t="s">
        <v>32</v>
      </c>
      <c r="AX1222" s="13" t="s">
        <v>70</v>
      </c>
      <c r="AY1222" s="206" t="s">
        <v>244</v>
      </c>
    </row>
    <row r="1223" spans="1:65" s="15" customFormat="1">
      <c r="B1223" s="229"/>
      <c r="C1223" s="230"/>
      <c r="D1223" s="197" t="s">
        <v>252</v>
      </c>
      <c r="E1223" s="231" t="s">
        <v>18</v>
      </c>
      <c r="F1223" s="232" t="s">
        <v>374</v>
      </c>
      <c r="G1223" s="230"/>
      <c r="H1223" s="231" t="s">
        <v>18</v>
      </c>
      <c r="I1223" s="233"/>
      <c r="J1223" s="230"/>
      <c r="K1223" s="230"/>
      <c r="L1223" s="234"/>
      <c r="M1223" s="235"/>
      <c r="N1223" s="236"/>
      <c r="O1223" s="236"/>
      <c r="P1223" s="236"/>
      <c r="Q1223" s="236"/>
      <c r="R1223" s="236"/>
      <c r="S1223" s="236"/>
      <c r="T1223" s="237"/>
      <c r="AT1223" s="238" t="s">
        <v>252</v>
      </c>
      <c r="AU1223" s="238" t="s">
        <v>79</v>
      </c>
      <c r="AV1223" s="15" t="s">
        <v>77</v>
      </c>
      <c r="AW1223" s="15" t="s">
        <v>32</v>
      </c>
      <c r="AX1223" s="15" t="s">
        <v>70</v>
      </c>
      <c r="AY1223" s="238" t="s">
        <v>244</v>
      </c>
    </row>
    <row r="1224" spans="1:65" s="13" customFormat="1">
      <c r="B1224" s="195"/>
      <c r="C1224" s="196"/>
      <c r="D1224" s="197" t="s">
        <v>252</v>
      </c>
      <c r="E1224" s="198" t="s">
        <v>18</v>
      </c>
      <c r="F1224" s="199" t="s">
        <v>3090</v>
      </c>
      <c r="G1224" s="196"/>
      <c r="H1224" s="200">
        <v>-3</v>
      </c>
      <c r="I1224" s="201"/>
      <c r="J1224" s="196"/>
      <c r="K1224" s="196"/>
      <c r="L1224" s="202"/>
      <c r="M1224" s="203"/>
      <c r="N1224" s="204"/>
      <c r="O1224" s="204"/>
      <c r="P1224" s="204"/>
      <c r="Q1224" s="204"/>
      <c r="R1224" s="204"/>
      <c r="S1224" s="204"/>
      <c r="T1224" s="205"/>
      <c r="AT1224" s="206" t="s">
        <v>252</v>
      </c>
      <c r="AU1224" s="206" t="s">
        <v>79</v>
      </c>
      <c r="AV1224" s="13" t="s">
        <v>79</v>
      </c>
      <c r="AW1224" s="13" t="s">
        <v>32</v>
      </c>
      <c r="AX1224" s="13" t="s">
        <v>70</v>
      </c>
      <c r="AY1224" s="206" t="s">
        <v>244</v>
      </c>
    </row>
    <row r="1225" spans="1:65" s="14" customFormat="1">
      <c r="B1225" s="207"/>
      <c r="C1225" s="208"/>
      <c r="D1225" s="197" t="s">
        <v>252</v>
      </c>
      <c r="E1225" s="209" t="s">
        <v>18</v>
      </c>
      <c r="F1225" s="210" t="s">
        <v>254</v>
      </c>
      <c r="G1225" s="208"/>
      <c r="H1225" s="211">
        <v>0</v>
      </c>
      <c r="I1225" s="212"/>
      <c r="J1225" s="208"/>
      <c r="K1225" s="208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252</v>
      </c>
      <c r="AU1225" s="217" t="s">
        <v>79</v>
      </c>
      <c r="AV1225" s="14" t="s">
        <v>250</v>
      </c>
      <c r="AW1225" s="14" t="s">
        <v>32</v>
      </c>
      <c r="AX1225" s="14" t="s">
        <v>77</v>
      </c>
      <c r="AY1225" s="217" t="s">
        <v>244</v>
      </c>
    </row>
    <row r="1226" spans="1:65" s="2" customFormat="1" ht="21.75" customHeight="1">
      <c r="A1226" s="36"/>
      <c r="B1226" s="37"/>
      <c r="C1226" s="181" t="s">
        <v>3091</v>
      </c>
      <c r="D1226" s="181" t="s">
        <v>246</v>
      </c>
      <c r="E1226" s="182" t="s">
        <v>3092</v>
      </c>
      <c r="F1226" s="183" t="s">
        <v>3093</v>
      </c>
      <c r="G1226" s="184" t="s">
        <v>249</v>
      </c>
      <c r="H1226" s="185">
        <v>3</v>
      </c>
      <c r="I1226" s="186"/>
      <c r="J1226" s="187">
        <f>ROUND(I1226*H1226,2)</f>
        <v>0</v>
      </c>
      <c r="K1226" s="188"/>
      <c r="L1226" s="41"/>
      <c r="M1226" s="189" t="s">
        <v>18</v>
      </c>
      <c r="N1226" s="190" t="s">
        <v>41</v>
      </c>
      <c r="O1226" s="66"/>
      <c r="P1226" s="191">
        <f>O1226*H1226</f>
        <v>0</v>
      </c>
      <c r="Q1226" s="191">
        <v>6.4000000000000005E-4</v>
      </c>
      <c r="R1226" s="191">
        <f>Q1226*H1226</f>
        <v>1.9200000000000003E-3</v>
      </c>
      <c r="S1226" s="191">
        <v>0</v>
      </c>
      <c r="T1226" s="192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193" t="s">
        <v>167</v>
      </c>
      <c r="AT1226" s="193" t="s">
        <v>246</v>
      </c>
      <c r="AU1226" s="193" t="s">
        <v>79</v>
      </c>
      <c r="AY1226" s="19" t="s">
        <v>244</v>
      </c>
      <c r="BE1226" s="194">
        <f>IF(N1226="základní",J1226,0)</f>
        <v>0</v>
      </c>
      <c r="BF1226" s="194">
        <f>IF(N1226="snížená",J1226,0)</f>
        <v>0</v>
      </c>
      <c r="BG1226" s="194">
        <f>IF(N1226="zákl. přenesená",J1226,0)</f>
        <v>0</v>
      </c>
      <c r="BH1226" s="194">
        <f>IF(N1226="sníž. přenesená",J1226,0)</f>
        <v>0</v>
      </c>
      <c r="BI1226" s="194">
        <f>IF(N1226="nulová",J1226,0)</f>
        <v>0</v>
      </c>
      <c r="BJ1226" s="19" t="s">
        <v>77</v>
      </c>
      <c r="BK1226" s="194">
        <f>ROUND(I1226*H1226,2)</f>
        <v>0</v>
      </c>
      <c r="BL1226" s="19" t="s">
        <v>167</v>
      </c>
      <c r="BM1226" s="193" t="s">
        <v>3094</v>
      </c>
    </row>
    <row r="1227" spans="1:65" s="2" customFormat="1" ht="19.5">
      <c r="A1227" s="36"/>
      <c r="B1227" s="37"/>
      <c r="C1227" s="38"/>
      <c r="D1227" s="197" t="s">
        <v>444</v>
      </c>
      <c r="E1227" s="38"/>
      <c r="F1227" s="239" t="s">
        <v>3095</v>
      </c>
      <c r="G1227" s="38"/>
      <c r="H1227" s="38"/>
      <c r="I1227" s="240"/>
      <c r="J1227" s="38"/>
      <c r="K1227" s="38"/>
      <c r="L1227" s="41"/>
      <c r="M1227" s="241"/>
      <c r="N1227" s="242"/>
      <c r="O1227" s="66"/>
      <c r="P1227" s="66"/>
      <c r="Q1227" s="66"/>
      <c r="R1227" s="66"/>
      <c r="S1227" s="66"/>
      <c r="T1227" s="67"/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T1227" s="19" t="s">
        <v>444</v>
      </c>
      <c r="AU1227" s="19" t="s">
        <v>79</v>
      </c>
    </row>
    <row r="1228" spans="1:65" s="2" customFormat="1" ht="24.2" customHeight="1">
      <c r="A1228" s="36"/>
      <c r="B1228" s="37"/>
      <c r="C1228" s="181" t="s">
        <v>3096</v>
      </c>
      <c r="D1228" s="181" t="s">
        <v>246</v>
      </c>
      <c r="E1228" s="182" t="s">
        <v>3097</v>
      </c>
      <c r="F1228" s="183" t="s">
        <v>3098</v>
      </c>
      <c r="G1228" s="184" t="s">
        <v>657</v>
      </c>
      <c r="H1228" s="185">
        <v>3</v>
      </c>
      <c r="I1228" s="186"/>
      <c r="J1228" s="187">
        <f>ROUND(I1228*H1228,2)</f>
        <v>0</v>
      </c>
      <c r="K1228" s="188"/>
      <c r="L1228" s="41"/>
      <c r="M1228" s="189" t="s">
        <v>18</v>
      </c>
      <c r="N1228" s="190" t="s">
        <v>41</v>
      </c>
      <c r="O1228" s="66"/>
      <c r="P1228" s="191">
        <f>O1228*H1228</f>
        <v>0</v>
      </c>
      <c r="Q1228" s="191">
        <v>0</v>
      </c>
      <c r="R1228" s="191">
        <f>Q1228*H1228</f>
        <v>0</v>
      </c>
      <c r="S1228" s="191">
        <v>0</v>
      </c>
      <c r="T1228" s="192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93" t="s">
        <v>167</v>
      </c>
      <c r="AT1228" s="193" t="s">
        <v>246</v>
      </c>
      <c r="AU1228" s="193" t="s">
        <v>79</v>
      </c>
      <c r="AY1228" s="19" t="s">
        <v>244</v>
      </c>
      <c r="BE1228" s="194">
        <f>IF(N1228="základní",J1228,0)</f>
        <v>0</v>
      </c>
      <c r="BF1228" s="194">
        <f>IF(N1228="snížená",J1228,0)</f>
        <v>0</v>
      </c>
      <c r="BG1228" s="194">
        <f>IF(N1228="zákl. přenesená",J1228,0)</f>
        <v>0</v>
      </c>
      <c r="BH1228" s="194">
        <f>IF(N1228="sníž. přenesená",J1228,0)</f>
        <v>0</v>
      </c>
      <c r="BI1228" s="194">
        <f>IF(N1228="nulová",J1228,0)</f>
        <v>0</v>
      </c>
      <c r="BJ1228" s="19" t="s">
        <v>77</v>
      </c>
      <c r="BK1228" s="194">
        <f>ROUND(I1228*H1228,2)</f>
        <v>0</v>
      </c>
      <c r="BL1228" s="19" t="s">
        <v>167</v>
      </c>
      <c r="BM1228" s="193" t="s">
        <v>3099</v>
      </c>
    </row>
    <row r="1229" spans="1:65" s="2" customFormat="1" ht="19.5">
      <c r="A1229" s="36"/>
      <c r="B1229" s="37"/>
      <c r="C1229" s="38"/>
      <c r="D1229" s="197" t="s">
        <v>444</v>
      </c>
      <c r="E1229" s="38"/>
      <c r="F1229" s="239" t="s">
        <v>3078</v>
      </c>
      <c r="G1229" s="38"/>
      <c r="H1229" s="38"/>
      <c r="I1229" s="240"/>
      <c r="J1229" s="38"/>
      <c r="K1229" s="38"/>
      <c r="L1229" s="41"/>
      <c r="M1229" s="241"/>
      <c r="N1229" s="242"/>
      <c r="O1229" s="66"/>
      <c r="P1229" s="66"/>
      <c r="Q1229" s="66"/>
      <c r="R1229" s="66"/>
      <c r="S1229" s="66"/>
      <c r="T1229" s="67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T1229" s="19" t="s">
        <v>444</v>
      </c>
      <c r="AU1229" s="19" t="s">
        <v>79</v>
      </c>
    </row>
    <row r="1230" spans="1:65" s="13" customFormat="1">
      <c r="B1230" s="195"/>
      <c r="C1230" s="196"/>
      <c r="D1230" s="197" t="s">
        <v>252</v>
      </c>
      <c r="E1230" s="198" t="s">
        <v>18</v>
      </c>
      <c r="F1230" s="199" t="s">
        <v>3100</v>
      </c>
      <c r="G1230" s="196"/>
      <c r="H1230" s="200">
        <v>1</v>
      </c>
      <c r="I1230" s="201"/>
      <c r="J1230" s="196"/>
      <c r="K1230" s="196"/>
      <c r="L1230" s="202"/>
      <c r="M1230" s="203"/>
      <c r="N1230" s="204"/>
      <c r="O1230" s="204"/>
      <c r="P1230" s="204"/>
      <c r="Q1230" s="204"/>
      <c r="R1230" s="204"/>
      <c r="S1230" s="204"/>
      <c r="T1230" s="205"/>
      <c r="AT1230" s="206" t="s">
        <v>252</v>
      </c>
      <c r="AU1230" s="206" t="s">
        <v>79</v>
      </c>
      <c r="AV1230" s="13" t="s">
        <v>79</v>
      </c>
      <c r="AW1230" s="13" t="s">
        <v>32</v>
      </c>
      <c r="AX1230" s="13" t="s">
        <v>70</v>
      </c>
      <c r="AY1230" s="206" t="s">
        <v>244</v>
      </c>
    </row>
    <row r="1231" spans="1:65" s="13" customFormat="1">
      <c r="B1231" s="195"/>
      <c r="C1231" s="196"/>
      <c r="D1231" s="197" t="s">
        <v>252</v>
      </c>
      <c r="E1231" s="198" t="s">
        <v>18</v>
      </c>
      <c r="F1231" s="199" t="s">
        <v>3101</v>
      </c>
      <c r="G1231" s="196"/>
      <c r="H1231" s="200">
        <v>2</v>
      </c>
      <c r="I1231" s="201"/>
      <c r="J1231" s="196"/>
      <c r="K1231" s="196"/>
      <c r="L1231" s="202"/>
      <c r="M1231" s="203"/>
      <c r="N1231" s="204"/>
      <c r="O1231" s="204"/>
      <c r="P1231" s="204"/>
      <c r="Q1231" s="204"/>
      <c r="R1231" s="204"/>
      <c r="S1231" s="204"/>
      <c r="T1231" s="205"/>
      <c r="AT1231" s="206" t="s">
        <v>252</v>
      </c>
      <c r="AU1231" s="206" t="s">
        <v>79</v>
      </c>
      <c r="AV1231" s="13" t="s">
        <v>79</v>
      </c>
      <c r="AW1231" s="13" t="s">
        <v>32</v>
      </c>
      <c r="AX1231" s="13" t="s">
        <v>70</v>
      </c>
      <c r="AY1231" s="206" t="s">
        <v>244</v>
      </c>
    </row>
    <row r="1232" spans="1:65" s="13" customFormat="1">
      <c r="B1232" s="195"/>
      <c r="C1232" s="196"/>
      <c r="D1232" s="197" t="s">
        <v>252</v>
      </c>
      <c r="E1232" s="198" t="s">
        <v>18</v>
      </c>
      <c r="F1232" s="199" t="s">
        <v>3102</v>
      </c>
      <c r="G1232" s="196"/>
      <c r="H1232" s="200">
        <v>5</v>
      </c>
      <c r="I1232" s="201"/>
      <c r="J1232" s="196"/>
      <c r="K1232" s="196"/>
      <c r="L1232" s="202"/>
      <c r="M1232" s="203"/>
      <c r="N1232" s="204"/>
      <c r="O1232" s="204"/>
      <c r="P1232" s="204"/>
      <c r="Q1232" s="204"/>
      <c r="R1232" s="204"/>
      <c r="S1232" s="204"/>
      <c r="T1232" s="205"/>
      <c r="AT1232" s="206" t="s">
        <v>252</v>
      </c>
      <c r="AU1232" s="206" t="s">
        <v>79</v>
      </c>
      <c r="AV1232" s="13" t="s">
        <v>79</v>
      </c>
      <c r="AW1232" s="13" t="s">
        <v>32</v>
      </c>
      <c r="AX1232" s="13" t="s">
        <v>70</v>
      </c>
      <c r="AY1232" s="206" t="s">
        <v>244</v>
      </c>
    </row>
    <row r="1233" spans="1:65" s="15" customFormat="1">
      <c r="B1233" s="229"/>
      <c r="C1233" s="230"/>
      <c r="D1233" s="197" t="s">
        <v>252</v>
      </c>
      <c r="E1233" s="231" t="s">
        <v>18</v>
      </c>
      <c r="F1233" s="232" t="s">
        <v>374</v>
      </c>
      <c r="G1233" s="230"/>
      <c r="H1233" s="231" t="s">
        <v>18</v>
      </c>
      <c r="I1233" s="233"/>
      <c r="J1233" s="230"/>
      <c r="K1233" s="230"/>
      <c r="L1233" s="234"/>
      <c r="M1233" s="235"/>
      <c r="N1233" s="236"/>
      <c r="O1233" s="236"/>
      <c r="P1233" s="236"/>
      <c r="Q1233" s="236"/>
      <c r="R1233" s="236"/>
      <c r="S1233" s="236"/>
      <c r="T1233" s="237"/>
      <c r="AT1233" s="238" t="s">
        <v>252</v>
      </c>
      <c r="AU1233" s="238" t="s">
        <v>79</v>
      </c>
      <c r="AV1233" s="15" t="s">
        <v>77</v>
      </c>
      <c r="AW1233" s="15" t="s">
        <v>32</v>
      </c>
      <c r="AX1233" s="15" t="s">
        <v>70</v>
      </c>
      <c r="AY1233" s="238" t="s">
        <v>244</v>
      </c>
    </row>
    <row r="1234" spans="1:65" s="13" customFormat="1">
      <c r="B1234" s="195"/>
      <c r="C1234" s="196"/>
      <c r="D1234" s="197" t="s">
        <v>252</v>
      </c>
      <c r="E1234" s="198" t="s">
        <v>18</v>
      </c>
      <c r="F1234" s="199" t="s">
        <v>1967</v>
      </c>
      <c r="G1234" s="196"/>
      <c r="H1234" s="200">
        <v>-5</v>
      </c>
      <c r="I1234" s="201"/>
      <c r="J1234" s="196"/>
      <c r="K1234" s="196"/>
      <c r="L1234" s="202"/>
      <c r="M1234" s="203"/>
      <c r="N1234" s="204"/>
      <c r="O1234" s="204"/>
      <c r="P1234" s="204"/>
      <c r="Q1234" s="204"/>
      <c r="R1234" s="204"/>
      <c r="S1234" s="204"/>
      <c r="T1234" s="205"/>
      <c r="AT1234" s="206" t="s">
        <v>252</v>
      </c>
      <c r="AU1234" s="206" t="s">
        <v>79</v>
      </c>
      <c r="AV1234" s="13" t="s">
        <v>79</v>
      </c>
      <c r="AW1234" s="13" t="s">
        <v>32</v>
      </c>
      <c r="AX1234" s="13" t="s">
        <v>70</v>
      </c>
      <c r="AY1234" s="206" t="s">
        <v>244</v>
      </c>
    </row>
    <row r="1235" spans="1:65" s="14" customFormat="1">
      <c r="B1235" s="207"/>
      <c r="C1235" s="208"/>
      <c r="D1235" s="197" t="s">
        <v>252</v>
      </c>
      <c r="E1235" s="209" t="s">
        <v>18</v>
      </c>
      <c r="F1235" s="210" t="s">
        <v>254</v>
      </c>
      <c r="G1235" s="208"/>
      <c r="H1235" s="211">
        <v>3</v>
      </c>
      <c r="I1235" s="212"/>
      <c r="J1235" s="208"/>
      <c r="K1235" s="208"/>
      <c r="L1235" s="213"/>
      <c r="M1235" s="214"/>
      <c r="N1235" s="215"/>
      <c r="O1235" s="215"/>
      <c r="P1235" s="215"/>
      <c r="Q1235" s="215"/>
      <c r="R1235" s="215"/>
      <c r="S1235" s="215"/>
      <c r="T1235" s="216"/>
      <c r="AT1235" s="217" t="s">
        <v>252</v>
      </c>
      <c r="AU1235" s="217" t="s">
        <v>79</v>
      </c>
      <c r="AV1235" s="14" t="s">
        <v>250</v>
      </c>
      <c r="AW1235" s="14" t="s">
        <v>32</v>
      </c>
      <c r="AX1235" s="14" t="s">
        <v>77</v>
      </c>
      <c r="AY1235" s="217" t="s">
        <v>244</v>
      </c>
    </row>
    <row r="1236" spans="1:65" s="2" customFormat="1" ht="16.5" customHeight="1">
      <c r="A1236" s="36"/>
      <c r="B1236" s="37"/>
      <c r="C1236" s="181" t="s">
        <v>3103</v>
      </c>
      <c r="D1236" s="181" t="s">
        <v>246</v>
      </c>
      <c r="E1236" s="182" t="s">
        <v>664</v>
      </c>
      <c r="F1236" s="183" t="s">
        <v>665</v>
      </c>
      <c r="G1236" s="184" t="s">
        <v>657</v>
      </c>
      <c r="H1236" s="185">
        <v>8</v>
      </c>
      <c r="I1236" s="186"/>
      <c r="J1236" s="187">
        <f>ROUND(I1236*H1236,2)</f>
        <v>0</v>
      </c>
      <c r="K1236" s="188"/>
      <c r="L1236" s="41"/>
      <c r="M1236" s="189" t="s">
        <v>18</v>
      </c>
      <c r="N1236" s="190" t="s">
        <v>41</v>
      </c>
      <c r="O1236" s="66"/>
      <c r="P1236" s="191">
        <f>O1236*H1236</f>
        <v>0</v>
      </c>
      <c r="Q1236" s="191">
        <v>1.73E-3</v>
      </c>
      <c r="R1236" s="191">
        <f>Q1236*H1236</f>
        <v>1.384E-2</v>
      </c>
      <c r="S1236" s="191">
        <v>0</v>
      </c>
      <c r="T1236" s="192">
        <f>S1236*H1236</f>
        <v>0</v>
      </c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  <c r="AE1236" s="36"/>
      <c r="AR1236" s="193" t="s">
        <v>167</v>
      </c>
      <c r="AT1236" s="193" t="s">
        <v>246</v>
      </c>
      <c r="AU1236" s="193" t="s">
        <v>79</v>
      </c>
      <c r="AY1236" s="19" t="s">
        <v>244</v>
      </c>
      <c r="BE1236" s="194">
        <f>IF(N1236="základní",J1236,0)</f>
        <v>0</v>
      </c>
      <c r="BF1236" s="194">
        <f>IF(N1236="snížená",J1236,0)</f>
        <v>0</v>
      </c>
      <c r="BG1236" s="194">
        <f>IF(N1236="zákl. přenesená",J1236,0)</f>
        <v>0</v>
      </c>
      <c r="BH1236" s="194">
        <f>IF(N1236="sníž. přenesená",J1236,0)</f>
        <v>0</v>
      </c>
      <c r="BI1236" s="194">
        <f>IF(N1236="nulová",J1236,0)</f>
        <v>0</v>
      </c>
      <c r="BJ1236" s="19" t="s">
        <v>77</v>
      </c>
      <c r="BK1236" s="194">
        <f>ROUND(I1236*H1236,2)</f>
        <v>0</v>
      </c>
      <c r="BL1236" s="19" t="s">
        <v>167</v>
      </c>
      <c r="BM1236" s="193" t="s">
        <v>3104</v>
      </c>
    </row>
    <row r="1237" spans="1:65" s="2" customFormat="1" ht="19.5">
      <c r="A1237" s="36"/>
      <c r="B1237" s="37"/>
      <c r="C1237" s="38"/>
      <c r="D1237" s="197" t="s">
        <v>444</v>
      </c>
      <c r="E1237" s="38"/>
      <c r="F1237" s="239" t="s">
        <v>3105</v>
      </c>
      <c r="G1237" s="38"/>
      <c r="H1237" s="38"/>
      <c r="I1237" s="240"/>
      <c r="J1237" s="38"/>
      <c r="K1237" s="38"/>
      <c r="L1237" s="41"/>
      <c r="M1237" s="241"/>
      <c r="N1237" s="242"/>
      <c r="O1237" s="66"/>
      <c r="P1237" s="66"/>
      <c r="Q1237" s="66"/>
      <c r="R1237" s="66"/>
      <c r="S1237" s="66"/>
      <c r="T1237" s="67"/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  <c r="AE1237" s="36"/>
      <c r="AT1237" s="19" t="s">
        <v>444</v>
      </c>
      <c r="AU1237" s="19" t="s">
        <v>79</v>
      </c>
    </row>
    <row r="1238" spans="1:65" s="2" customFormat="1" ht="24.2" customHeight="1">
      <c r="A1238" s="36"/>
      <c r="B1238" s="37"/>
      <c r="C1238" s="181" t="s">
        <v>3106</v>
      </c>
      <c r="D1238" s="181" t="s">
        <v>246</v>
      </c>
      <c r="E1238" s="182" t="s">
        <v>3107</v>
      </c>
      <c r="F1238" s="183" t="s">
        <v>3108</v>
      </c>
      <c r="G1238" s="184" t="s">
        <v>657</v>
      </c>
      <c r="H1238" s="185">
        <v>1</v>
      </c>
      <c r="I1238" s="186"/>
      <c r="J1238" s="187">
        <f t="shared" ref="J1238:J1249" si="20">ROUND(I1238*H1238,2)</f>
        <v>0</v>
      </c>
      <c r="K1238" s="188"/>
      <c r="L1238" s="41"/>
      <c r="M1238" s="189" t="s">
        <v>18</v>
      </c>
      <c r="N1238" s="190" t="s">
        <v>41</v>
      </c>
      <c r="O1238" s="66"/>
      <c r="P1238" s="191">
        <f t="shared" ref="P1238:P1249" si="21">O1238*H1238</f>
        <v>0</v>
      </c>
      <c r="Q1238" s="191">
        <v>8.0000000000000004E-4</v>
      </c>
      <c r="R1238" s="191">
        <f t="shared" ref="R1238:R1249" si="22">Q1238*H1238</f>
        <v>8.0000000000000004E-4</v>
      </c>
      <c r="S1238" s="191">
        <v>0</v>
      </c>
      <c r="T1238" s="192">
        <f t="shared" ref="T1238:T1249" si="23">S1238*H1238</f>
        <v>0</v>
      </c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R1238" s="193" t="s">
        <v>167</v>
      </c>
      <c r="AT1238" s="193" t="s">
        <v>246</v>
      </c>
      <c r="AU1238" s="193" t="s">
        <v>79</v>
      </c>
      <c r="AY1238" s="19" t="s">
        <v>244</v>
      </c>
      <c r="BE1238" s="194">
        <f t="shared" ref="BE1238:BE1249" si="24">IF(N1238="základní",J1238,0)</f>
        <v>0</v>
      </c>
      <c r="BF1238" s="194">
        <f t="shared" ref="BF1238:BF1249" si="25">IF(N1238="snížená",J1238,0)</f>
        <v>0</v>
      </c>
      <c r="BG1238" s="194">
        <f t="shared" ref="BG1238:BG1249" si="26">IF(N1238="zákl. přenesená",J1238,0)</f>
        <v>0</v>
      </c>
      <c r="BH1238" s="194">
        <f t="shared" ref="BH1238:BH1249" si="27">IF(N1238="sníž. přenesená",J1238,0)</f>
        <v>0</v>
      </c>
      <c r="BI1238" s="194">
        <f t="shared" ref="BI1238:BI1249" si="28">IF(N1238="nulová",J1238,0)</f>
        <v>0</v>
      </c>
      <c r="BJ1238" s="19" t="s">
        <v>77</v>
      </c>
      <c r="BK1238" s="194">
        <f t="shared" ref="BK1238:BK1249" si="29">ROUND(I1238*H1238,2)</f>
        <v>0</v>
      </c>
      <c r="BL1238" s="19" t="s">
        <v>167</v>
      </c>
      <c r="BM1238" s="193" t="s">
        <v>3109</v>
      </c>
    </row>
    <row r="1239" spans="1:65" s="2" customFormat="1" ht="24.2" customHeight="1">
      <c r="A1239" s="36"/>
      <c r="B1239" s="37"/>
      <c r="C1239" s="181" t="s">
        <v>3110</v>
      </c>
      <c r="D1239" s="181" t="s">
        <v>246</v>
      </c>
      <c r="E1239" s="182" t="s">
        <v>3111</v>
      </c>
      <c r="F1239" s="183" t="s">
        <v>3112</v>
      </c>
      <c r="G1239" s="184" t="s">
        <v>657</v>
      </c>
      <c r="H1239" s="185">
        <v>1</v>
      </c>
      <c r="I1239" s="186"/>
      <c r="J1239" s="187">
        <f t="shared" si="20"/>
        <v>0</v>
      </c>
      <c r="K1239" s="188"/>
      <c r="L1239" s="41"/>
      <c r="M1239" s="189" t="s">
        <v>18</v>
      </c>
      <c r="N1239" s="190" t="s">
        <v>41</v>
      </c>
      <c r="O1239" s="66"/>
      <c r="P1239" s="191">
        <f t="shared" si="21"/>
        <v>0</v>
      </c>
      <c r="Q1239" s="191">
        <v>8.0000000000000004E-4</v>
      </c>
      <c r="R1239" s="191">
        <f t="shared" si="22"/>
        <v>8.0000000000000004E-4</v>
      </c>
      <c r="S1239" s="191">
        <v>0</v>
      </c>
      <c r="T1239" s="192">
        <f t="shared" si="23"/>
        <v>0</v>
      </c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R1239" s="193" t="s">
        <v>167</v>
      </c>
      <c r="AT1239" s="193" t="s">
        <v>246</v>
      </c>
      <c r="AU1239" s="193" t="s">
        <v>79</v>
      </c>
      <c r="AY1239" s="19" t="s">
        <v>244</v>
      </c>
      <c r="BE1239" s="194">
        <f t="shared" si="24"/>
        <v>0</v>
      </c>
      <c r="BF1239" s="194">
        <f t="shared" si="25"/>
        <v>0</v>
      </c>
      <c r="BG1239" s="194">
        <f t="shared" si="26"/>
        <v>0</v>
      </c>
      <c r="BH1239" s="194">
        <f t="shared" si="27"/>
        <v>0</v>
      </c>
      <c r="BI1239" s="194">
        <f t="shared" si="28"/>
        <v>0</v>
      </c>
      <c r="BJ1239" s="19" t="s">
        <v>77</v>
      </c>
      <c r="BK1239" s="194">
        <f t="shared" si="29"/>
        <v>0</v>
      </c>
      <c r="BL1239" s="19" t="s">
        <v>167</v>
      </c>
      <c r="BM1239" s="193" t="s">
        <v>3113</v>
      </c>
    </row>
    <row r="1240" spans="1:65" s="2" customFormat="1" ht="24.2" customHeight="1">
      <c r="A1240" s="36"/>
      <c r="B1240" s="37"/>
      <c r="C1240" s="181" t="s">
        <v>3114</v>
      </c>
      <c r="D1240" s="181" t="s">
        <v>246</v>
      </c>
      <c r="E1240" s="182" t="s">
        <v>3115</v>
      </c>
      <c r="F1240" s="183" t="s">
        <v>3116</v>
      </c>
      <c r="G1240" s="184" t="s">
        <v>657</v>
      </c>
      <c r="H1240" s="185">
        <v>1</v>
      </c>
      <c r="I1240" s="186"/>
      <c r="J1240" s="187">
        <f t="shared" si="20"/>
        <v>0</v>
      </c>
      <c r="K1240" s="188"/>
      <c r="L1240" s="41"/>
      <c r="M1240" s="189" t="s">
        <v>18</v>
      </c>
      <c r="N1240" s="190" t="s">
        <v>41</v>
      </c>
      <c r="O1240" s="66"/>
      <c r="P1240" s="191">
        <f t="shared" si="21"/>
        <v>0</v>
      </c>
      <c r="Q1240" s="191">
        <v>8.0000000000000004E-4</v>
      </c>
      <c r="R1240" s="191">
        <f t="shared" si="22"/>
        <v>8.0000000000000004E-4</v>
      </c>
      <c r="S1240" s="191">
        <v>0</v>
      </c>
      <c r="T1240" s="192">
        <f t="shared" si="23"/>
        <v>0</v>
      </c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R1240" s="193" t="s">
        <v>167</v>
      </c>
      <c r="AT1240" s="193" t="s">
        <v>246</v>
      </c>
      <c r="AU1240" s="193" t="s">
        <v>79</v>
      </c>
      <c r="AY1240" s="19" t="s">
        <v>244</v>
      </c>
      <c r="BE1240" s="194">
        <f t="shared" si="24"/>
        <v>0</v>
      </c>
      <c r="BF1240" s="194">
        <f t="shared" si="25"/>
        <v>0</v>
      </c>
      <c r="BG1240" s="194">
        <f t="shared" si="26"/>
        <v>0</v>
      </c>
      <c r="BH1240" s="194">
        <f t="shared" si="27"/>
        <v>0</v>
      </c>
      <c r="BI1240" s="194">
        <f t="shared" si="28"/>
        <v>0</v>
      </c>
      <c r="BJ1240" s="19" t="s">
        <v>77</v>
      </c>
      <c r="BK1240" s="194">
        <f t="shared" si="29"/>
        <v>0</v>
      </c>
      <c r="BL1240" s="19" t="s">
        <v>167</v>
      </c>
      <c r="BM1240" s="193" t="s">
        <v>3117</v>
      </c>
    </row>
    <row r="1241" spans="1:65" s="2" customFormat="1" ht="24.2" customHeight="1">
      <c r="A1241" s="36"/>
      <c r="B1241" s="37"/>
      <c r="C1241" s="181" t="s">
        <v>3118</v>
      </c>
      <c r="D1241" s="181" t="s">
        <v>246</v>
      </c>
      <c r="E1241" s="182" t="s">
        <v>676</v>
      </c>
      <c r="F1241" s="183" t="s">
        <v>3119</v>
      </c>
      <c r="G1241" s="184" t="s">
        <v>657</v>
      </c>
      <c r="H1241" s="185">
        <v>13</v>
      </c>
      <c r="I1241" s="186"/>
      <c r="J1241" s="187">
        <f t="shared" si="20"/>
        <v>0</v>
      </c>
      <c r="K1241" s="188"/>
      <c r="L1241" s="41"/>
      <c r="M1241" s="189" t="s">
        <v>18</v>
      </c>
      <c r="N1241" s="190" t="s">
        <v>41</v>
      </c>
      <c r="O1241" s="66"/>
      <c r="P1241" s="191">
        <f t="shared" si="21"/>
        <v>0</v>
      </c>
      <c r="Q1241" s="191">
        <v>0</v>
      </c>
      <c r="R1241" s="191">
        <f t="shared" si="22"/>
        <v>0</v>
      </c>
      <c r="S1241" s="191">
        <v>0</v>
      </c>
      <c r="T1241" s="192">
        <f t="shared" si="23"/>
        <v>0</v>
      </c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R1241" s="193" t="s">
        <v>167</v>
      </c>
      <c r="AT1241" s="193" t="s">
        <v>246</v>
      </c>
      <c r="AU1241" s="193" t="s">
        <v>79</v>
      </c>
      <c r="AY1241" s="19" t="s">
        <v>244</v>
      </c>
      <c r="BE1241" s="194">
        <f t="shared" si="24"/>
        <v>0</v>
      </c>
      <c r="BF1241" s="194">
        <f t="shared" si="25"/>
        <v>0</v>
      </c>
      <c r="BG1241" s="194">
        <f t="shared" si="26"/>
        <v>0</v>
      </c>
      <c r="BH1241" s="194">
        <f t="shared" si="27"/>
        <v>0</v>
      </c>
      <c r="BI1241" s="194">
        <f t="shared" si="28"/>
        <v>0</v>
      </c>
      <c r="BJ1241" s="19" t="s">
        <v>77</v>
      </c>
      <c r="BK1241" s="194">
        <f t="shared" si="29"/>
        <v>0</v>
      </c>
      <c r="BL1241" s="19" t="s">
        <v>167</v>
      </c>
      <c r="BM1241" s="193" t="s">
        <v>3120</v>
      </c>
    </row>
    <row r="1242" spans="1:65" s="2" customFormat="1" ht="24.2" customHeight="1">
      <c r="A1242" s="36"/>
      <c r="B1242" s="37"/>
      <c r="C1242" s="181" t="s">
        <v>3121</v>
      </c>
      <c r="D1242" s="181" t="s">
        <v>246</v>
      </c>
      <c r="E1242" s="182" t="s">
        <v>680</v>
      </c>
      <c r="F1242" s="183" t="s">
        <v>3122</v>
      </c>
      <c r="G1242" s="184" t="s">
        <v>657</v>
      </c>
      <c r="H1242" s="185">
        <v>5</v>
      </c>
      <c r="I1242" s="186"/>
      <c r="J1242" s="187">
        <f t="shared" si="20"/>
        <v>0</v>
      </c>
      <c r="K1242" s="188"/>
      <c r="L1242" s="41"/>
      <c r="M1242" s="189" t="s">
        <v>18</v>
      </c>
      <c r="N1242" s="190" t="s">
        <v>41</v>
      </c>
      <c r="O1242" s="66"/>
      <c r="P1242" s="191">
        <f t="shared" si="21"/>
        <v>0</v>
      </c>
      <c r="Q1242" s="191">
        <v>0</v>
      </c>
      <c r="R1242" s="191">
        <f t="shared" si="22"/>
        <v>0</v>
      </c>
      <c r="S1242" s="191">
        <v>0</v>
      </c>
      <c r="T1242" s="192">
        <f t="shared" si="23"/>
        <v>0</v>
      </c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R1242" s="193" t="s">
        <v>167</v>
      </c>
      <c r="AT1242" s="193" t="s">
        <v>246</v>
      </c>
      <c r="AU1242" s="193" t="s">
        <v>79</v>
      </c>
      <c r="AY1242" s="19" t="s">
        <v>244</v>
      </c>
      <c r="BE1242" s="194">
        <f t="shared" si="24"/>
        <v>0</v>
      </c>
      <c r="BF1242" s="194">
        <f t="shared" si="25"/>
        <v>0</v>
      </c>
      <c r="BG1242" s="194">
        <f t="shared" si="26"/>
        <v>0</v>
      </c>
      <c r="BH1242" s="194">
        <f t="shared" si="27"/>
        <v>0</v>
      </c>
      <c r="BI1242" s="194">
        <f t="shared" si="28"/>
        <v>0</v>
      </c>
      <c r="BJ1242" s="19" t="s">
        <v>77</v>
      </c>
      <c r="BK1242" s="194">
        <f t="shared" si="29"/>
        <v>0</v>
      </c>
      <c r="BL1242" s="19" t="s">
        <v>167</v>
      </c>
      <c r="BM1242" s="193" t="s">
        <v>3123</v>
      </c>
    </row>
    <row r="1243" spans="1:65" s="2" customFormat="1" ht="24.2" customHeight="1">
      <c r="A1243" s="36"/>
      <c r="B1243" s="37"/>
      <c r="C1243" s="181" t="s">
        <v>3124</v>
      </c>
      <c r="D1243" s="181" t="s">
        <v>246</v>
      </c>
      <c r="E1243" s="182" t="s">
        <v>3125</v>
      </c>
      <c r="F1243" s="183" t="s">
        <v>3126</v>
      </c>
      <c r="G1243" s="184" t="s">
        <v>657</v>
      </c>
      <c r="H1243" s="185">
        <v>1</v>
      </c>
      <c r="I1243" s="186"/>
      <c r="J1243" s="187">
        <f t="shared" si="20"/>
        <v>0</v>
      </c>
      <c r="K1243" s="188"/>
      <c r="L1243" s="41"/>
      <c r="M1243" s="189" t="s">
        <v>18</v>
      </c>
      <c r="N1243" s="190" t="s">
        <v>41</v>
      </c>
      <c r="O1243" s="66"/>
      <c r="P1243" s="191">
        <f t="shared" si="21"/>
        <v>0</v>
      </c>
      <c r="Q1243" s="191">
        <v>0</v>
      </c>
      <c r="R1243" s="191">
        <f t="shared" si="22"/>
        <v>0</v>
      </c>
      <c r="S1243" s="191">
        <v>0</v>
      </c>
      <c r="T1243" s="192">
        <f t="shared" si="23"/>
        <v>0</v>
      </c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R1243" s="193" t="s">
        <v>167</v>
      </c>
      <c r="AT1243" s="193" t="s">
        <v>246</v>
      </c>
      <c r="AU1243" s="193" t="s">
        <v>79</v>
      </c>
      <c r="AY1243" s="19" t="s">
        <v>244</v>
      </c>
      <c r="BE1243" s="194">
        <f t="shared" si="24"/>
        <v>0</v>
      </c>
      <c r="BF1243" s="194">
        <f t="shared" si="25"/>
        <v>0</v>
      </c>
      <c r="BG1243" s="194">
        <f t="shared" si="26"/>
        <v>0</v>
      </c>
      <c r="BH1243" s="194">
        <f t="shared" si="27"/>
        <v>0</v>
      </c>
      <c r="BI1243" s="194">
        <f t="shared" si="28"/>
        <v>0</v>
      </c>
      <c r="BJ1243" s="19" t="s">
        <v>77</v>
      </c>
      <c r="BK1243" s="194">
        <f t="shared" si="29"/>
        <v>0</v>
      </c>
      <c r="BL1243" s="19" t="s">
        <v>167</v>
      </c>
      <c r="BM1243" s="193" t="s">
        <v>3127</v>
      </c>
    </row>
    <row r="1244" spans="1:65" s="2" customFormat="1" ht="24.2" customHeight="1">
      <c r="A1244" s="36"/>
      <c r="B1244" s="37"/>
      <c r="C1244" s="181" t="s">
        <v>3128</v>
      </c>
      <c r="D1244" s="181" t="s">
        <v>246</v>
      </c>
      <c r="E1244" s="182" t="s">
        <v>3129</v>
      </c>
      <c r="F1244" s="183" t="s">
        <v>3130</v>
      </c>
      <c r="G1244" s="184" t="s">
        <v>657</v>
      </c>
      <c r="H1244" s="185">
        <v>8</v>
      </c>
      <c r="I1244" s="186"/>
      <c r="J1244" s="187">
        <f t="shared" si="20"/>
        <v>0</v>
      </c>
      <c r="K1244" s="188"/>
      <c r="L1244" s="41"/>
      <c r="M1244" s="189" t="s">
        <v>18</v>
      </c>
      <c r="N1244" s="190" t="s">
        <v>41</v>
      </c>
      <c r="O1244" s="66"/>
      <c r="P1244" s="191">
        <f t="shared" si="21"/>
        <v>0</v>
      </c>
      <c r="Q1244" s="191">
        <v>0</v>
      </c>
      <c r="R1244" s="191">
        <f t="shared" si="22"/>
        <v>0</v>
      </c>
      <c r="S1244" s="191">
        <v>0</v>
      </c>
      <c r="T1244" s="192">
        <f t="shared" si="23"/>
        <v>0</v>
      </c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  <c r="AR1244" s="193" t="s">
        <v>167</v>
      </c>
      <c r="AT1244" s="193" t="s">
        <v>246</v>
      </c>
      <c r="AU1244" s="193" t="s">
        <v>79</v>
      </c>
      <c r="AY1244" s="19" t="s">
        <v>244</v>
      </c>
      <c r="BE1244" s="194">
        <f t="shared" si="24"/>
        <v>0</v>
      </c>
      <c r="BF1244" s="194">
        <f t="shared" si="25"/>
        <v>0</v>
      </c>
      <c r="BG1244" s="194">
        <f t="shared" si="26"/>
        <v>0</v>
      </c>
      <c r="BH1244" s="194">
        <f t="shared" si="27"/>
        <v>0</v>
      </c>
      <c r="BI1244" s="194">
        <f t="shared" si="28"/>
        <v>0</v>
      </c>
      <c r="BJ1244" s="19" t="s">
        <v>77</v>
      </c>
      <c r="BK1244" s="194">
        <f t="shared" si="29"/>
        <v>0</v>
      </c>
      <c r="BL1244" s="19" t="s">
        <v>167</v>
      </c>
      <c r="BM1244" s="193" t="s">
        <v>3131</v>
      </c>
    </row>
    <row r="1245" spans="1:65" s="2" customFormat="1" ht="24.2" customHeight="1">
      <c r="A1245" s="36"/>
      <c r="B1245" s="37"/>
      <c r="C1245" s="181" t="s">
        <v>3132</v>
      </c>
      <c r="D1245" s="181" t="s">
        <v>246</v>
      </c>
      <c r="E1245" s="182" t="s">
        <v>684</v>
      </c>
      <c r="F1245" s="183" t="s">
        <v>3133</v>
      </c>
      <c r="G1245" s="184" t="s">
        <v>657</v>
      </c>
      <c r="H1245" s="185">
        <v>1</v>
      </c>
      <c r="I1245" s="186"/>
      <c r="J1245" s="187">
        <f t="shared" si="20"/>
        <v>0</v>
      </c>
      <c r="K1245" s="188"/>
      <c r="L1245" s="41"/>
      <c r="M1245" s="189" t="s">
        <v>18</v>
      </c>
      <c r="N1245" s="190" t="s">
        <v>41</v>
      </c>
      <c r="O1245" s="66"/>
      <c r="P1245" s="191">
        <f t="shared" si="21"/>
        <v>0</v>
      </c>
      <c r="Q1245" s="191">
        <v>0</v>
      </c>
      <c r="R1245" s="191">
        <f t="shared" si="22"/>
        <v>0</v>
      </c>
      <c r="S1245" s="191">
        <v>0</v>
      </c>
      <c r="T1245" s="192">
        <f t="shared" si="23"/>
        <v>0</v>
      </c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R1245" s="193" t="s">
        <v>167</v>
      </c>
      <c r="AT1245" s="193" t="s">
        <v>246</v>
      </c>
      <c r="AU1245" s="193" t="s">
        <v>79</v>
      </c>
      <c r="AY1245" s="19" t="s">
        <v>244</v>
      </c>
      <c r="BE1245" s="194">
        <f t="shared" si="24"/>
        <v>0</v>
      </c>
      <c r="BF1245" s="194">
        <f t="shared" si="25"/>
        <v>0</v>
      </c>
      <c r="BG1245" s="194">
        <f t="shared" si="26"/>
        <v>0</v>
      </c>
      <c r="BH1245" s="194">
        <f t="shared" si="27"/>
        <v>0</v>
      </c>
      <c r="BI1245" s="194">
        <f t="shared" si="28"/>
        <v>0</v>
      </c>
      <c r="BJ1245" s="19" t="s">
        <v>77</v>
      </c>
      <c r="BK1245" s="194">
        <f t="shared" si="29"/>
        <v>0</v>
      </c>
      <c r="BL1245" s="19" t="s">
        <v>167</v>
      </c>
      <c r="BM1245" s="193" t="s">
        <v>3134</v>
      </c>
    </row>
    <row r="1246" spans="1:65" s="2" customFormat="1" ht="24.2" customHeight="1">
      <c r="A1246" s="36"/>
      <c r="B1246" s="37"/>
      <c r="C1246" s="181" t="s">
        <v>3135</v>
      </c>
      <c r="D1246" s="181" t="s">
        <v>246</v>
      </c>
      <c r="E1246" s="182" t="s">
        <v>688</v>
      </c>
      <c r="F1246" s="183" t="s">
        <v>3136</v>
      </c>
      <c r="G1246" s="184" t="s">
        <v>657</v>
      </c>
      <c r="H1246" s="185">
        <v>6</v>
      </c>
      <c r="I1246" s="186"/>
      <c r="J1246" s="187">
        <f t="shared" si="20"/>
        <v>0</v>
      </c>
      <c r="K1246" s="188"/>
      <c r="L1246" s="41"/>
      <c r="M1246" s="189" t="s">
        <v>18</v>
      </c>
      <c r="N1246" s="190" t="s">
        <v>41</v>
      </c>
      <c r="O1246" s="66"/>
      <c r="P1246" s="191">
        <f t="shared" si="21"/>
        <v>0</v>
      </c>
      <c r="Q1246" s="191">
        <v>0</v>
      </c>
      <c r="R1246" s="191">
        <f t="shared" si="22"/>
        <v>0</v>
      </c>
      <c r="S1246" s="191">
        <v>0</v>
      </c>
      <c r="T1246" s="192">
        <f t="shared" si="23"/>
        <v>0</v>
      </c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R1246" s="193" t="s">
        <v>167</v>
      </c>
      <c r="AT1246" s="193" t="s">
        <v>246</v>
      </c>
      <c r="AU1246" s="193" t="s">
        <v>79</v>
      </c>
      <c r="AY1246" s="19" t="s">
        <v>244</v>
      </c>
      <c r="BE1246" s="194">
        <f t="shared" si="24"/>
        <v>0</v>
      </c>
      <c r="BF1246" s="194">
        <f t="shared" si="25"/>
        <v>0</v>
      </c>
      <c r="BG1246" s="194">
        <f t="shared" si="26"/>
        <v>0</v>
      </c>
      <c r="BH1246" s="194">
        <f t="shared" si="27"/>
        <v>0</v>
      </c>
      <c r="BI1246" s="194">
        <f t="shared" si="28"/>
        <v>0</v>
      </c>
      <c r="BJ1246" s="19" t="s">
        <v>77</v>
      </c>
      <c r="BK1246" s="194">
        <f t="shared" si="29"/>
        <v>0</v>
      </c>
      <c r="BL1246" s="19" t="s">
        <v>167</v>
      </c>
      <c r="BM1246" s="193" t="s">
        <v>3137</v>
      </c>
    </row>
    <row r="1247" spans="1:65" s="2" customFormat="1" ht="24.2" customHeight="1">
      <c r="A1247" s="36"/>
      <c r="B1247" s="37"/>
      <c r="C1247" s="181" t="s">
        <v>3138</v>
      </c>
      <c r="D1247" s="181" t="s">
        <v>246</v>
      </c>
      <c r="E1247" s="182" t="s">
        <v>692</v>
      </c>
      <c r="F1247" s="183" t="s">
        <v>3139</v>
      </c>
      <c r="G1247" s="184" t="s">
        <v>657</v>
      </c>
      <c r="H1247" s="185">
        <v>4</v>
      </c>
      <c r="I1247" s="186"/>
      <c r="J1247" s="187">
        <f t="shared" si="20"/>
        <v>0</v>
      </c>
      <c r="K1247" s="188"/>
      <c r="L1247" s="41"/>
      <c r="M1247" s="189" t="s">
        <v>18</v>
      </c>
      <c r="N1247" s="190" t="s">
        <v>41</v>
      </c>
      <c r="O1247" s="66"/>
      <c r="P1247" s="191">
        <f t="shared" si="21"/>
        <v>0</v>
      </c>
      <c r="Q1247" s="191">
        <v>0</v>
      </c>
      <c r="R1247" s="191">
        <f t="shared" si="22"/>
        <v>0</v>
      </c>
      <c r="S1247" s="191">
        <v>0</v>
      </c>
      <c r="T1247" s="192">
        <f t="shared" si="23"/>
        <v>0</v>
      </c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R1247" s="193" t="s">
        <v>167</v>
      </c>
      <c r="AT1247" s="193" t="s">
        <v>246</v>
      </c>
      <c r="AU1247" s="193" t="s">
        <v>79</v>
      </c>
      <c r="AY1247" s="19" t="s">
        <v>244</v>
      </c>
      <c r="BE1247" s="194">
        <f t="shared" si="24"/>
        <v>0</v>
      </c>
      <c r="BF1247" s="194">
        <f t="shared" si="25"/>
        <v>0</v>
      </c>
      <c r="BG1247" s="194">
        <f t="shared" si="26"/>
        <v>0</v>
      </c>
      <c r="BH1247" s="194">
        <f t="shared" si="27"/>
        <v>0</v>
      </c>
      <c r="BI1247" s="194">
        <f t="shared" si="28"/>
        <v>0</v>
      </c>
      <c r="BJ1247" s="19" t="s">
        <v>77</v>
      </c>
      <c r="BK1247" s="194">
        <f t="shared" si="29"/>
        <v>0</v>
      </c>
      <c r="BL1247" s="19" t="s">
        <v>167</v>
      </c>
      <c r="BM1247" s="193" t="s">
        <v>3140</v>
      </c>
    </row>
    <row r="1248" spans="1:65" s="2" customFormat="1" ht="24.2" customHeight="1">
      <c r="A1248" s="36"/>
      <c r="B1248" s="37"/>
      <c r="C1248" s="181" t="s">
        <v>3141</v>
      </c>
      <c r="D1248" s="181" t="s">
        <v>246</v>
      </c>
      <c r="E1248" s="182" t="s">
        <v>696</v>
      </c>
      <c r="F1248" s="183" t="s">
        <v>3142</v>
      </c>
      <c r="G1248" s="184" t="s">
        <v>657</v>
      </c>
      <c r="H1248" s="185">
        <v>5</v>
      </c>
      <c r="I1248" s="186"/>
      <c r="J1248" s="187">
        <f t="shared" si="20"/>
        <v>0</v>
      </c>
      <c r="K1248" s="188"/>
      <c r="L1248" s="41"/>
      <c r="M1248" s="189" t="s">
        <v>18</v>
      </c>
      <c r="N1248" s="190" t="s">
        <v>41</v>
      </c>
      <c r="O1248" s="66"/>
      <c r="P1248" s="191">
        <f t="shared" si="21"/>
        <v>0</v>
      </c>
      <c r="Q1248" s="191">
        <v>0</v>
      </c>
      <c r="R1248" s="191">
        <f t="shared" si="22"/>
        <v>0</v>
      </c>
      <c r="S1248" s="191">
        <v>0</v>
      </c>
      <c r="T1248" s="192">
        <f t="shared" si="23"/>
        <v>0</v>
      </c>
      <c r="U1248" s="36"/>
      <c r="V1248" s="36"/>
      <c r="W1248" s="36"/>
      <c r="X1248" s="36"/>
      <c r="Y1248" s="36"/>
      <c r="Z1248" s="36"/>
      <c r="AA1248" s="36"/>
      <c r="AB1248" s="36"/>
      <c r="AC1248" s="36"/>
      <c r="AD1248" s="36"/>
      <c r="AE1248" s="36"/>
      <c r="AR1248" s="193" t="s">
        <v>167</v>
      </c>
      <c r="AT1248" s="193" t="s">
        <v>246</v>
      </c>
      <c r="AU1248" s="193" t="s">
        <v>79</v>
      </c>
      <c r="AY1248" s="19" t="s">
        <v>244</v>
      </c>
      <c r="BE1248" s="194">
        <f t="shared" si="24"/>
        <v>0</v>
      </c>
      <c r="BF1248" s="194">
        <f t="shared" si="25"/>
        <v>0</v>
      </c>
      <c r="BG1248" s="194">
        <f t="shared" si="26"/>
        <v>0</v>
      </c>
      <c r="BH1248" s="194">
        <f t="shared" si="27"/>
        <v>0</v>
      </c>
      <c r="BI1248" s="194">
        <f t="shared" si="28"/>
        <v>0</v>
      </c>
      <c r="BJ1248" s="19" t="s">
        <v>77</v>
      </c>
      <c r="BK1248" s="194">
        <f t="shared" si="29"/>
        <v>0</v>
      </c>
      <c r="BL1248" s="19" t="s">
        <v>167</v>
      </c>
      <c r="BM1248" s="193" t="s">
        <v>3143</v>
      </c>
    </row>
    <row r="1249" spans="1:65" s="2" customFormat="1" ht="21.75" customHeight="1">
      <c r="A1249" s="36"/>
      <c r="B1249" s="37"/>
      <c r="C1249" s="181" t="s">
        <v>3144</v>
      </c>
      <c r="D1249" s="181" t="s">
        <v>246</v>
      </c>
      <c r="E1249" s="182" t="s">
        <v>3145</v>
      </c>
      <c r="F1249" s="183" t="s">
        <v>3146</v>
      </c>
      <c r="G1249" s="184" t="s">
        <v>657</v>
      </c>
      <c r="H1249" s="185">
        <v>3</v>
      </c>
      <c r="I1249" s="186"/>
      <c r="J1249" s="187">
        <f t="shared" si="20"/>
        <v>0</v>
      </c>
      <c r="K1249" s="188"/>
      <c r="L1249" s="41"/>
      <c r="M1249" s="189" t="s">
        <v>18</v>
      </c>
      <c r="N1249" s="190" t="s">
        <v>41</v>
      </c>
      <c r="O1249" s="66"/>
      <c r="P1249" s="191">
        <f t="shared" si="21"/>
        <v>0</v>
      </c>
      <c r="Q1249" s="191">
        <v>0</v>
      </c>
      <c r="R1249" s="191">
        <f t="shared" si="22"/>
        <v>0</v>
      </c>
      <c r="S1249" s="191">
        <v>0</v>
      </c>
      <c r="T1249" s="192">
        <f t="shared" si="23"/>
        <v>0</v>
      </c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R1249" s="193" t="s">
        <v>167</v>
      </c>
      <c r="AT1249" s="193" t="s">
        <v>246</v>
      </c>
      <c r="AU1249" s="193" t="s">
        <v>79</v>
      </c>
      <c r="AY1249" s="19" t="s">
        <v>244</v>
      </c>
      <c r="BE1249" s="194">
        <f t="shared" si="24"/>
        <v>0</v>
      </c>
      <c r="BF1249" s="194">
        <f t="shared" si="25"/>
        <v>0</v>
      </c>
      <c r="BG1249" s="194">
        <f t="shared" si="26"/>
        <v>0</v>
      </c>
      <c r="BH1249" s="194">
        <f t="shared" si="27"/>
        <v>0</v>
      </c>
      <c r="BI1249" s="194">
        <f t="shared" si="28"/>
        <v>0</v>
      </c>
      <c r="BJ1249" s="19" t="s">
        <v>77</v>
      </c>
      <c r="BK1249" s="194">
        <f t="shared" si="29"/>
        <v>0</v>
      </c>
      <c r="BL1249" s="19" t="s">
        <v>167</v>
      </c>
      <c r="BM1249" s="193" t="s">
        <v>3147</v>
      </c>
    </row>
    <row r="1250" spans="1:65" s="2" customFormat="1" ht="19.5">
      <c r="A1250" s="36"/>
      <c r="B1250" s="37"/>
      <c r="C1250" s="38"/>
      <c r="D1250" s="197" t="s">
        <v>444</v>
      </c>
      <c r="E1250" s="38"/>
      <c r="F1250" s="239" t="s">
        <v>3078</v>
      </c>
      <c r="G1250" s="38"/>
      <c r="H1250" s="38"/>
      <c r="I1250" s="240"/>
      <c r="J1250" s="38"/>
      <c r="K1250" s="38"/>
      <c r="L1250" s="41"/>
      <c r="M1250" s="241"/>
      <c r="N1250" s="242"/>
      <c r="O1250" s="66"/>
      <c r="P1250" s="66"/>
      <c r="Q1250" s="66"/>
      <c r="R1250" s="66"/>
      <c r="S1250" s="66"/>
      <c r="T1250" s="67"/>
      <c r="U1250" s="36"/>
      <c r="V1250" s="36"/>
      <c r="W1250" s="36"/>
      <c r="X1250" s="36"/>
      <c r="Y1250" s="36"/>
      <c r="Z1250" s="36"/>
      <c r="AA1250" s="36"/>
      <c r="AB1250" s="36"/>
      <c r="AC1250" s="36"/>
      <c r="AD1250" s="36"/>
      <c r="AE1250" s="36"/>
      <c r="AT1250" s="19" t="s">
        <v>444</v>
      </c>
      <c r="AU1250" s="19" t="s">
        <v>79</v>
      </c>
    </row>
    <row r="1251" spans="1:65" s="13" customFormat="1">
      <c r="B1251" s="195"/>
      <c r="C1251" s="196"/>
      <c r="D1251" s="197" t="s">
        <v>252</v>
      </c>
      <c r="E1251" s="198" t="s">
        <v>18</v>
      </c>
      <c r="F1251" s="199" t="s">
        <v>3100</v>
      </c>
      <c r="G1251" s="196"/>
      <c r="H1251" s="200">
        <v>1</v>
      </c>
      <c r="I1251" s="201"/>
      <c r="J1251" s="196"/>
      <c r="K1251" s="196"/>
      <c r="L1251" s="202"/>
      <c r="M1251" s="203"/>
      <c r="N1251" s="204"/>
      <c r="O1251" s="204"/>
      <c r="P1251" s="204"/>
      <c r="Q1251" s="204"/>
      <c r="R1251" s="204"/>
      <c r="S1251" s="204"/>
      <c r="T1251" s="205"/>
      <c r="AT1251" s="206" t="s">
        <v>252</v>
      </c>
      <c r="AU1251" s="206" t="s">
        <v>79</v>
      </c>
      <c r="AV1251" s="13" t="s">
        <v>79</v>
      </c>
      <c r="AW1251" s="13" t="s">
        <v>32</v>
      </c>
      <c r="AX1251" s="13" t="s">
        <v>70</v>
      </c>
      <c r="AY1251" s="206" t="s">
        <v>244</v>
      </c>
    </row>
    <row r="1252" spans="1:65" s="13" customFormat="1">
      <c r="B1252" s="195"/>
      <c r="C1252" s="196"/>
      <c r="D1252" s="197" t="s">
        <v>252</v>
      </c>
      <c r="E1252" s="198" t="s">
        <v>18</v>
      </c>
      <c r="F1252" s="199" t="s">
        <v>3101</v>
      </c>
      <c r="G1252" s="196"/>
      <c r="H1252" s="200">
        <v>2</v>
      </c>
      <c r="I1252" s="201"/>
      <c r="J1252" s="196"/>
      <c r="K1252" s="196"/>
      <c r="L1252" s="202"/>
      <c r="M1252" s="203"/>
      <c r="N1252" s="204"/>
      <c r="O1252" s="204"/>
      <c r="P1252" s="204"/>
      <c r="Q1252" s="204"/>
      <c r="R1252" s="204"/>
      <c r="S1252" s="204"/>
      <c r="T1252" s="205"/>
      <c r="AT1252" s="206" t="s">
        <v>252</v>
      </c>
      <c r="AU1252" s="206" t="s">
        <v>79</v>
      </c>
      <c r="AV1252" s="13" t="s">
        <v>79</v>
      </c>
      <c r="AW1252" s="13" t="s">
        <v>32</v>
      </c>
      <c r="AX1252" s="13" t="s">
        <v>70</v>
      </c>
      <c r="AY1252" s="206" t="s">
        <v>244</v>
      </c>
    </row>
    <row r="1253" spans="1:65" s="13" customFormat="1">
      <c r="B1253" s="195"/>
      <c r="C1253" s="196"/>
      <c r="D1253" s="197" t="s">
        <v>252</v>
      </c>
      <c r="E1253" s="198" t="s">
        <v>18</v>
      </c>
      <c r="F1253" s="199" t="s">
        <v>3102</v>
      </c>
      <c r="G1253" s="196"/>
      <c r="H1253" s="200">
        <v>5</v>
      </c>
      <c r="I1253" s="201"/>
      <c r="J1253" s="196"/>
      <c r="K1253" s="196"/>
      <c r="L1253" s="202"/>
      <c r="M1253" s="203"/>
      <c r="N1253" s="204"/>
      <c r="O1253" s="204"/>
      <c r="P1253" s="204"/>
      <c r="Q1253" s="204"/>
      <c r="R1253" s="204"/>
      <c r="S1253" s="204"/>
      <c r="T1253" s="205"/>
      <c r="AT1253" s="206" t="s">
        <v>252</v>
      </c>
      <c r="AU1253" s="206" t="s">
        <v>79</v>
      </c>
      <c r="AV1253" s="13" t="s">
        <v>79</v>
      </c>
      <c r="AW1253" s="13" t="s">
        <v>32</v>
      </c>
      <c r="AX1253" s="13" t="s">
        <v>70</v>
      </c>
      <c r="AY1253" s="206" t="s">
        <v>244</v>
      </c>
    </row>
    <row r="1254" spans="1:65" s="15" customFormat="1">
      <c r="B1254" s="229"/>
      <c r="C1254" s="230"/>
      <c r="D1254" s="197" t="s">
        <v>252</v>
      </c>
      <c r="E1254" s="231" t="s">
        <v>18</v>
      </c>
      <c r="F1254" s="232" t="s">
        <v>374</v>
      </c>
      <c r="G1254" s="230"/>
      <c r="H1254" s="231" t="s">
        <v>18</v>
      </c>
      <c r="I1254" s="233"/>
      <c r="J1254" s="230"/>
      <c r="K1254" s="230"/>
      <c r="L1254" s="234"/>
      <c r="M1254" s="235"/>
      <c r="N1254" s="236"/>
      <c r="O1254" s="236"/>
      <c r="P1254" s="236"/>
      <c r="Q1254" s="236"/>
      <c r="R1254" s="236"/>
      <c r="S1254" s="236"/>
      <c r="T1254" s="237"/>
      <c r="AT1254" s="238" t="s">
        <v>252</v>
      </c>
      <c r="AU1254" s="238" t="s">
        <v>79</v>
      </c>
      <c r="AV1254" s="15" t="s">
        <v>77</v>
      </c>
      <c r="AW1254" s="15" t="s">
        <v>32</v>
      </c>
      <c r="AX1254" s="15" t="s">
        <v>70</v>
      </c>
      <c r="AY1254" s="238" t="s">
        <v>244</v>
      </c>
    </row>
    <row r="1255" spans="1:65" s="13" customFormat="1">
      <c r="B1255" s="195"/>
      <c r="C1255" s="196"/>
      <c r="D1255" s="197" t="s">
        <v>252</v>
      </c>
      <c r="E1255" s="198" t="s">
        <v>18</v>
      </c>
      <c r="F1255" s="199" t="s">
        <v>1967</v>
      </c>
      <c r="G1255" s="196"/>
      <c r="H1255" s="200">
        <v>-5</v>
      </c>
      <c r="I1255" s="201"/>
      <c r="J1255" s="196"/>
      <c r="K1255" s="196"/>
      <c r="L1255" s="202"/>
      <c r="M1255" s="203"/>
      <c r="N1255" s="204"/>
      <c r="O1255" s="204"/>
      <c r="P1255" s="204"/>
      <c r="Q1255" s="204"/>
      <c r="R1255" s="204"/>
      <c r="S1255" s="204"/>
      <c r="T1255" s="205"/>
      <c r="AT1255" s="206" t="s">
        <v>252</v>
      </c>
      <c r="AU1255" s="206" t="s">
        <v>79</v>
      </c>
      <c r="AV1255" s="13" t="s">
        <v>79</v>
      </c>
      <c r="AW1255" s="13" t="s">
        <v>32</v>
      </c>
      <c r="AX1255" s="13" t="s">
        <v>70</v>
      </c>
      <c r="AY1255" s="206" t="s">
        <v>244</v>
      </c>
    </row>
    <row r="1256" spans="1:65" s="14" customFormat="1">
      <c r="B1256" s="207"/>
      <c r="C1256" s="208"/>
      <c r="D1256" s="197" t="s">
        <v>252</v>
      </c>
      <c r="E1256" s="209" t="s">
        <v>18</v>
      </c>
      <c r="F1256" s="210" t="s">
        <v>254</v>
      </c>
      <c r="G1256" s="208"/>
      <c r="H1256" s="211">
        <v>3</v>
      </c>
      <c r="I1256" s="212"/>
      <c r="J1256" s="208"/>
      <c r="K1256" s="208"/>
      <c r="L1256" s="213"/>
      <c r="M1256" s="214"/>
      <c r="N1256" s="215"/>
      <c r="O1256" s="215"/>
      <c r="P1256" s="215"/>
      <c r="Q1256" s="215"/>
      <c r="R1256" s="215"/>
      <c r="S1256" s="215"/>
      <c r="T1256" s="216"/>
      <c r="AT1256" s="217" t="s">
        <v>252</v>
      </c>
      <c r="AU1256" s="217" t="s">
        <v>79</v>
      </c>
      <c r="AV1256" s="14" t="s">
        <v>250</v>
      </c>
      <c r="AW1256" s="14" t="s">
        <v>32</v>
      </c>
      <c r="AX1256" s="14" t="s">
        <v>77</v>
      </c>
      <c r="AY1256" s="217" t="s">
        <v>244</v>
      </c>
    </row>
    <row r="1257" spans="1:65" s="2" customFormat="1" ht="24.2" customHeight="1">
      <c r="A1257" s="36"/>
      <c r="B1257" s="37"/>
      <c r="C1257" s="181" t="s">
        <v>3148</v>
      </c>
      <c r="D1257" s="181" t="s">
        <v>246</v>
      </c>
      <c r="E1257" s="182" t="s">
        <v>3149</v>
      </c>
      <c r="F1257" s="183" t="s">
        <v>3150</v>
      </c>
      <c r="G1257" s="184" t="s">
        <v>249</v>
      </c>
      <c r="H1257" s="185">
        <v>8</v>
      </c>
      <c r="I1257" s="186"/>
      <c r="J1257" s="187">
        <f>ROUND(I1257*H1257,2)</f>
        <v>0</v>
      </c>
      <c r="K1257" s="188"/>
      <c r="L1257" s="41"/>
      <c r="M1257" s="189" t="s">
        <v>18</v>
      </c>
      <c r="N1257" s="190" t="s">
        <v>41</v>
      </c>
      <c r="O1257" s="66"/>
      <c r="P1257" s="191">
        <f>O1257*H1257</f>
        <v>0</v>
      </c>
      <c r="Q1257" s="191">
        <v>1.6000000000000001E-4</v>
      </c>
      <c r="R1257" s="191">
        <f>Q1257*H1257</f>
        <v>1.2800000000000001E-3</v>
      </c>
      <c r="S1257" s="191">
        <v>0</v>
      </c>
      <c r="T1257" s="192">
        <f>S1257*H1257</f>
        <v>0</v>
      </c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R1257" s="193" t="s">
        <v>167</v>
      </c>
      <c r="AT1257" s="193" t="s">
        <v>246</v>
      </c>
      <c r="AU1257" s="193" t="s">
        <v>79</v>
      </c>
      <c r="AY1257" s="19" t="s">
        <v>244</v>
      </c>
      <c r="BE1257" s="194">
        <f>IF(N1257="základní",J1257,0)</f>
        <v>0</v>
      </c>
      <c r="BF1257" s="194">
        <f>IF(N1257="snížená",J1257,0)</f>
        <v>0</v>
      </c>
      <c r="BG1257" s="194">
        <f>IF(N1257="zákl. přenesená",J1257,0)</f>
        <v>0</v>
      </c>
      <c r="BH1257" s="194">
        <f>IF(N1257="sníž. přenesená",J1257,0)</f>
        <v>0</v>
      </c>
      <c r="BI1257" s="194">
        <f>IF(N1257="nulová",J1257,0)</f>
        <v>0</v>
      </c>
      <c r="BJ1257" s="19" t="s">
        <v>77</v>
      </c>
      <c r="BK1257" s="194">
        <f>ROUND(I1257*H1257,2)</f>
        <v>0</v>
      </c>
      <c r="BL1257" s="19" t="s">
        <v>167</v>
      </c>
      <c r="BM1257" s="193" t="s">
        <v>3151</v>
      </c>
    </row>
    <row r="1258" spans="1:65" s="2" customFormat="1" ht="19.5">
      <c r="A1258" s="36"/>
      <c r="B1258" s="37"/>
      <c r="C1258" s="38"/>
      <c r="D1258" s="197" t="s">
        <v>444</v>
      </c>
      <c r="E1258" s="38"/>
      <c r="F1258" s="239" t="s">
        <v>3152</v>
      </c>
      <c r="G1258" s="38"/>
      <c r="H1258" s="38"/>
      <c r="I1258" s="240"/>
      <c r="J1258" s="38"/>
      <c r="K1258" s="38"/>
      <c r="L1258" s="41"/>
      <c r="M1258" s="241"/>
      <c r="N1258" s="242"/>
      <c r="O1258" s="66"/>
      <c r="P1258" s="66"/>
      <c r="Q1258" s="66"/>
      <c r="R1258" s="66"/>
      <c r="S1258" s="66"/>
      <c r="T1258" s="67"/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T1258" s="19" t="s">
        <v>444</v>
      </c>
      <c r="AU1258" s="19" t="s">
        <v>79</v>
      </c>
    </row>
    <row r="1259" spans="1:65" s="13" customFormat="1">
      <c r="B1259" s="195"/>
      <c r="C1259" s="196"/>
      <c r="D1259" s="197" t="s">
        <v>252</v>
      </c>
      <c r="E1259" s="198" t="s">
        <v>18</v>
      </c>
      <c r="F1259" s="199" t="s">
        <v>3100</v>
      </c>
      <c r="G1259" s="196"/>
      <c r="H1259" s="200">
        <v>1</v>
      </c>
      <c r="I1259" s="201"/>
      <c r="J1259" s="196"/>
      <c r="K1259" s="196"/>
      <c r="L1259" s="202"/>
      <c r="M1259" s="203"/>
      <c r="N1259" s="204"/>
      <c r="O1259" s="204"/>
      <c r="P1259" s="204"/>
      <c r="Q1259" s="204"/>
      <c r="R1259" s="204"/>
      <c r="S1259" s="204"/>
      <c r="T1259" s="205"/>
      <c r="AT1259" s="206" t="s">
        <v>252</v>
      </c>
      <c r="AU1259" s="206" t="s">
        <v>79</v>
      </c>
      <c r="AV1259" s="13" t="s">
        <v>79</v>
      </c>
      <c r="AW1259" s="13" t="s">
        <v>32</v>
      </c>
      <c r="AX1259" s="13" t="s">
        <v>70</v>
      </c>
      <c r="AY1259" s="206" t="s">
        <v>244</v>
      </c>
    </row>
    <row r="1260" spans="1:65" s="13" customFormat="1">
      <c r="B1260" s="195"/>
      <c r="C1260" s="196"/>
      <c r="D1260" s="197" t="s">
        <v>252</v>
      </c>
      <c r="E1260" s="198" t="s">
        <v>18</v>
      </c>
      <c r="F1260" s="199" t="s">
        <v>3101</v>
      </c>
      <c r="G1260" s="196"/>
      <c r="H1260" s="200">
        <v>2</v>
      </c>
      <c r="I1260" s="201"/>
      <c r="J1260" s="196"/>
      <c r="K1260" s="196"/>
      <c r="L1260" s="202"/>
      <c r="M1260" s="203"/>
      <c r="N1260" s="204"/>
      <c r="O1260" s="204"/>
      <c r="P1260" s="204"/>
      <c r="Q1260" s="204"/>
      <c r="R1260" s="204"/>
      <c r="S1260" s="204"/>
      <c r="T1260" s="205"/>
      <c r="AT1260" s="206" t="s">
        <v>252</v>
      </c>
      <c r="AU1260" s="206" t="s">
        <v>79</v>
      </c>
      <c r="AV1260" s="13" t="s">
        <v>79</v>
      </c>
      <c r="AW1260" s="13" t="s">
        <v>32</v>
      </c>
      <c r="AX1260" s="13" t="s">
        <v>70</v>
      </c>
      <c r="AY1260" s="206" t="s">
        <v>244</v>
      </c>
    </row>
    <row r="1261" spans="1:65" s="13" customFormat="1">
      <c r="B1261" s="195"/>
      <c r="C1261" s="196"/>
      <c r="D1261" s="197" t="s">
        <v>252</v>
      </c>
      <c r="E1261" s="198" t="s">
        <v>18</v>
      </c>
      <c r="F1261" s="199" t="s">
        <v>3102</v>
      </c>
      <c r="G1261" s="196"/>
      <c r="H1261" s="200">
        <v>5</v>
      </c>
      <c r="I1261" s="201"/>
      <c r="J1261" s="196"/>
      <c r="K1261" s="196"/>
      <c r="L1261" s="202"/>
      <c r="M1261" s="203"/>
      <c r="N1261" s="204"/>
      <c r="O1261" s="204"/>
      <c r="P1261" s="204"/>
      <c r="Q1261" s="204"/>
      <c r="R1261" s="204"/>
      <c r="S1261" s="204"/>
      <c r="T1261" s="205"/>
      <c r="AT1261" s="206" t="s">
        <v>252</v>
      </c>
      <c r="AU1261" s="206" t="s">
        <v>79</v>
      </c>
      <c r="AV1261" s="13" t="s">
        <v>79</v>
      </c>
      <c r="AW1261" s="13" t="s">
        <v>32</v>
      </c>
      <c r="AX1261" s="13" t="s">
        <v>70</v>
      </c>
      <c r="AY1261" s="206" t="s">
        <v>244</v>
      </c>
    </row>
    <row r="1262" spans="1:65" s="14" customFormat="1">
      <c r="B1262" s="207"/>
      <c r="C1262" s="208"/>
      <c r="D1262" s="197" t="s">
        <v>252</v>
      </c>
      <c r="E1262" s="209" t="s">
        <v>18</v>
      </c>
      <c r="F1262" s="210" t="s">
        <v>254</v>
      </c>
      <c r="G1262" s="208"/>
      <c r="H1262" s="211">
        <v>8</v>
      </c>
      <c r="I1262" s="212"/>
      <c r="J1262" s="208"/>
      <c r="K1262" s="208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252</v>
      </c>
      <c r="AU1262" s="217" t="s">
        <v>79</v>
      </c>
      <c r="AV1262" s="14" t="s">
        <v>250</v>
      </c>
      <c r="AW1262" s="14" t="s">
        <v>32</v>
      </c>
      <c r="AX1262" s="14" t="s">
        <v>77</v>
      </c>
      <c r="AY1262" s="217" t="s">
        <v>244</v>
      </c>
    </row>
    <row r="1263" spans="1:65" s="2" customFormat="1" ht="49.15" customHeight="1">
      <c r="A1263" s="36"/>
      <c r="B1263" s="37"/>
      <c r="C1263" s="181" t="s">
        <v>3153</v>
      </c>
      <c r="D1263" s="181" t="s">
        <v>246</v>
      </c>
      <c r="E1263" s="182" t="s">
        <v>3154</v>
      </c>
      <c r="F1263" s="183" t="s">
        <v>3155</v>
      </c>
      <c r="G1263" s="184" t="s">
        <v>262</v>
      </c>
      <c r="H1263" s="185">
        <v>5.7000000000000002E-2</v>
      </c>
      <c r="I1263" s="186"/>
      <c r="J1263" s="187">
        <f>ROUND(I1263*H1263,2)</f>
        <v>0</v>
      </c>
      <c r="K1263" s="188"/>
      <c r="L1263" s="41"/>
      <c r="M1263" s="189" t="s">
        <v>18</v>
      </c>
      <c r="N1263" s="190" t="s">
        <v>41</v>
      </c>
      <c r="O1263" s="66"/>
      <c r="P1263" s="191">
        <f>O1263*H1263</f>
        <v>0</v>
      </c>
      <c r="Q1263" s="191">
        <v>0</v>
      </c>
      <c r="R1263" s="191">
        <f>Q1263*H1263</f>
        <v>0</v>
      </c>
      <c r="S1263" s="191">
        <v>0</v>
      </c>
      <c r="T1263" s="192">
        <f>S1263*H1263</f>
        <v>0</v>
      </c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R1263" s="193" t="s">
        <v>167</v>
      </c>
      <c r="AT1263" s="193" t="s">
        <v>246</v>
      </c>
      <c r="AU1263" s="193" t="s">
        <v>79</v>
      </c>
      <c r="AY1263" s="19" t="s">
        <v>244</v>
      </c>
      <c r="BE1263" s="194">
        <f>IF(N1263="základní",J1263,0)</f>
        <v>0</v>
      </c>
      <c r="BF1263" s="194">
        <f>IF(N1263="snížená",J1263,0)</f>
        <v>0</v>
      </c>
      <c r="BG1263" s="194">
        <f>IF(N1263="zákl. přenesená",J1263,0)</f>
        <v>0</v>
      </c>
      <c r="BH1263" s="194">
        <f>IF(N1263="sníž. přenesená",J1263,0)</f>
        <v>0</v>
      </c>
      <c r="BI1263" s="194">
        <f>IF(N1263="nulová",J1263,0)</f>
        <v>0</v>
      </c>
      <c r="BJ1263" s="19" t="s">
        <v>77</v>
      </c>
      <c r="BK1263" s="194">
        <f>ROUND(I1263*H1263,2)</f>
        <v>0</v>
      </c>
      <c r="BL1263" s="19" t="s">
        <v>167</v>
      </c>
      <c r="BM1263" s="193" t="s">
        <v>3156</v>
      </c>
    </row>
    <row r="1264" spans="1:65" s="12" customFormat="1" ht="22.9" customHeight="1">
      <c r="B1264" s="165"/>
      <c r="C1264" s="166"/>
      <c r="D1264" s="167" t="s">
        <v>69</v>
      </c>
      <c r="E1264" s="179" t="s">
        <v>3157</v>
      </c>
      <c r="F1264" s="179" t="s">
        <v>3158</v>
      </c>
      <c r="G1264" s="166"/>
      <c r="H1264" s="166"/>
      <c r="I1264" s="169"/>
      <c r="J1264" s="180">
        <f>BK1264</f>
        <v>0</v>
      </c>
      <c r="K1264" s="166"/>
      <c r="L1264" s="171"/>
      <c r="M1264" s="172"/>
      <c r="N1264" s="173"/>
      <c r="O1264" s="173"/>
      <c r="P1264" s="174">
        <f>SUM(P1265:P1280)</f>
        <v>0</v>
      </c>
      <c r="Q1264" s="173"/>
      <c r="R1264" s="174">
        <f>SUM(R1265:R1280)</f>
        <v>0.1149</v>
      </c>
      <c r="S1264" s="173"/>
      <c r="T1264" s="175">
        <f>SUM(T1265:T1280)</f>
        <v>0</v>
      </c>
      <c r="AR1264" s="176" t="s">
        <v>79</v>
      </c>
      <c r="AT1264" s="177" t="s">
        <v>69</v>
      </c>
      <c r="AU1264" s="177" t="s">
        <v>77</v>
      </c>
      <c r="AY1264" s="176" t="s">
        <v>244</v>
      </c>
      <c r="BK1264" s="178">
        <f>SUM(BK1265:BK1280)</f>
        <v>0</v>
      </c>
    </row>
    <row r="1265" spans="1:65" s="2" customFormat="1" ht="33" customHeight="1">
      <c r="A1265" s="36"/>
      <c r="B1265" s="37"/>
      <c r="C1265" s="181" t="s">
        <v>3159</v>
      </c>
      <c r="D1265" s="181" t="s">
        <v>246</v>
      </c>
      <c r="E1265" s="182" t="s">
        <v>3160</v>
      </c>
      <c r="F1265" s="183" t="s">
        <v>3161</v>
      </c>
      <c r="G1265" s="184" t="s">
        <v>657</v>
      </c>
      <c r="H1265" s="185">
        <v>1</v>
      </c>
      <c r="I1265" s="186"/>
      <c r="J1265" s="187">
        <f>ROUND(I1265*H1265,2)</f>
        <v>0</v>
      </c>
      <c r="K1265" s="188"/>
      <c r="L1265" s="41"/>
      <c r="M1265" s="189" t="s">
        <v>18</v>
      </c>
      <c r="N1265" s="190" t="s">
        <v>41</v>
      </c>
      <c r="O1265" s="66"/>
      <c r="P1265" s="191">
        <f>O1265*H1265</f>
        <v>0</v>
      </c>
      <c r="Q1265" s="191">
        <v>1.4E-2</v>
      </c>
      <c r="R1265" s="191">
        <f>Q1265*H1265</f>
        <v>1.4E-2</v>
      </c>
      <c r="S1265" s="191">
        <v>0</v>
      </c>
      <c r="T1265" s="192">
        <f>S1265*H1265</f>
        <v>0</v>
      </c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R1265" s="193" t="s">
        <v>167</v>
      </c>
      <c r="AT1265" s="193" t="s">
        <v>246</v>
      </c>
      <c r="AU1265" s="193" t="s">
        <v>79</v>
      </c>
      <c r="AY1265" s="19" t="s">
        <v>244</v>
      </c>
      <c r="BE1265" s="194">
        <f>IF(N1265="základní",J1265,0)</f>
        <v>0</v>
      </c>
      <c r="BF1265" s="194">
        <f>IF(N1265="snížená",J1265,0)</f>
        <v>0</v>
      </c>
      <c r="BG1265" s="194">
        <f>IF(N1265="zákl. přenesená",J1265,0)</f>
        <v>0</v>
      </c>
      <c r="BH1265" s="194">
        <f>IF(N1265="sníž. přenesená",J1265,0)</f>
        <v>0</v>
      </c>
      <c r="BI1265" s="194">
        <f>IF(N1265="nulová",J1265,0)</f>
        <v>0</v>
      </c>
      <c r="BJ1265" s="19" t="s">
        <v>77</v>
      </c>
      <c r="BK1265" s="194">
        <f>ROUND(I1265*H1265,2)</f>
        <v>0</v>
      </c>
      <c r="BL1265" s="19" t="s">
        <v>167</v>
      </c>
      <c r="BM1265" s="193" t="s">
        <v>3162</v>
      </c>
    </row>
    <row r="1266" spans="1:65" s="13" customFormat="1">
      <c r="B1266" s="195"/>
      <c r="C1266" s="196"/>
      <c r="D1266" s="197" t="s">
        <v>252</v>
      </c>
      <c r="E1266" s="198" t="s">
        <v>18</v>
      </c>
      <c r="F1266" s="199" t="s">
        <v>3163</v>
      </c>
      <c r="G1266" s="196"/>
      <c r="H1266" s="200">
        <v>1</v>
      </c>
      <c r="I1266" s="201"/>
      <c r="J1266" s="196"/>
      <c r="K1266" s="196"/>
      <c r="L1266" s="202"/>
      <c r="M1266" s="203"/>
      <c r="N1266" s="204"/>
      <c r="O1266" s="204"/>
      <c r="P1266" s="204"/>
      <c r="Q1266" s="204"/>
      <c r="R1266" s="204"/>
      <c r="S1266" s="204"/>
      <c r="T1266" s="205"/>
      <c r="AT1266" s="206" t="s">
        <v>252</v>
      </c>
      <c r="AU1266" s="206" t="s">
        <v>79</v>
      </c>
      <c r="AV1266" s="13" t="s">
        <v>79</v>
      </c>
      <c r="AW1266" s="13" t="s">
        <v>32</v>
      </c>
      <c r="AX1266" s="13" t="s">
        <v>70</v>
      </c>
      <c r="AY1266" s="206" t="s">
        <v>244</v>
      </c>
    </row>
    <row r="1267" spans="1:65" s="14" customFormat="1">
      <c r="B1267" s="207"/>
      <c r="C1267" s="208"/>
      <c r="D1267" s="197" t="s">
        <v>252</v>
      </c>
      <c r="E1267" s="209" t="s">
        <v>18</v>
      </c>
      <c r="F1267" s="210" t="s">
        <v>254</v>
      </c>
      <c r="G1267" s="208"/>
      <c r="H1267" s="211">
        <v>1</v>
      </c>
      <c r="I1267" s="212"/>
      <c r="J1267" s="208"/>
      <c r="K1267" s="208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252</v>
      </c>
      <c r="AU1267" s="217" t="s">
        <v>79</v>
      </c>
      <c r="AV1267" s="14" t="s">
        <v>250</v>
      </c>
      <c r="AW1267" s="14" t="s">
        <v>32</v>
      </c>
      <c r="AX1267" s="14" t="s">
        <v>77</v>
      </c>
      <c r="AY1267" s="217" t="s">
        <v>244</v>
      </c>
    </row>
    <row r="1268" spans="1:65" s="2" customFormat="1" ht="37.9" customHeight="1">
      <c r="A1268" s="36"/>
      <c r="B1268" s="37"/>
      <c r="C1268" s="181" t="s">
        <v>2346</v>
      </c>
      <c r="D1268" s="181" t="s">
        <v>246</v>
      </c>
      <c r="E1268" s="182" t="s">
        <v>3164</v>
      </c>
      <c r="F1268" s="183" t="s">
        <v>3165</v>
      </c>
      <c r="G1268" s="184" t="s">
        <v>657</v>
      </c>
      <c r="H1268" s="185">
        <v>5</v>
      </c>
      <c r="I1268" s="186"/>
      <c r="J1268" s="187">
        <f>ROUND(I1268*H1268,2)</f>
        <v>0</v>
      </c>
      <c r="K1268" s="188"/>
      <c r="L1268" s="41"/>
      <c r="M1268" s="189" t="s">
        <v>18</v>
      </c>
      <c r="N1268" s="190" t="s">
        <v>41</v>
      </c>
      <c r="O1268" s="66"/>
      <c r="P1268" s="191">
        <f>O1268*H1268</f>
        <v>0</v>
      </c>
      <c r="Q1268" s="191">
        <v>1.6650000000000002E-2</v>
      </c>
      <c r="R1268" s="191">
        <f>Q1268*H1268</f>
        <v>8.3250000000000005E-2</v>
      </c>
      <c r="S1268" s="191">
        <v>0</v>
      </c>
      <c r="T1268" s="192">
        <f>S1268*H1268</f>
        <v>0</v>
      </c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R1268" s="193" t="s">
        <v>167</v>
      </c>
      <c r="AT1268" s="193" t="s">
        <v>246</v>
      </c>
      <c r="AU1268" s="193" t="s">
        <v>79</v>
      </c>
      <c r="AY1268" s="19" t="s">
        <v>244</v>
      </c>
      <c r="BE1268" s="194">
        <f>IF(N1268="základní",J1268,0)</f>
        <v>0</v>
      </c>
      <c r="BF1268" s="194">
        <f>IF(N1268="snížená",J1268,0)</f>
        <v>0</v>
      </c>
      <c r="BG1268" s="194">
        <f>IF(N1268="zákl. přenesená",J1268,0)</f>
        <v>0</v>
      </c>
      <c r="BH1268" s="194">
        <f>IF(N1268="sníž. přenesená",J1268,0)</f>
        <v>0</v>
      </c>
      <c r="BI1268" s="194">
        <f>IF(N1268="nulová",J1268,0)</f>
        <v>0</v>
      </c>
      <c r="BJ1268" s="19" t="s">
        <v>77</v>
      </c>
      <c r="BK1268" s="194">
        <f>ROUND(I1268*H1268,2)</f>
        <v>0</v>
      </c>
      <c r="BL1268" s="19" t="s">
        <v>167</v>
      </c>
      <c r="BM1268" s="193" t="s">
        <v>3166</v>
      </c>
    </row>
    <row r="1269" spans="1:65" s="13" customFormat="1">
      <c r="B1269" s="195"/>
      <c r="C1269" s="196"/>
      <c r="D1269" s="197" t="s">
        <v>252</v>
      </c>
      <c r="E1269" s="198" t="s">
        <v>18</v>
      </c>
      <c r="F1269" s="199" t="s">
        <v>3167</v>
      </c>
      <c r="G1269" s="196"/>
      <c r="H1269" s="200">
        <v>5</v>
      </c>
      <c r="I1269" s="201"/>
      <c r="J1269" s="196"/>
      <c r="K1269" s="196"/>
      <c r="L1269" s="202"/>
      <c r="M1269" s="203"/>
      <c r="N1269" s="204"/>
      <c r="O1269" s="204"/>
      <c r="P1269" s="204"/>
      <c r="Q1269" s="204"/>
      <c r="R1269" s="204"/>
      <c r="S1269" s="204"/>
      <c r="T1269" s="205"/>
      <c r="AT1269" s="206" t="s">
        <v>252</v>
      </c>
      <c r="AU1269" s="206" t="s">
        <v>79</v>
      </c>
      <c r="AV1269" s="13" t="s">
        <v>79</v>
      </c>
      <c r="AW1269" s="13" t="s">
        <v>32</v>
      </c>
      <c r="AX1269" s="13" t="s">
        <v>70</v>
      </c>
      <c r="AY1269" s="206" t="s">
        <v>244</v>
      </c>
    </row>
    <row r="1270" spans="1:65" s="14" customFormat="1">
      <c r="B1270" s="207"/>
      <c r="C1270" s="208"/>
      <c r="D1270" s="197" t="s">
        <v>252</v>
      </c>
      <c r="E1270" s="209" t="s">
        <v>18</v>
      </c>
      <c r="F1270" s="210" t="s">
        <v>254</v>
      </c>
      <c r="G1270" s="208"/>
      <c r="H1270" s="211">
        <v>5</v>
      </c>
      <c r="I1270" s="212"/>
      <c r="J1270" s="208"/>
      <c r="K1270" s="208"/>
      <c r="L1270" s="213"/>
      <c r="M1270" s="214"/>
      <c r="N1270" s="215"/>
      <c r="O1270" s="215"/>
      <c r="P1270" s="215"/>
      <c r="Q1270" s="215"/>
      <c r="R1270" s="215"/>
      <c r="S1270" s="215"/>
      <c r="T1270" s="216"/>
      <c r="AT1270" s="217" t="s">
        <v>252</v>
      </c>
      <c r="AU1270" s="217" t="s">
        <v>79</v>
      </c>
      <c r="AV1270" s="14" t="s">
        <v>250</v>
      </c>
      <c r="AW1270" s="14" t="s">
        <v>32</v>
      </c>
      <c r="AX1270" s="14" t="s">
        <v>77</v>
      </c>
      <c r="AY1270" s="217" t="s">
        <v>244</v>
      </c>
    </row>
    <row r="1271" spans="1:65" s="2" customFormat="1" ht="49.15" customHeight="1">
      <c r="A1271" s="36"/>
      <c r="B1271" s="37"/>
      <c r="C1271" s="181" t="s">
        <v>3168</v>
      </c>
      <c r="D1271" s="181" t="s">
        <v>246</v>
      </c>
      <c r="E1271" s="182" t="s">
        <v>3169</v>
      </c>
      <c r="F1271" s="183" t="s">
        <v>3170</v>
      </c>
      <c r="G1271" s="184" t="s">
        <v>657</v>
      </c>
      <c r="H1271" s="185">
        <v>1</v>
      </c>
      <c r="I1271" s="186"/>
      <c r="J1271" s="187">
        <f>ROUND(I1271*H1271,2)</f>
        <v>0</v>
      </c>
      <c r="K1271" s="188"/>
      <c r="L1271" s="41"/>
      <c r="M1271" s="189" t="s">
        <v>18</v>
      </c>
      <c r="N1271" s="190" t="s">
        <v>41</v>
      </c>
      <c r="O1271" s="66"/>
      <c r="P1271" s="191">
        <f>O1271*H1271</f>
        <v>0</v>
      </c>
      <c r="Q1271" s="191">
        <v>1.7649999999999999E-2</v>
      </c>
      <c r="R1271" s="191">
        <f>Q1271*H1271</f>
        <v>1.7649999999999999E-2</v>
      </c>
      <c r="S1271" s="191">
        <v>0</v>
      </c>
      <c r="T1271" s="192">
        <f>S1271*H1271</f>
        <v>0</v>
      </c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R1271" s="193" t="s">
        <v>167</v>
      </c>
      <c r="AT1271" s="193" t="s">
        <v>246</v>
      </c>
      <c r="AU1271" s="193" t="s">
        <v>79</v>
      </c>
      <c r="AY1271" s="19" t="s">
        <v>244</v>
      </c>
      <c r="BE1271" s="194">
        <f>IF(N1271="základní",J1271,0)</f>
        <v>0</v>
      </c>
      <c r="BF1271" s="194">
        <f>IF(N1271="snížená",J1271,0)</f>
        <v>0</v>
      </c>
      <c r="BG1271" s="194">
        <f>IF(N1271="zákl. přenesená",J1271,0)</f>
        <v>0</v>
      </c>
      <c r="BH1271" s="194">
        <f>IF(N1271="sníž. přenesená",J1271,0)</f>
        <v>0</v>
      </c>
      <c r="BI1271" s="194">
        <f>IF(N1271="nulová",J1271,0)</f>
        <v>0</v>
      </c>
      <c r="BJ1271" s="19" t="s">
        <v>77</v>
      </c>
      <c r="BK1271" s="194">
        <f>ROUND(I1271*H1271,2)</f>
        <v>0</v>
      </c>
      <c r="BL1271" s="19" t="s">
        <v>167</v>
      </c>
      <c r="BM1271" s="193" t="s">
        <v>3171</v>
      </c>
    </row>
    <row r="1272" spans="1:65" s="13" customFormat="1">
      <c r="B1272" s="195"/>
      <c r="C1272" s="196"/>
      <c r="D1272" s="197" t="s">
        <v>252</v>
      </c>
      <c r="E1272" s="198" t="s">
        <v>18</v>
      </c>
      <c r="F1272" s="199" t="s">
        <v>3172</v>
      </c>
      <c r="G1272" s="196"/>
      <c r="H1272" s="200">
        <v>1</v>
      </c>
      <c r="I1272" s="201"/>
      <c r="J1272" s="196"/>
      <c r="K1272" s="196"/>
      <c r="L1272" s="202"/>
      <c r="M1272" s="203"/>
      <c r="N1272" s="204"/>
      <c r="O1272" s="204"/>
      <c r="P1272" s="204"/>
      <c r="Q1272" s="204"/>
      <c r="R1272" s="204"/>
      <c r="S1272" s="204"/>
      <c r="T1272" s="205"/>
      <c r="AT1272" s="206" t="s">
        <v>252</v>
      </c>
      <c r="AU1272" s="206" t="s">
        <v>79</v>
      </c>
      <c r="AV1272" s="13" t="s">
        <v>79</v>
      </c>
      <c r="AW1272" s="13" t="s">
        <v>32</v>
      </c>
      <c r="AX1272" s="13" t="s">
        <v>70</v>
      </c>
      <c r="AY1272" s="206" t="s">
        <v>244</v>
      </c>
    </row>
    <row r="1273" spans="1:65" s="14" customFormat="1">
      <c r="B1273" s="207"/>
      <c r="C1273" s="208"/>
      <c r="D1273" s="197" t="s">
        <v>252</v>
      </c>
      <c r="E1273" s="209" t="s">
        <v>18</v>
      </c>
      <c r="F1273" s="210" t="s">
        <v>254</v>
      </c>
      <c r="G1273" s="208"/>
      <c r="H1273" s="211">
        <v>1</v>
      </c>
      <c r="I1273" s="212"/>
      <c r="J1273" s="208"/>
      <c r="K1273" s="208"/>
      <c r="L1273" s="213"/>
      <c r="M1273" s="214"/>
      <c r="N1273" s="215"/>
      <c r="O1273" s="215"/>
      <c r="P1273" s="215"/>
      <c r="Q1273" s="215"/>
      <c r="R1273" s="215"/>
      <c r="S1273" s="215"/>
      <c r="T1273" s="216"/>
      <c r="AT1273" s="217" t="s">
        <v>252</v>
      </c>
      <c r="AU1273" s="217" t="s">
        <v>79</v>
      </c>
      <c r="AV1273" s="14" t="s">
        <v>250</v>
      </c>
      <c r="AW1273" s="14" t="s">
        <v>32</v>
      </c>
      <c r="AX1273" s="14" t="s">
        <v>77</v>
      </c>
      <c r="AY1273" s="217" t="s">
        <v>244</v>
      </c>
    </row>
    <row r="1274" spans="1:65" s="2" customFormat="1" ht="33" customHeight="1">
      <c r="A1274" s="36"/>
      <c r="B1274" s="37"/>
      <c r="C1274" s="181" t="s">
        <v>3173</v>
      </c>
      <c r="D1274" s="181" t="s">
        <v>246</v>
      </c>
      <c r="E1274" s="182" t="s">
        <v>3174</v>
      </c>
      <c r="F1274" s="183" t="s">
        <v>3175</v>
      </c>
      <c r="G1274" s="184" t="s">
        <v>657</v>
      </c>
      <c r="H1274" s="185">
        <v>3</v>
      </c>
      <c r="I1274" s="186"/>
      <c r="J1274" s="187">
        <f>ROUND(I1274*H1274,2)</f>
        <v>0</v>
      </c>
      <c r="K1274" s="188"/>
      <c r="L1274" s="41"/>
      <c r="M1274" s="189" t="s">
        <v>18</v>
      </c>
      <c r="N1274" s="190" t="s">
        <v>41</v>
      </c>
      <c r="O1274" s="66"/>
      <c r="P1274" s="191">
        <f>O1274*H1274</f>
        <v>0</v>
      </c>
      <c r="Q1274" s="191">
        <v>0</v>
      </c>
      <c r="R1274" s="191">
        <f>Q1274*H1274</f>
        <v>0</v>
      </c>
      <c r="S1274" s="191">
        <v>0</v>
      </c>
      <c r="T1274" s="192">
        <f>S1274*H1274</f>
        <v>0</v>
      </c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  <c r="AR1274" s="193" t="s">
        <v>167</v>
      </c>
      <c r="AT1274" s="193" t="s">
        <v>246</v>
      </c>
      <c r="AU1274" s="193" t="s">
        <v>79</v>
      </c>
      <c r="AY1274" s="19" t="s">
        <v>244</v>
      </c>
      <c r="BE1274" s="194">
        <f>IF(N1274="základní",J1274,0)</f>
        <v>0</v>
      </c>
      <c r="BF1274" s="194">
        <f>IF(N1274="snížená",J1274,0)</f>
        <v>0</v>
      </c>
      <c r="BG1274" s="194">
        <f>IF(N1274="zákl. přenesená",J1274,0)</f>
        <v>0</v>
      </c>
      <c r="BH1274" s="194">
        <f>IF(N1274="sníž. přenesená",J1274,0)</f>
        <v>0</v>
      </c>
      <c r="BI1274" s="194">
        <f>IF(N1274="nulová",J1274,0)</f>
        <v>0</v>
      </c>
      <c r="BJ1274" s="19" t="s">
        <v>77</v>
      </c>
      <c r="BK1274" s="194">
        <f>ROUND(I1274*H1274,2)</f>
        <v>0</v>
      </c>
      <c r="BL1274" s="19" t="s">
        <v>167</v>
      </c>
      <c r="BM1274" s="193" t="s">
        <v>3176</v>
      </c>
    </row>
    <row r="1275" spans="1:65" s="13" customFormat="1">
      <c r="B1275" s="195"/>
      <c r="C1275" s="196"/>
      <c r="D1275" s="197" t="s">
        <v>252</v>
      </c>
      <c r="E1275" s="198" t="s">
        <v>18</v>
      </c>
      <c r="F1275" s="199" t="s">
        <v>3177</v>
      </c>
      <c r="G1275" s="196"/>
      <c r="H1275" s="200">
        <v>3</v>
      </c>
      <c r="I1275" s="201"/>
      <c r="J1275" s="196"/>
      <c r="K1275" s="196"/>
      <c r="L1275" s="202"/>
      <c r="M1275" s="203"/>
      <c r="N1275" s="204"/>
      <c r="O1275" s="204"/>
      <c r="P1275" s="204"/>
      <c r="Q1275" s="204"/>
      <c r="R1275" s="204"/>
      <c r="S1275" s="204"/>
      <c r="T1275" s="205"/>
      <c r="AT1275" s="206" t="s">
        <v>252</v>
      </c>
      <c r="AU1275" s="206" t="s">
        <v>79</v>
      </c>
      <c r="AV1275" s="13" t="s">
        <v>79</v>
      </c>
      <c r="AW1275" s="13" t="s">
        <v>32</v>
      </c>
      <c r="AX1275" s="13" t="s">
        <v>70</v>
      </c>
      <c r="AY1275" s="206" t="s">
        <v>244</v>
      </c>
    </row>
    <row r="1276" spans="1:65" s="14" customFormat="1">
      <c r="B1276" s="207"/>
      <c r="C1276" s="208"/>
      <c r="D1276" s="197" t="s">
        <v>252</v>
      </c>
      <c r="E1276" s="209" t="s">
        <v>18</v>
      </c>
      <c r="F1276" s="210" t="s">
        <v>254</v>
      </c>
      <c r="G1276" s="208"/>
      <c r="H1276" s="211">
        <v>3</v>
      </c>
      <c r="I1276" s="212"/>
      <c r="J1276" s="208"/>
      <c r="K1276" s="208"/>
      <c r="L1276" s="213"/>
      <c r="M1276" s="214"/>
      <c r="N1276" s="215"/>
      <c r="O1276" s="215"/>
      <c r="P1276" s="215"/>
      <c r="Q1276" s="215"/>
      <c r="R1276" s="215"/>
      <c r="S1276" s="215"/>
      <c r="T1276" s="216"/>
      <c r="AT1276" s="217" t="s">
        <v>252</v>
      </c>
      <c r="AU1276" s="217" t="s">
        <v>79</v>
      </c>
      <c r="AV1276" s="14" t="s">
        <v>250</v>
      </c>
      <c r="AW1276" s="14" t="s">
        <v>32</v>
      </c>
      <c r="AX1276" s="14" t="s">
        <v>77</v>
      </c>
      <c r="AY1276" s="217" t="s">
        <v>244</v>
      </c>
    </row>
    <row r="1277" spans="1:65" s="2" customFormat="1" ht="33" customHeight="1">
      <c r="A1277" s="36"/>
      <c r="B1277" s="37"/>
      <c r="C1277" s="181" t="s">
        <v>3178</v>
      </c>
      <c r="D1277" s="181" t="s">
        <v>246</v>
      </c>
      <c r="E1277" s="182" t="s">
        <v>3179</v>
      </c>
      <c r="F1277" s="183" t="s">
        <v>3180</v>
      </c>
      <c r="G1277" s="184" t="s">
        <v>657</v>
      </c>
      <c r="H1277" s="185">
        <v>6</v>
      </c>
      <c r="I1277" s="186"/>
      <c r="J1277" s="187">
        <f>ROUND(I1277*H1277,2)</f>
        <v>0</v>
      </c>
      <c r="K1277" s="188"/>
      <c r="L1277" s="41"/>
      <c r="M1277" s="189" t="s">
        <v>18</v>
      </c>
      <c r="N1277" s="190" t="s">
        <v>41</v>
      </c>
      <c r="O1277" s="66"/>
      <c r="P1277" s="191">
        <f>O1277*H1277</f>
        <v>0</v>
      </c>
      <c r="Q1277" s="191">
        <v>0</v>
      </c>
      <c r="R1277" s="191">
        <f>Q1277*H1277</f>
        <v>0</v>
      </c>
      <c r="S1277" s="191">
        <v>0</v>
      </c>
      <c r="T1277" s="192">
        <f>S1277*H1277</f>
        <v>0</v>
      </c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R1277" s="193" t="s">
        <v>167</v>
      </c>
      <c r="AT1277" s="193" t="s">
        <v>246</v>
      </c>
      <c r="AU1277" s="193" t="s">
        <v>79</v>
      </c>
      <c r="AY1277" s="19" t="s">
        <v>244</v>
      </c>
      <c r="BE1277" s="194">
        <f>IF(N1277="základní",J1277,0)</f>
        <v>0</v>
      </c>
      <c r="BF1277" s="194">
        <f>IF(N1277="snížená",J1277,0)</f>
        <v>0</v>
      </c>
      <c r="BG1277" s="194">
        <f>IF(N1277="zákl. přenesená",J1277,0)</f>
        <v>0</v>
      </c>
      <c r="BH1277" s="194">
        <f>IF(N1277="sníž. přenesená",J1277,0)</f>
        <v>0</v>
      </c>
      <c r="BI1277" s="194">
        <f>IF(N1277="nulová",J1277,0)</f>
        <v>0</v>
      </c>
      <c r="BJ1277" s="19" t="s">
        <v>77</v>
      </c>
      <c r="BK1277" s="194">
        <f>ROUND(I1277*H1277,2)</f>
        <v>0</v>
      </c>
      <c r="BL1277" s="19" t="s">
        <v>167</v>
      </c>
      <c r="BM1277" s="193" t="s">
        <v>3181</v>
      </c>
    </row>
    <row r="1278" spans="1:65" s="13" customFormat="1">
      <c r="B1278" s="195"/>
      <c r="C1278" s="196"/>
      <c r="D1278" s="197" t="s">
        <v>252</v>
      </c>
      <c r="E1278" s="198" t="s">
        <v>18</v>
      </c>
      <c r="F1278" s="199" t="s">
        <v>3182</v>
      </c>
      <c r="G1278" s="196"/>
      <c r="H1278" s="200">
        <v>6</v>
      </c>
      <c r="I1278" s="201"/>
      <c r="J1278" s="196"/>
      <c r="K1278" s="196"/>
      <c r="L1278" s="202"/>
      <c r="M1278" s="203"/>
      <c r="N1278" s="204"/>
      <c r="O1278" s="204"/>
      <c r="P1278" s="204"/>
      <c r="Q1278" s="204"/>
      <c r="R1278" s="204"/>
      <c r="S1278" s="204"/>
      <c r="T1278" s="205"/>
      <c r="AT1278" s="206" t="s">
        <v>252</v>
      </c>
      <c r="AU1278" s="206" t="s">
        <v>79</v>
      </c>
      <c r="AV1278" s="13" t="s">
        <v>79</v>
      </c>
      <c r="AW1278" s="13" t="s">
        <v>32</v>
      </c>
      <c r="AX1278" s="13" t="s">
        <v>70</v>
      </c>
      <c r="AY1278" s="206" t="s">
        <v>244</v>
      </c>
    </row>
    <row r="1279" spans="1:65" s="14" customFormat="1">
      <c r="B1279" s="207"/>
      <c r="C1279" s="208"/>
      <c r="D1279" s="197" t="s">
        <v>252</v>
      </c>
      <c r="E1279" s="209" t="s">
        <v>18</v>
      </c>
      <c r="F1279" s="210" t="s">
        <v>254</v>
      </c>
      <c r="G1279" s="208"/>
      <c r="H1279" s="211">
        <v>6</v>
      </c>
      <c r="I1279" s="212"/>
      <c r="J1279" s="208"/>
      <c r="K1279" s="208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252</v>
      </c>
      <c r="AU1279" s="217" t="s">
        <v>79</v>
      </c>
      <c r="AV1279" s="14" t="s">
        <v>250</v>
      </c>
      <c r="AW1279" s="14" t="s">
        <v>32</v>
      </c>
      <c r="AX1279" s="14" t="s">
        <v>77</v>
      </c>
      <c r="AY1279" s="217" t="s">
        <v>244</v>
      </c>
    </row>
    <row r="1280" spans="1:65" s="2" customFormat="1" ht="49.15" customHeight="1">
      <c r="A1280" s="36"/>
      <c r="B1280" s="37"/>
      <c r="C1280" s="181" t="s">
        <v>3183</v>
      </c>
      <c r="D1280" s="181" t="s">
        <v>246</v>
      </c>
      <c r="E1280" s="182" t="s">
        <v>3184</v>
      </c>
      <c r="F1280" s="183" t="s">
        <v>3185</v>
      </c>
      <c r="G1280" s="184" t="s">
        <v>262</v>
      </c>
      <c r="H1280" s="185">
        <v>0.115</v>
      </c>
      <c r="I1280" s="186"/>
      <c r="J1280" s="187">
        <f>ROUND(I1280*H1280,2)</f>
        <v>0</v>
      </c>
      <c r="K1280" s="188"/>
      <c r="L1280" s="41"/>
      <c r="M1280" s="189" t="s">
        <v>18</v>
      </c>
      <c r="N1280" s="190" t="s">
        <v>41</v>
      </c>
      <c r="O1280" s="66"/>
      <c r="P1280" s="191">
        <f>O1280*H1280</f>
        <v>0</v>
      </c>
      <c r="Q1280" s="191">
        <v>0</v>
      </c>
      <c r="R1280" s="191">
        <f>Q1280*H1280</f>
        <v>0</v>
      </c>
      <c r="S1280" s="191">
        <v>0</v>
      </c>
      <c r="T1280" s="192">
        <f>S1280*H1280</f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193" t="s">
        <v>167</v>
      </c>
      <c r="AT1280" s="193" t="s">
        <v>246</v>
      </c>
      <c r="AU1280" s="193" t="s">
        <v>79</v>
      </c>
      <c r="AY1280" s="19" t="s">
        <v>244</v>
      </c>
      <c r="BE1280" s="194">
        <f>IF(N1280="základní",J1280,0)</f>
        <v>0</v>
      </c>
      <c r="BF1280" s="194">
        <f>IF(N1280="snížená",J1280,0)</f>
        <v>0</v>
      </c>
      <c r="BG1280" s="194">
        <f>IF(N1280="zákl. přenesená",J1280,0)</f>
        <v>0</v>
      </c>
      <c r="BH1280" s="194">
        <f>IF(N1280="sníž. přenesená",J1280,0)</f>
        <v>0</v>
      </c>
      <c r="BI1280" s="194">
        <f>IF(N1280="nulová",J1280,0)</f>
        <v>0</v>
      </c>
      <c r="BJ1280" s="19" t="s">
        <v>77</v>
      </c>
      <c r="BK1280" s="194">
        <f>ROUND(I1280*H1280,2)</f>
        <v>0</v>
      </c>
      <c r="BL1280" s="19" t="s">
        <v>167</v>
      </c>
      <c r="BM1280" s="193" t="s">
        <v>3186</v>
      </c>
    </row>
    <row r="1281" spans="1:65" s="12" customFormat="1" ht="22.9" customHeight="1">
      <c r="B1281" s="165"/>
      <c r="C1281" s="166"/>
      <c r="D1281" s="167" t="s">
        <v>69</v>
      </c>
      <c r="E1281" s="179" t="s">
        <v>3187</v>
      </c>
      <c r="F1281" s="179" t="s">
        <v>3188</v>
      </c>
      <c r="G1281" s="166"/>
      <c r="H1281" s="166"/>
      <c r="I1281" s="169"/>
      <c r="J1281" s="180">
        <f>BK1281</f>
        <v>0</v>
      </c>
      <c r="K1281" s="166"/>
      <c r="L1281" s="171"/>
      <c r="M1281" s="172"/>
      <c r="N1281" s="173"/>
      <c r="O1281" s="173"/>
      <c r="P1281" s="174">
        <f>SUM(P1282:P1283)</f>
        <v>0</v>
      </c>
      <c r="Q1281" s="173"/>
      <c r="R1281" s="174">
        <f>SUM(R1282:R1283)</f>
        <v>0</v>
      </c>
      <c r="S1281" s="173"/>
      <c r="T1281" s="175">
        <f>SUM(T1282:T1283)</f>
        <v>0</v>
      </c>
      <c r="AR1281" s="176" t="s">
        <v>79</v>
      </c>
      <c r="AT1281" s="177" t="s">
        <v>69</v>
      </c>
      <c r="AU1281" s="177" t="s">
        <v>77</v>
      </c>
      <c r="AY1281" s="176" t="s">
        <v>244</v>
      </c>
      <c r="BK1281" s="178">
        <f>SUM(BK1282:BK1283)</f>
        <v>0</v>
      </c>
    </row>
    <row r="1282" spans="1:65" s="2" customFormat="1" ht="16.5" customHeight="1">
      <c r="A1282" s="36"/>
      <c r="B1282" s="37"/>
      <c r="C1282" s="181" t="s">
        <v>3189</v>
      </c>
      <c r="D1282" s="181" t="s">
        <v>246</v>
      </c>
      <c r="E1282" s="182" t="s">
        <v>3190</v>
      </c>
      <c r="F1282" s="183" t="s">
        <v>3191</v>
      </c>
      <c r="G1282" s="184" t="s">
        <v>657</v>
      </c>
      <c r="H1282" s="185">
        <v>1</v>
      </c>
      <c r="I1282" s="186"/>
      <c r="J1282" s="187">
        <f>ROUND(I1282*H1282,2)</f>
        <v>0</v>
      </c>
      <c r="K1282" s="188"/>
      <c r="L1282" s="41"/>
      <c r="M1282" s="189" t="s">
        <v>18</v>
      </c>
      <c r="N1282" s="190" t="s">
        <v>41</v>
      </c>
      <c r="O1282" s="66"/>
      <c r="P1282" s="191">
        <f>O1282*H1282</f>
        <v>0</v>
      </c>
      <c r="Q1282" s="191">
        <v>0</v>
      </c>
      <c r="R1282" s="191">
        <f>Q1282*H1282</f>
        <v>0</v>
      </c>
      <c r="S1282" s="191">
        <v>0</v>
      </c>
      <c r="T1282" s="192">
        <f>S1282*H1282</f>
        <v>0</v>
      </c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R1282" s="193" t="s">
        <v>167</v>
      </c>
      <c r="AT1282" s="193" t="s">
        <v>246</v>
      </c>
      <c r="AU1282" s="193" t="s">
        <v>79</v>
      </c>
      <c r="AY1282" s="19" t="s">
        <v>244</v>
      </c>
      <c r="BE1282" s="194">
        <f>IF(N1282="základní",J1282,0)</f>
        <v>0</v>
      </c>
      <c r="BF1282" s="194">
        <f>IF(N1282="snížená",J1282,0)</f>
        <v>0</v>
      </c>
      <c r="BG1282" s="194">
        <f>IF(N1282="zákl. přenesená",J1282,0)</f>
        <v>0</v>
      </c>
      <c r="BH1282" s="194">
        <f>IF(N1282="sníž. přenesená",J1282,0)</f>
        <v>0</v>
      </c>
      <c r="BI1282" s="194">
        <f>IF(N1282="nulová",J1282,0)</f>
        <v>0</v>
      </c>
      <c r="BJ1282" s="19" t="s">
        <v>77</v>
      </c>
      <c r="BK1282" s="194">
        <f>ROUND(I1282*H1282,2)</f>
        <v>0</v>
      </c>
      <c r="BL1282" s="19" t="s">
        <v>167</v>
      </c>
      <c r="BM1282" s="193" t="s">
        <v>3192</v>
      </c>
    </row>
    <row r="1283" spans="1:65" s="2" customFormat="1" ht="39">
      <c r="A1283" s="36"/>
      <c r="B1283" s="37"/>
      <c r="C1283" s="38"/>
      <c r="D1283" s="197" t="s">
        <v>444</v>
      </c>
      <c r="E1283" s="38"/>
      <c r="F1283" s="239" t="s">
        <v>3193</v>
      </c>
      <c r="G1283" s="38"/>
      <c r="H1283" s="38"/>
      <c r="I1283" s="240"/>
      <c r="J1283" s="38"/>
      <c r="K1283" s="38"/>
      <c r="L1283" s="41"/>
      <c r="M1283" s="241"/>
      <c r="N1283" s="242"/>
      <c r="O1283" s="66"/>
      <c r="P1283" s="66"/>
      <c r="Q1283" s="66"/>
      <c r="R1283" s="66"/>
      <c r="S1283" s="66"/>
      <c r="T1283" s="67"/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T1283" s="19" t="s">
        <v>444</v>
      </c>
      <c r="AU1283" s="19" t="s">
        <v>79</v>
      </c>
    </row>
    <row r="1284" spans="1:65" s="12" customFormat="1" ht="22.9" customHeight="1">
      <c r="B1284" s="165"/>
      <c r="C1284" s="166"/>
      <c r="D1284" s="167" t="s">
        <v>69</v>
      </c>
      <c r="E1284" s="179" t="s">
        <v>3194</v>
      </c>
      <c r="F1284" s="179" t="s">
        <v>3195</v>
      </c>
      <c r="G1284" s="166"/>
      <c r="H1284" s="166"/>
      <c r="I1284" s="169"/>
      <c r="J1284" s="180">
        <f>BK1284</f>
        <v>0</v>
      </c>
      <c r="K1284" s="166"/>
      <c r="L1284" s="171"/>
      <c r="M1284" s="172"/>
      <c r="N1284" s="173"/>
      <c r="O1284" s="173"/>
      <c r="P1284" s="174">
        <f>SUM(P1285:P1290)</f>
        <v>0</v>
      </c>
      <c r="Q1284" s="173"/>
      <c r="R1284" s="174">
        <f>SUM(R1285:R1290)</f>
        <v>0</v>
      </c>
      <c r="S1284" s="173"/>
      <c r="T1284" s="175">
        <f>SUM(T1285:T1290)</f>
        <v>0</v>
      </c>
      <c r="AR1284" s="176" t="s">
        <v>79</v>
      </c>
      <c r="AT1284" s="177" t="s">
        <v>69</v>
      </c>
      <c r="AU1284" s="177" t="s">
        <v>77</v>
      </c>
      <c r="AY1284" s="176" t="s">
        <v>244</v>
      </c>
      <c r="BK1284" s="178">
        <f>SUM(BK1285:BK1290)</f>
        <v>0</v>
      </c>
    </row>
    <row r="1285" spans="1:65" s="2" customFormat="1" ht="24.2" customHeight="1">
      <c r="A1285" s="36"/>
      <c r="B1285" s="37"/>
      <c r="C1285" s="181" t="s">
        <v>3196</v>
      </c>
      <c r="D1285" s="181" t="s">
        <v>246</v>
      </c>
      <c r="E1285" s="182" t="s">
        <v>3197</v>
      </c>
      <c r="F1285" s="183" t="s">
        <v>3198</v>
      </c>
      <c r="G1285" s="184" t="s">
        <v>249</v>
      </c>
      <c r="H1285" s="185">
        <v>11</v>
      </c>
      <c r="I1285" s="186"/>
      <c r="J1285" s="187">
        <f>ROUND(I1285*H1285,2)</f>
        <v>0</v>
      </c>
      <c r="K1285" s="188"/>
      <c r="L1285" s="41"/>
      <c r="M1285" s="189" t="s">
        <v>18</v>
      </c>
      <c r="N1285" s="190" t="s">
        <v>41</v>
      </c>
      <c r="O1285" s="66"/>
      <c r="P1285" s="191">
        <f>O1285*H1285</f>
        <v>0</v>
      </c>
      <c r="Q1285" s="191">
        <v>0</v>
      </c>
      <c r="R1285" s="191">
        <f>Q1285*H1285</f>
        <v>0</v>
      </c>
      <c r="S1285" s="191">
        <v>0</v>
      </c>
      <c r="T1285" s="192">
        <f>S1285*H1285</f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93" t="s">
        <v>167</v>
      </c>
      <c r="AT1285" s="193" t="s">
        <v>246</v>
      </c>
      <c r="AU1285" s="193" t="s">
        <v>79</v>
      </c>
      <c r="AY1285" s="19" t="s">
        <v>244</v>
      </c>
      <c r="BE1285" s="194">
        <f>IF(N1285="základní",J1285,0)</f>
        <v>0</v>
      </c>
      <c r="BF1285" s="194">
        <f>IF(N1285="snížená",J1285,0)</f>
        <v>0</v>
      </c>
      <c r="BG1285" s="194">
        <f>IF(N1285="zákl. přenesená",J1285,0)</f>
        <v>0</v>
      </c>
      <c r="BH1285" s="194">
        <f>IF(N1285="sníž. přenesená",J1285,0)</f>
        <v>0</v>
      </c>
      <c r="BI1285" s="194">
        <f>IF(N1285="nulová",J1285,0)</f>
        <v>0</v>
      </c>
      <c r="BJ1285" s="19" t="s">
        <v>77</v>
      </c>
      <c r="BK1285" s="194">
        <f>ROUND(I1285*H1285,2)</f>
        <v>0</v>
      </c>
      <c r="BL1285" s="19" t="s">
        <v>167</v>
      </c>
      <c r="BM1285" s="193" t="s">
        <v>3199</v>
      </c>
    </row>
    <row r="1286" spans="1:65" s="13" customFormat="1">
      <c r="B1286" s="195"/>
      <c r="C1286" s="196"/>
      <c r="D1286" s="197" t="s">
        <v>252</v>
      </c>
      <c r="E1286" s="198" t="s">
        <v>18</v>
      </c>
      <c r="F1286" s="199" t="s">
        <v>3200</v>
      </c>
      <c r="G1286" s="196"/>
      <c r="H1286" s="200">
        <v>11</v>
      </c>
      <c r="I1286" s="201"/>
      <c r="J1286" s="196"/>
      <c r="K1286" s="196"/>
      <c r="L1286" s="202"/>
      <c r="M1286" s="203"/>
      <c r="N1286" s="204"/>
      <c r="O1286" s="204"/>
      <c r="P1286" s="204"/>
      <c r="Q1286" s="204"/>
      <c r="R1286" s="204"/>
      <c r="S1286" s="204"/>
      <c r="T1286" s="205"/>
      <c r="AT1286" s="206" t="s">
        <v>252</v>
      </c>
      <c r="AU1286" s="206" t="s">
        <v>79</v>
      </c>
      <c r="AV1286" s="13" t="s">
        <v>79</v>
      </c>
      <c r="AW1286" s="13" t="s">
        <v>32</v>
      </c>
      <c r="AX1286" s="13" t="s">
        <v>70</v>
      </c>
      <c r="AY1286" s="206" t="s">
        <v>244</v>
      </c>
    </row>
    <row r="1287" spans="1:65" s="14" customFormat="1">
      <c r="B1287" s="207"/>
      <c r="C1287" s="208"/>
      <c r="D1287" s="197" t="s">
        <v>252</v>
      </c>
      <c r="E1287" s="209" t="s">
        <v>18</v>
      </c>
      <c r="F1287" s="210" t="s">
        <v>254</v>
      </c>
      <c r="G1287" s="208"/>
      <c r="H1287" s="211">
        <v>11</v>
      </c>
      <c r="I1287" s="212"/>
      <c r="J1287" s="208"/>
      <c r="K1287" s="208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252</v>
      </c>
      <c r="AU1287" s="217" t="s">
        <v>79</v>
      </c>
      <c r="AV1287" s="14" t="s">
        <v>250</v>
      </c>
      <c r="AW1287" s="14" t="s">
        <v>32</v>
      </c>
      <c r="AX1287" s="14" t="s">
        <v>77</v>
      </c>
      <c r="AY1287" s="217" t="s">
        <v>244</v>
      </c>
    </row>
    <row r="1288" spans="1:65" s="2" customFormat="1" ht="16.5" customHeight="1">
      <c r="A1288" s="36"/>
      <c r="B1288" s="37"/>
      <c r="C1288" s="218" t="s">
        <v>3201</v>
      </c>
      <c r="D1288" s="218" t="s">
        <v>264</v>
      </c>
      <c r="E1288" s="219" t="s">
        <v>3202</v>
      </c>
      <c r="F1288" s="220" t="s">
        <v>3203</v>
      </c>
      <c r="G1288" s="221" t="s">
        <v>249</v>
      </c>
      <c r="H1288" s="222">
        <v>11</v>
      </c>
      <c r="I1288" s="223"/>
      <c r="J1288" s="224">
        <f>ROUND(I1288*H1288,2)</f>
        <v>0</v>
      </c>
      <c r="K1288" s="225"/>
      <c r="L1288" s="226"/>
      <c r="M1288" s="227" t="s">
        <v>18</v>
      </c>
      <c r="N1288" s="228" t="s">
        <v>41</v>
      </c>
      <c r="O1288" s="66"/>
      <c r="P1288" s="191">
        <f>O1288*H1288</f>
        <v>0</v>
      </c>
      <c r="Q1288" s="191">
        <v>0</v>
      </c>
      <c r="R1288" s="191">
        <f>Q1288*H1288</f>
        <v>0</v>
      </c>
      <c r="S1288" s="191">
        <v>0</v>
      </c>
      <c r="T1288" s="192">
        <f>S1288*H1288</f>
        <v>0</v>
      </c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R1288" s="193" t="s">
        <v>415</v>
      </c>
      <c r="AT1288" s="193" t="s">
        <v>264</v>
      </c>
      <c r="AU1288" s="193" t="s">
        <v>79</v>
      </c>
      <c r="AY1288" s="19" t="s">
        <v>244</v>
      </c>
      <c r="BE1288" s="194">
        <f>IF(N1288="základní",J1288,0)</f>
        <v>0</v>
      </c>
      <c r="BF1288" s="194">
        <f>IF(N1288="snížená",J1288,0)</f>
        <v>0</v>
      </c>
      <c r="BG1288" s="194">
        <f>IF(N1288="zákl. přenesená",J1288,0)</f>
        <v>0</v>
      </c>
      <c r="BH1288" s="194">
        <f>IF(N1288="sníž. přenesená",J1288,0)</f>
        <v>0</v>
      </c>
      <c r="BI1288" s="194">
        <f>IF(N1288="nulová",J1288,0)</f>
        <v>0</v>
      </c>
      <c r="BJ1288" s="19" t="s">
        <v>77</v>
      </c>
      <c r="BK1288" s="194">
        <f>ROUND(I1288*H1288,2)</f>
        <v>0</v>
      </c>
      <c r="BL1288" s="19" t="s">
        <v>167</v>
      </c>
      <c r="BM1288" s="193" t="s">
        <v>3204</v>
      </c>
    </row>
    <row r="1289" spans="1:65" s="2" customFormat="1" ht="39">
      <c r="A1289" s="36"/>
      <c r="B1289" s="37"/>
      <c r="C1289" s="38"/>
      <c r="D1289" s="197" t="s">
        <v>444</v>
      </c>
      <c r="E1289" s="38"/>
      <c r="F1289" s="239" t="s">
        <v>3205</v>
      </c>
      <c r="G1289" s="38"/>
      <c r="H1289" s="38"/>
      <c r="I1289" s="240"/>
      <c r="J1289" s="38"/>
      <c r="K1289" s="38"/>
      <c r="L1289" s="41"/>
      <c r="M1289" s="241"/>
      <c r="N1289" s="242"/>
      <c r="O1289" s="66"/>
      <c r="P1289" s="66"/>
      <c r="Q1289" s="66"/>
      <c r="R1289" s="66"/>
      <c r="S1289" s="66"/>
      <c r="T1289" s="67"/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T1289" s="19" t="s">
        <v>444</v>
      </c>
      <c r="AU1289" s="19" t="s">
        <v>79</v>
      </c>
    </row>
    <row r="1290" spans="1:65" s="2" customFormat="1" ht="44.25" customHeight="1">
      <c r="A1290" s="36"/>
      <c r="B1290" s="37"/>
      <c r="C1290" s="181" t="s">
        <v>3206</v>
      </c>
      <c r="D1290" s="181" t="s">
        <v>246</v>
      </c>
      <c r="E1290" s="182" t="s">
        <v>3207</v>
      </c>
      <c r="F1290" s="183" t="s">
        <v>3208</v>
      </c>
      <c r="G1290" s="184" t="s">
        <v>1286</v>
      </c>
      <c r="H1290" s="248"/>
      <c r="I1290" s="186"/>
      <c r="J1290" s="187">
        <f>ROUND(I1290*H1290,2)</f>
        <v>0</v>
      </c>
      <c r="K1290" s="188"/>
      <c r="L1290" s="41"/>
      <c r="M1290" s="189" t="s">
        <v>18</v>
      </c>
      <c r="N1290" s="190" t="s">
        <v>41</v>
      </c>
      <c r="O1290" s="66"/>
      <c r="P1290" s="191">
        <f>O1290*H1290</f>
        <v>0</v>
      </c>
      <c r="Q1290" s="191">
        <v>0</v>
      </c>
      <c r="R1290" s="191">
        <f>Q1290*H1290</f>
        <v>0</v>
      </c>
      <c r="S1290" s="191">
        <v>0</v>
      </c>
      <c r="T1290" s="192">
        <f>S1290*H1290</f>
        <v>0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193" t="s">
        <v>167</v>
      </c>
      <c r="AT1290" s="193" t="s">
        <v>246</v>
      </c>
      <c r="AU1290" s="193" t="s">
        <v>79</v>
      </c>
      <c r="AY1290" s="19" t="s">
        <v>244</v>
      </c>
      <c r="BE1290" s="194">
        <f>IF(N1290="základní",J1290,0)</f>
        <v>0</v>
      </c>
      <c r="BF1290" s="194">
        <f>IF(N1290="snížená",J1290,0)</f>
        <v>0</v>
      </c>
      <c r="BG1290" s="194">
        <f>IF(N1290="zákl. přenesená",J1290,0)</f>
        <v>0</v>
      </c>
      <c r="BH1290" s="194">
        <f>IF(N1290="sníž. přenesená",J1290,0)</f>
        <v>0</v>
      </c>
      <c r="BI1290" s="194">
        <f>IF(N1290="nulová",J1290,0)</f>
        <v>0</v>
      </c>
      <c r="BJ1290" s="19" t="s">
        <v>77</v>
      </c>
      <c r="BK1290" s="194">
        <f>ROUND(I1290*H1290,2)</f>
        <v>0</v>
      </c>
      <c r="BL1290" s="19" t="s">
        <v>167</v>
      </c>
      <c r="BM1290" s="193" t="s">
        <v>3209</v>
      </c>
    </row>
    <row r="1291" spans="1:65" s="12" customFormat="1" ht="22.9" customHeight="1">
      <c r="B1291" s="165"/>
      <c r="C1291" s="166"/>
      <c r="D1291" s="167" t="s">
        <v>69</v>
      </c>
      <c r="E1291" s="179" t="s">
        <v>703</v>
      </c>
      <c r="F1291" s="179" t="s">
        <v>704</v>
      </c>
      <c r="G1291" s="166"/>
      <c r="H1291" s="166"/>
      <c r="I1291" s="169"/>
      <c r="J1291" s="180">
        <f>BK1291</f>
        <v>0</v>
      </c>
      <c r="K1291" s="166"/>
      <c r="L1291" s="171"/>
      <c r="M1291" s="172"/>
      <c r="N1291" s="173"/>
      <c r="O1291" s="173"/>
      <c r="P1291" s="174">
        <f>SUM(P1292:P1368)</f>
        <v>0</v>
      </c>
      <c r="Q1291" s="173"/>
      <c r="R1291" s="174">
        <f>SUM(R1292:R1368)</f>
        <v>41.511845000000008</v>
      </c>
      <c r="S1291" s="173"/>
      <c r="T1291" s="175">
        <f>SUM(T1292:T1368)</f>
        <v>0</v>
      </c>
      <c r="AR1291" s="176" t="s">
        <v>79</v>
      </c>
      <c r="AT1291" s="177" t="s">
        <v>69</v>
      </c>
      <c r="AU1291" s="177" t="s">
        <v>77</v>
      </c>
      <c r="AY1291" s="176" t="s">
        <v>244</v>
      </c>
      <c r="BK1291" s="178">
        <f>SUM(BK1292:BK1368)</f>
        <v>0</v>
      </c>
    </row>
    <row r="1292" spans="1:65" s="2" customFormat="1" ht="24.2" customHeight="1">
      <c r="A1292" s="36"/>
      <c r="B1292" s="37"/>
      <c r="C1292" s="181" t="s">
        <v>3210</v>
      </c>
      <c r="D1292" s="181" t="s">
        <v>246</v>
      </c>
      <c r="E1292" s="182" t="s">
        <v>3211</v>
      </c>
      <c r="F1292" s="183" t="s">
        <v>3212</v>
      </c>
      <c r="G1292" s="184" t="s">
        <v>505</v>
      </c>
      <c r="H1292" s="185">
        <v>0.8</v>
      </c>
      <c r="I1292" s="186"/>
      <c r="J1292" s="187">
        <f>ROUND(I1292*H1292,2)</f>
        <v>0</v>
      </c>
      <c r="K1292" s="188"/>
      <c r="L1292" s="41"/>
      <c r="M1292" s="189" t="s">
        <v>18</v>
      </c>
      <c r="N1292" s="190" t="s">
        <v>41</v>
      </c>
      <c r="O1292" s="66"/>
      <c r="P1292" s="191">
        <f>O1292*H1292</f>
        <v>0</v>
      </c>
      <c r="Q1292" s="191">
        <v>0</v>
      </c>
      <c r="R1292" s="191">
        <f>Q1292*H1292</f>
        <v>0</v>
      </c>
      <c r="S1292" s="191">
        <v>0</v>
      </c>
      <c r="T1292" s="192">
        <f>S1292*H1292</f>
        <v>0</v>
      </c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R1292" s="193" t="s">
        <v>167</v>
      </c>
      <c r="AT1292" s="193" t="s">
        <v>246</v>
      </c>
      <c r="AU1292" s="193" t="s">
        <v>79</v>
      </c>
      <c r="AY1292" s="19" t="s">
        <v>244</v>
      </c>
      <c r="BE1292" s="194">
        <f>IF(N1292="základní",J1292,0)</f>
        <v>0</v>
      </c>
      <c r="BF1292" s="194">
        <f>IF(N1292="snížená",J1292,0)</f>
        <v>0</v>
      </c>
      <c r="BG1292" s="194">
        <f>IF(N1292="zákl. přenesená",J1292,0)</f>
        <v>0</v>
      </c>
      <c r="BH1292" s="194">
        <f>IF(N1292="sníž. přenesená",J1292,0)</f>
        <v>0</v>
      </c>
      <c r="BI1292" s="194">
        <f>IF(N1292="nulová",J1292,0)</f>
        <v>0</v>
      </c>
      <c r="BJ1292" s="19" t="s">
        <v>77</v>
      </c>
      <c r="BK1292" s="194">
        <f>ROUND(I1292*H1292,2)</f>
        <v>0</v>
      </c>
      <c r="BL1292" s="19" t="s">
        <v>167</v>
      </c>
      <c r="BM1292" s="193" t="s">
        <v>3213</v>
      </c>
    </row>
    <row r="1293" spans="1:65" s="13" customFormat="1">
      <c r="B1293" s="195"/>
      <c r="C1293" s="196"/>
      <c r="D1293" s="197" t="s">
        <v>252</v>
      </c>
      <c r="E1293" s="198" t="s">
        <v>18</v>
      </c>
      <c r="F1293" s="199" t="s">
        <v>77</v>
      </c>
      <c r="G1293" s="196"/>
      <c r="H1293" s="200">
        <v>1</v>
      </c>
      <c r="I1293" s="201"/>
      <c r="J1293" s="196"/>
      <c r="K1293" s="196"/>
      <c r="L1293" s="202"/>
      <c r="M1293" s="203"/>
      <c r="N1293" s="204"/>
      <c r="O1293" s="204"/>
      <c r="P1293" s="204"/>
      <c r="Q1293" s="204"/>
      <c r="R1293" s="204"/>
      <c r="S1293" s="204"/>
      <c r="T1293" s="205"/>
      <c r="AT1293" s="206" t="s">
        <v>252</v>
      </c>
      <c r="AU1293" s="206" t="s">
        <v>79</v>
      </c>
      <c r="AV1293" s="13" t="s">
        <v>79</v>
      </c>
      <c r="AW1293" s="13" t="s">
        <v>32</v>
      </c>
      <c r="AX1293" s="13" t="s">
        <v>70</v>
      </c>
      <c r="AY1293" s="206" t="s">
        <v>244</v>
      </c>
    </row>
    <row r="1294" spans="1:65" s="15" customFormat="1">
      <c r="B1294" s="229"/>
      <c r="C1294" s="230"/>
      <c r="D1294" s="197" t="s">
        <v>252</v>
      </c>
      <c r="E1294" s="231" t="s">
        <v>18</v>
      </c>
      <c r="F1294" s="232" t="s">
        <v>374</v>
      </c>
      <c r="G1294" s="230"/>
      <c r="H1294" s="231" t="s">
        <v>18</v>
      </c>
      <c r="I1294" s="233"/>
      <c r="J1294" s="230"/>
      <c r="K1294" s="230"/>
      <c r="L1294" s="234"/>
      <c r="M1294" s="235"/>
      <c r="N1294" s="236"/>
      <c r="O1294" s="236"/>
      <c r="P1294" s="236"/>
      <c r="Q1294" s="236"/>
      <c r="R1294" s="236"/>
      <c r="S1294" s="236"/>
      <c r="T1294" s="237"/>
      <c r="AT1294" s="238" t="s">
        <v>252</v>
      </c>
      <c r="AU1294" s="238" t="s">
        <v>79</v>
      </c>
      <c r="AV1294" s="15" t="s">
        <v>77</v>
      </c>
      <c r="AW1294" s="15" t="s">
        <v>32</v>
      </c>
      <c r="AX1294" s="15" t="s">
        <v>70</v>
      </c>
      <c r="AY1294" s="238" t="s">
        <v>244</v>
      </c>
    </row>
    <row r="1295" spans="1:65" s="13" customFormat="1">
      <c r="B1295" s="195"/>
      <c r="C1295" s="196"/>
      <c r="D1295" s="197" t="s">
        <v>252</v>
      </c>
      <c r="E1295" s="198" t="s">
        <v>18</v>
      </c>
      <c r="F1295" s="199" t="s">
        <v>3214</v>
      </c>
      <c r="G1295" s="196"/>
      <c r="H1295" s="200">
        <v>-0.2</v>
      </c>
      <c r="I1295" s="201"/>
      <c r="J1295" s="196"/>
      <c r="K1295" s="196"/>
      <c r="L1295" s="202"/>
      <c r="M1295" s="203"/>
      <c r="N1295" s="204"/>
      <c r="O1295" s="204"/>
      <c r="P1295" s="204"/>
      <c r="Q1295" s="204"/>
      <c r="R1295" s="204"/>
      <c r="S1295" s="204"/>
      <c r="T1295" s="205"/>
      <c r="AT1295" s="206" t="s">
        <v>252</v>
      </c>
      <c r="AU1295" s="206" t="s">
        <v>79</v>
      </c>
      <c r="AV1295" s="13" t="s">
        <v>79</v>
      </c>
      <c r="AW1295" s="13" t="s">
        <v>32</v>
      </c>
      <c r="AX1295" s="13" t="s">
        <v>70</v>
      </c>
      <c r="AY1295" s="206" t="s">
        <v>244</v>
      </c>
    </row>
    <row r="1296" spans="1:65" s="14" customFormat="1">
      <c r="B1296" s="207"/>
      <c r="C1296" s="208"/>
      <c r="D1296" s="197" t="s">
        <v>252</v>
      </c>
      <c r="E1296" s="209" t="s">
        <v>18</v>
      </c>
      <c r="F1296" s="210" t="s">
        <v>254</v>
      </c>
      <c r="G1296" s="208"/>
      <c r="H1296" s="211">
        <v>0.8</v>
      </c>
      <c r="I1296" s="212"/>
      <c r="J1296" s="208"/>
      <c r="K1296" s="208"/>
      <c r="L1296" s="213"/>
      <c r="M1296" s="214"/>
      <c r="N1296" s="215"/>
      <c r="O1296" s="215"/>
      <c r="P1296" s="215"/>
      <c r="Q1296" s="215"/>
      <c r="R1296" s="215"/>
      <c r="S1296" s="215"/>
      <c r="T1296" s="216"/>
      <c r="AT1296" s="217" t="s">
        <v>252</v>
      </c>
      <c r="AU1296" s="217" t="s">
        <v>79</v>
      </c>
      <c r="AV1296" s="14" t="s">
        <v>250</v>
      </c>
      <c r="AW1296" s="14" t="s">
        <v>32</v>
      </c>
      <c r="AX1296" s="14" t="s">
        <v>77</v>
      </c>
      <c r="AY1296" s="217" t="s">
        <v>244</v>
      </c>
    </row>
    <row r="1297" spans="1:65" s="2" customFormat="1" ht="33" customHeight="1">
      <c r="A1297" s="36"/>
      <c r="B1297" s="37"/>
      <c r="C1297" s="181" t="s">
        <v>3215</v>
      </c>
      <c r="D1297" s="181" t="s">
        <v>246</v>
      </c>
      <c r="E1297" s="182" t="s">
        <v>3216</v>
      </c>
      <c r="F1297" s="183" t="s">
        <v>3217</v>
      </c>
      <c r="G1297" s="184" t="s">
        <v>379</v>
      </c>
      <c r="H1297" s="185">
        <v>27</v>
      </c>
      <c r="I1297" s="186"/>
      <c r="J1297" s="187">
        <f>ROUND(I1297*H1297,2)</f>
        <v>0</v>
      </c>
      <c r="K1297" s="188"/>
      <c r="L1297" s="41"/>
      <c r="M1297" s="189" t="s">
        <v>18</v>
      </c>
      <c r="N1297" s="190" t="s">
        <v>41</v>
      </c>
      <c r="O1297" s="66"/>
      <c r="P1297" s="191">
        <f>O1297*H1297</f>
        <v>0</v>
      </c>
      <c r="Q1297" s="191">
        <v>0</v>
      </c>
      <c r="R1297" s="191">
        <f>Q1297*H1297</f>
        <v>0</v>
      </c>
      <c r="S1297" s="191">
        <v>0</v>
      </c>
      <c r="T1297" s="192">
        <f>S1297*H1297</f>
        <v>0</v>
      </c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R1297" s="193" t="s">
        <v>167</v>
      </c>
      <c r="AT1297" s="193" t="s">
        <v>246</v>
      </c>
      <c r="AU1297" s="193" t="s">
        <v>79</v>
      </c>
      <c r="AY1297" s="19" t="s">
        <v>244</v>
      </c>
      <c r="BE1297" s="194">
        <f>IF(N1297="základní",J1297,0)</f>
        <v>0</v>
      </c>
      <c r="BF1297" s="194">
        <f>IF(N1297="snížená",J1297,0)</f>
        <v>0</v>
      </c>
      <c r="BG1297" s="194">
        <f>IF(N1297="zákl. přenesená",J1297,0)</f>
        <v>0</v>
      </c>
      <c r="BH1297" s="194">
        <f>IF(N1297="sníž. přenesená",J1297,0)</f>
        <v>0</v>
      </c>
      <c r="BI1297" s="194">
        <f>IF(N1297="nulová",J1297,0)</f>
        <v>0</v>
      </c>
      <c r="BJ1297" s="19" t="s">
        <v>77</v>
      </c>
      <c r="BK1297" s="194">
        <f>ROUND(I1297*H1297,2)</f>
        <v>0</v>
      </c>
      <c r="BL1297" s="19" t="s">
        <v>167</v>
      </c>
      <c r="BM1297" s="193" t="s">
        <v>3218</v>
      </c>
    </row>
    <row r="1298" spans="1:65" s="13" customFormat="1">
      <c r="B1298" s="195"/>
      <c r="C1298" s="196"/>
      <c r="D1298" s="197" t="s">
        <v>252</v>
      </c>
      <c r="E1298" s="198" t="s">
        <v>18</v>
      </c>
      <c r="F1298" s="199" t="s">
        <v>3219</v>
      </c>
      <c r="G1298" s="196"/>
      <c r="H1298" s="200">
        <v>27</v>
      </c>
      <c r="I1298" s="201"/>
      <c r="J1298" s="196"/>
      <c r="K1298" s="196"/>
      <c r="L1298" s="202"/>
      <c r="M1298" s="203"/>
      <c r="N1298" s="204"/>
      <c r="O1298" s="204"/>
      <c r="P1298" s="204"/>
      <c r="Q1298" s="204"/>
      <c r="R1298" s="204"/>
      <c r="S1298" s="204"/>
      <c r="T1298" s="205"/>
      <c r="AT1298" s="206" t="s">
        <v>252</v>
      </c>
      <c r="AU1298" s="206" t="s">
        <v>79</v>
      </c>
      <c r="AV1298" s="13" t="s">
        <v>79</v>
      </c>
      <c r="AW1298" s="13" t="s">
        <v>32</v>
      </c>
      <c r="AX1298" s="13" t="s">
        <v>70</v>
      </c>
      <c r="AY1298" s="206" t="s">
        <v>244</v>
      </c>
    </row>
    <row r="1299" spans="1:65" s="14" customFormat="1">
      <c r="B1299" s="207"/>
      <c r="C1299" s="208"/>
      <c r="D1299" s="197" t="s">
        <v>252</v>
      </c>
      <c r="E1299" s="209" t="s">
        <v>18</v>
      </c>
      <c r="F1299" s="210" t="s">
        <v>254</v>
      </c>
      <c r="G1299" s="208"/>
      <c r="H1299" s="211">
        <v>27</v>
      </c>
      <c r="I1299" s="212"/>
      <c r="J1299" s="208"/>
      <c r="K1299" s="208"/>
      <c r="L1299" s="213"/>
      <c r="M1299" s="214"/>
      <c r="N1299" s="215"/>
      <c r="O1299" s="215"/>
      <c r="P1299" s="215"/>
      <c r="Q1299" s="215"/>
      <c r="R1299" s="215"/>
      <c r="S1299" s="215"/>
      <c r="T1299" s="216"/>
      <c r="AT1299" s="217" t="s">
        <v>252</v>
      </c>
      <c r="AU1299" s="217" t="s">
        <v>79</v>
      </c>
      <c r="AV1299" s="14" t="s">
        <v>250</v>
      </c>
      <c r="AW1299" s="14" t="s">
        <v>32</v>
      </c>
      <c r="AX1299" s="14" t="s">
        <v>77</v>
      </c>
      <c r="AY1299" s="217" t="s">
        <v>244</v>
      </c>
    </row>
    <row r="1300" spans="1:65" s="2" customFormat="1" ht="24.2" customHeight="1">
      <c r="A1300" s="36"/>
      <c r="B1300" s="37"/>
      <c r="C1300" s="181" t="s">
        <v>3220</v>
      </c>
      <c r="D1300" s="181" t="s">
        <v>246</v>
      </c>
      <c r="E1300" s="182" t="s">
        <v>3221</v>
      </c>
      <c r="F1300" s="183" t="s">
        <v>3222</v>
      </c>
      <c r="G1300" s="184" t="s">
        <v>379</v>
      </c>
      <c r="H1300" s="185">
        <v>565</v>
      </c>
      <c r="I1300" s="186"/>
      <c r="J1300" s="187">
        <f>ROUND(I1300*H1300,2)</f>
        <v>0</v>
      </c>
      <c r="K1300" s="188"/>
      <c r="L1300" s="41"/>
      <c r="M1300" s="189" t="s">
        <v>18</v>
      </c>
      <c r="N1300" s="190" t="s">
        <v>41</v>
      </c>
      <c r="O1300" s="66"/>
      <c r="P1300" s="191">
        <f>O1300*H1300</f>
        <v>0</v>
      </c>
      <c r="Q1300" s="191">
        <v>0</v>
      </c>
      <c r="R1300" s="191">
        <f>Q1300*H1300</f>
        <v>0</v>
      </c>
      <c r="S1300" s="191">
        <v>0</v>
      </c>
      <c r="T1300" s="192">
        <f>S1300*H1300</f>
        <v>0</v>
      </c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R1300" s="193" t="s">
        <v>167</v>
      </c>
      <c r="AT1300" s="193" t="s">
        <v>246</v>
      </c>
      <c r="AU1300" s="193" t="s">
        <v>79</v>
      </c>
      <c r="AY1300" s="19" t="s">
        <v>244</v>
      </c>
      <c r="BE1300" s="194">
        <f>IF(N1300="základní",J1300,0)</f>
        <v>0</v>
      </c>
      <c r="BF1300" s="194">
        <f>IF(N1300="snížená",J1300,0)</f>
        <v>0</v>
      </c>
      <c r="BG1300" s="194">
        <f>IF(N1300="zákl. přenesená",J1300,0)</f>
        <v>0</v>
      </c>
      <c r="BH1300" s="194">
        <f>IF(N1300="sníž. přenesená",J1300,0)</f>
        <v>0</v>
      </c>
      <c r="BI1300" s="194">
        <f>IF(N1300="nulová",J1300,0)</f>
        <v>0</v>
      </c>
      <c r="BJ1300" s="19" t="s">
        <v>77</v>
      </c>
      <c r="BK1300" s="194">
        <f>ROUND(I1300*H1300,2)</f>
        <v>0</v>
      </c>
      <c r="BL1300" s="19" t="s">
        <v>167</v>
      </c>
      <c r="BM1300" s="193" t="s">
        <v>3223</v>
      </c>
    </row>
    <row r="1301" spans="1:65" s="13" customFormat="1">
      <c r="B1301" s="195"/>
      <c r="C1301" s="196"/>
      <c r="D1301" s="197" t="s">
        <v>252</v>
      </c>
      <c r="E1301" s="198" t="s">
        <v>18</v>
      </c>
      <c r="F1301" s="199" t="s">
        <v>3224</v>
      </c>
      <c r="G1301" s="196"/>
      <c r="H1301" s="200">
        <v>149</v>
      </c>
      <c r="I1301" s="201"/>
      <c r="J1301" s="196"/>
      <c r="K1301" s="196"/>
      <c r="L1301" s="202"/>
      <c r="M1301" s="203"/>
      <c r="N1301" s="204"/>
      <c r="O1301" s="204"/>
      <c r="P1301" s="204"/>
      <c r="Q1301" s="204"/>
      <c r="R1301" s="204"/>
      <c r="S1301" s="204"/>
      <c r="T1301" s="205"/>
      <c r="AT1301" s="206" t="s">
        <v>252</v>
      </c>
      <c r="AU1301" s="206" t="s">
        <v>79</v>
      </c>
      <c r="AV1301" s="13" t="s">
        <v>79</v>
      </c>
      <c r="AW1301" s="13" t="s">
        <v>32</v>
      </c>
      <c r="AX1301" s="13" t="s">
        <v>70</v>
      </c>
      <c r="AY1301" s="206" t="s">
        <v>244</v>
      </c>
    </row>
    <row r="1302" spans="1:65" s="13" customFormat="1">
      <c r="B1302" s="195"/>
      <c r="C1302" s="196"/>
      <c r="D1302" s="197" t="s">
        <v>252</v>
      </c>
      <c r="E1302" s="198" t="s">
        <v>18</v>
      </c>
      <c r="F1302" s="199" t="s">
        <v>3225</v>
      </c>
      <c r="G1302" s="196"/>
      <c r="H1302" s="200">
        <v>416</v>
      </c>
      <c r="I1302" s="201"/>
      <c r="J1302" s="196"/>
      <c r="K1302" s="196"/>
      <c r="L1302" s="202"/>
      <c r="M1302" s="203"/>
      <c r="N1302" s="204"/>
      <c r="O1302" s="204"/>
      <c r="P1302" s="204"/>
      <c r="Q1302" s="204"/>
      <c r="R1302" s="204"/>
      <c r="S1302" s="204"/>
      <c r="T1302" s="205"/>
      <c r="AT1302" s="206" t="s">
        <v>252</v>
      </c>
      <c r="AU1302" s="206" t="s">
        <v>79</v>
      </c>
      <c r="AV1302" s="13" t="s">
        <v>79</v>
      </c>
      <c r="AW1302" s="13" t="s">
        <v>32</v>
      </c>
      <c r="AX1302" s="13" t="s">
        <v>70</v>
      </c>
      <c r="AY1302" s="206" t="s">
        <v>244</v>
      </c>
    </row>
    <row r="1303" spans="1:65" s="14" customFormat="1">
      <c r="B1303" s="207"/>
      <c r="C1303" s="208"/>
      <c r="D1303" s="197" t="s">
        <v>252</v>
      </c>
      <c r="E1303" s="209" t="s">
        <v>18</v>
      </c>
      <c r="F1303" s="210" t="s">
        <v>254</v>
      </c>
      <c r="G1303" s="208"/>
      <c r="H1303" s="211">
        <v>565</v>
      </c>
      <c r="I1303" s="212"/>
      <c r="J1303" s="208"/>
      <c r="K1303" s="208"/>
      <c r="L1303" s="213"/>
      <c r="M1303" s="214"/>
      <c r="N1303" s="215"/>
      <c r="O1303" s="215"/>
      <c r="P1303" s="215"/>
      <c r="Q1303" s="215"/>
      <c r="R1303" s="215"/>
      <c r="S1303" s="215"/>
      <c r="T1303" s="216"/>
      <c r="AT1303" s="217" t="s">
        <v>252</v>
      </c>
      <c r="AU1303" s="217" t="s">
        <v>79</v>
      </c>
      <c r="AV1303" s="14" t="s">
        <v>250</v>
      </c>
      <c r="AW1303" s="14" t="s">
        <v>32</v>
      </c>
      <c r="AX1303" s="14" t="s">
        <v>77</v>
      </c>
      <c r="AY1303" s="217" t="s">
        <v>244</v>
      </c>
    </row>
    <row r="1304" spans="1:65" s="2" customFormat="1" ht="37.9" customHeight="1">
      <c r="A1304" s="36"/>
      <c r="B1304" s="37"/>
      <c r="C1304" s="181" t="s">
        <v>3226</v>
      </c>
      <c r="D1304" s="181" t="s">
        <v>246</v>
      </c>
      <c r="E1304" s="182" t="s">
        <v>3227</v>
      </c>
      <c r="F1304" s="183" t="s">
        <v>3228</v>
      </c>
      <c r="G1304" s="184" t="s">
        <v>379</v>
      </c>
      <c r="H1304" s="185">
        <v>244.4</v>
      </c>
      <c r="I1304" s="186"/>
      <c r="J1304" s="187">
        <f>ROUND(I1304*H1304,2)</f>
        <v>0</v>
      </c>
      <c r="K1304" s="188"/>
      <c r="L1304" s="41"/>
      <c r="M1304" s="189" t="s">
        <v>18</v>
      </c>
      <c r="N1304" s="190" t="s">
        <v>41</v>
      </c>
      <c r="O1304" s="66"/>
      <c r="P1304" s="191">
        <f>O1304*H1304</f>
        <v>0</v>
      </c>
      <c r="Q1304" s="191">
        <v>8.0000000000000007E-5</v>
      </c>
      <c r="R1304" s="191">
        <f>Q1304*H1304</f>
        <v>1.9552000000000003E-2</v>
      </c>
      <c r="S1304" s="191">
        <v>0</v>
      </c>
      <c r="T1304" s="192">
        <f>S1304*H1304</f>
        <v>0</v>
      </c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R1304" s="193" t="s">
        <v>167</v>
      </c>
      <c r="AT1304" s="193" t="s">
        <v>246</v>
      </c>
      <c r="AU1304" s="193" t="s">
        <v>79</v>
      </c>
      <c r="AY1304" s="19" t="s">
        <v>244</v>
      </c>
      <c r="BE1304" s="194">
        <f>IF(N1304="základní",J1304,0)</f>
        <v>0</v>
      </c>
      <c r="BF1304" s="194">
        <f>IF(N1304="snížená",J1304,0)</f>
        <v>0</v>
      </c>
      <c r="BG1304" s="194">
        <f>IF(N1304="zákl. přenesená",J1304,0)</f>
        <v>0</v>
      </c>
      <c r="BH1304" s="194">
        <f>IF(N1304="sníž. přenesená",J1304,0)</f>
        <v>0</v>
      </c>
      <c r="BI1304" s="194">
        <f>IF(N1304="nulová",J1304,0)</f>
        <v>0</v>
      </c>
      <c r="BJ1304" s="19" t="s">
        <v>77</v>
      </c>
      <c r="BK1304" s="194">
        <f>ROUND(I1304*H1304,2)</f>
        <v>0</v>
      </c>
      <c r="BL1304" s="19" t="s">
        <v>167</v>
      </c>
      <c r="BM1304" s="193" t="s">
        <v>3229</v>
      </c>
    </row>
    <row r="1305" spans="1:65" s="13" customFormat="1">
      <c r="B1305" s="195"/>
      <c r="C1305" s="196"/>
      <c r="D1305" s="197" t="s">
        <v>252</v>
      </c>
      <c r="E1305" s="198" t="s">
        <v>18</v>
      </c>
      <c r="F1305" s="199" t="s">
        <v>3230</v>
      </c>
      <c r="G1305" s="196"/>
      <c r="H1305" s="200">
        <v>244.4</v>
      </c>
      <c r="I1305" s="201"/>
      <c r="J1305" s="196"/>
      <c r="K1305" s="196"/>
      <c r="L1305" s="202"/>
      <c r="M1305" s="203"/>
      <c r="N1305" s="204"/>
      <c r="O1305" s="204"/>
      <c r="P1305" s="204"/>
      <c r="Q1305" s="204"/>
      <c r="R1305" s="204"/>
      <c r="S1305" s="204"/>
      <c r="T1305" s="205"/>
      <c r="AT1305" s="206" t="s">
        <v>252</v>
      </c>
      <c r="AU1305" s="206" t="s">
        <v>79</v>
      </c>
      <c r="AV1305" s="13" t="s">
        <v>79</v>
      </c>
      <c r="AW1305" s="13" t="s">
        <v>32</v>
      </c>
      <c r="AX1305" s="13" t="s">
        <v>70</v>
      </c>
      <c r="AY1305" s="206" t="s">
        <v>244</v>
      </c>
    </row>
    <row r="1306" spans="1:65" s="14" customFormat="1">
      <c r="B1306" s="207"/>
      <c r="C1306" s="208"/>
      <c r="D1306" s="197" t="s">
        <v>252</v>
      </c>
      <c r="E1306" s="209" t="s">
        <v>18</v>
      </c>
      <c r="F1306" s="210" t="s">
        <v>254</v>
      </c>
      <c r="G1306" s="208"/>
      <c r="H1306" s="211">
        <v>244.4</v>
      </c>
      <c r="I1306" s="212"/>
      <c r="J1306" s="208"/>
      <c r="K1306" s="208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252</v>
      </c>
      <c r="AU1306" s="217" t="s">
        <v>79</v>
      </c>
      <c r="AV1306" s="14" t="s">
        <v>250</v>
      </c>
      <c r="AW1306" s="14" t="s">
        <v>32</v>
      </c>
      <c r="AX1306" s="14" t="s">
        <v>77</v>
      </c>
      <c r="AY1306" s="217" t="s">
        <v>244</v>
      </c>
    </row>
    <row r="1307" spans="1:65" s="2" customFormat="1" ht="21.75" customHeight="1">
      <c r="A1307" s="36"/>
      <c r="B1307" s="37"/>
      <c r="C1307" s="218" t="s">
        <v>3231</v>
      </c>
      <c r="D1307" s="218" t="s">
        <v>264</v>
      </c>
      <c r="E1307" s="219" t="s">
        <v>3232</v>
      </c>
      <c r="F1307" s="220" t="s">
        <v>3233</v>
      </c>
      <c r="G1307" s="221" t="s">
        <v>257</v>
      </c>
      <c r="H1307" s="222">
        <v>6.44</v>
      </c>
      <c r="I1307" s="223"/>
      <c r="J1307" s="224">
        <f>ROUND(I1307*H1307,2)</f>
        <v>0</v>
      </c>
      <c r="K1307" s="225"/>
      <c r="L1307" s="226"/>
      <c r="M1307" s="227" t="s">
        <v>18</v>
      </c>
      <c r="N1307" s="228" t="s">
        <v>41</v>
      </c>
      <c r="O1307" s="66"/>
      <c r="P1307" s="191">
        <f>O1307*H1307</f>
        <v>0</v>
      </c>
      <c r="Q1307" s="191">
        <v>0.55000000000000004</v>
      </c>
      <c r="R1307" s="191">
        <f>Q1307*H1307</f>
        <v>3.5420000000000007</v>
      </c>
      <c r="S1307" s="191">
        <v>0</v>
      </c>
      <c r="T1307" s="192">
        <f>S1307*H1307</f>
        <v>0</v>
      </c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R1307" s="193" t="s">
        <v>415</v>
      </c>
      <c r="AT1307" s="193" t="s">
        <v>264</v>
      </c>
      <c r="AU1307" s="193" t="s">
        <v>79</v>
      </c>
      <c r="AY1307" s="19" t="s">
        <v>244</v>
      </c>
      <c r="BE1307" s="194">
        <f>IF(N1307="základní",J1307,0)</f>
        <v>0</v>
      </c>
      <c r="BF1307" s="194">
        <f>IF(N1307="snížená",J1307,0)</f>
        <v>0</v>
      </c>
      <c r="BG1307" s="194">
        <f>IF(N1307="zákl. přenesená",J1307,0)</f>
        <v>0</v>
      </c>
      <c r="BH1307" s="194">
        <f>IF(N1307="sníž. přenesená",J1307,0)</f>
        <v>0</v>
      </c>
      <c r="BI1307" s="194">
        <f>IF(N1307="nulová",J1307,0)</f>
        <v>0</v>
      </c>
      <c r="BJ1307" s="19" t="s">
        <v>77</v>
      </c>
      <c r="BK1307" s="194">
        <f>ROUND(I1307*H1307,2)</f>
        <v>0</v>
      </c>
      <c r="BL1307" s="19" t="s">
        <v>167</v>
      </c>
      <c r="BM1307" s="193" t="s">
        <v>3234</v>
      </c>
    </row>
    <row r="1308" spans="1:65" s="13" customFormat="1">
      <c r="B1308" s="195"/>
      <c r="C1308" s="196"/>
      <c r="D1308" s="197" t="s">
        <v>252</v>
      </c>
      <c r="E1308" s="198" t="s">
        <v>18</v>
      </c>
      <c r="F1308" s="199" t="s">
        <v>3235</v>
      </c>
      <c r="G1308" s="196"/>
      <c r="H1308" s="200">
        <v>6.44</v>
      </c>
      <c r="I1308" s="201"/>
      <c r="J1308" s="196"/>
      <c r="K1308" s="196"/>
      <c r="L1308" s="202"/>
      <c r="M1308" s="203"/>
      <c r="N1308" s="204"/>
      <c r="O1308" s="204"/>
      <c r="P1308" s="204"/>
      <c r="Q1308" s="204"/>
      <c r="R1308" s="204"/>
      <c r="S1308" s="204"/>
      <c r="T1308" s="205"/>
      <c r="AT1308" s="206" t="s">
        <v>252</v>
      </c>
      <c r="AU1308" s="206" t="s">
        <v>79</v>
      </c>
      <c r="AV1308" s="13" t="s">
        <v>79</v>
      </c>
      <c r="AW1308" s="13" t="s">
        <v>32</v>
      </c>
      <c r="AX1308" s="13" t="s">
        <v>70</v>
      </c>
      <c r="AY1308" s="206" t="s">
        <v>244</v>
      </c>
    </row>
    <row r="1309" spans="1:65" s="14" customFormat="1">
      <c r="B1309" s="207"/>
      <c r="C1309" s="208"/>
      <c r="D1309" s="197" t="s">
        <v>252</v>
      </c>
      <c r="E1309" s="209" t="s">
        <v>18</v>
      </c>
      <c r="F1309" s="210" t="s">
        <v>254</v>
      </c>
      <c r="G1309" s="208"/>
      <c r="H1309" s="211">
        <v>6.44</v>
      </c>
      <c r="I1309" s="212"/>
      <c r="J1309" s="208"/>
      <c r="K1309" s="208"/>
      <c r="L1309" s="213"/>
      <c r="M1309" s="214"/>
      <c r="N1309" s="215"/>
      <c r="O1309" s="215"/>
      <c r="P1309" s="215"/>
      <c r="Q1309" s="215"/>
      <c r="R1309" s="215"/>
      <c r="S1309" s="215"/>
      <c r="T1309" s="216"/>
      <c r="AT1309" s="217" t="s">
        <v>252</v>
      </c>
      <c r="AU1309" s="217" t="s">
        <v>79</v>
      </c>
      <c r="AV1309" s="14" t="s">
        <v>250</v>
      </c>
      <c r="AW1309" s="14" t="s">
        <v>32</v>
      </c>
      <c r="AX1309" s="14" t="s">
        <v>77</v>
      </c>
      <c r="AY1309" s="217" t="s">
        <v>244</v>
      </c>
    </row>
    <row r="1310" spans="1:65" s="2" customFormat="1" ht="44.25" customHeight="1">
      <c r="A1310" s="36"/>
      <c r="B1310" s="37"/>
      <c r="C1310" s="181" t="s">
        <v>3236</v>
      </c>
      <c r="D1310" s="181" t="s">
        <v>246</v>
      </c>
      <c r="E1310" s="182" t="s">
        <v>3237</v>
      </c>
      <c r="F1310" s="183" t="s">
        <v>3238</v>
      </c>
      <c r="G1310" s="184" t="s">
        <v>289</v>
      </c>
      <c r="H1310" s="185">
        <v>19.62</v>
      </c>
      <c r="I1310" s="186"/>
      <c r="J1310" s="187">
        <f>ROUND(I1310*H1310,2)</f>
        <v>0</v>
      </c>
      <c r="K1310" s="188"/>
      <c r="L1310" s="41"/>
      <c r="M1310" s="189" t="s">
        <v>18</v>
      </c>
      <c r="N1310" s="190" t="s">
        <v>41</v>
      </c>
      <c r="O1310" s="66"/>
      <c r="P1310" s="191">
        <f>O1310*H1310</f>
        <v>0</v>
      </c>
      <c r="Q1310" s="191">
        <v>1.423E-2</v>
      </c>
      <c r="R1310" s="191">
        <f>Q1310*H1310</f>
        <v>0.27919260000000001</v>
      </c>
      <c r="S1310" s="191">
        <v>0</v>
      </c>
      <c r="T1310" s="192">
        <f>S1310*H1310</f>
        <v>0</v>
      </c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R1310" s="193" t="s">
        <v>167</v>
      </c>
      <c r="AT1310" s="193" t="s">
        <v>246</v>
      </c>
      <c r="AU1310" s="193" t="s">
        <v>79</v>
      </c>
      <c r="AY1310" s="19" t="s">
        <v>244</v>
      </c>
      <c r="BE1310" s="194">
        <f>IF(N1310="základní",J1310,0)</f>
        <v>0</v>
      </c>
      <c r="BF1310" s="194">
        <f>IF(N1310="snížená",J1310,0)</f>
        <v>0</v>
      </c>
      <c r="BG1310" s="194">
        <f>IF(N1310="zákl. přenesená",J1310,0)</f>
        <v>0</v>
      </c>
      <c r="BH1310" s="194">
        <f>IF(N1310="sníž. přenesená",J1310,0)</f>
        <v>0</v>
      </c>
      <c r="BI1310" s="194">
        <f>IF(N1310="nulová",J1310,0)</f>
        <v>0</v>
      </c>
      <c r="BJ1310" s="19" t="s">
        <v>77</v>
      </c>
      <c r="BK1310" s="194">
        <f>ROUND(I1310*H1310,2)</f>
        <v>0</v>
      </c>
      <c r="BL1310" s="19" t="s">
        <v>167</v>
      </c>
      <c r="BM1310" s="193" t="s">
        <v>3239</v>
      </c>
    </row>
    <row r="1311" spans="1:65" s="13" customFormat="1" ht="22.5">
      <c r="B1311" s="195"/>
      <c r="C1311" s="196"/>
      <c r="D1311" s="197" t="s">
        <v>252</v>
      </c>
      <c r="E1311" s="198" t="s">
        <v>18</v>
      </c>
      <c r="F1311" s="199" t="s">
        <v>3240</v>
      </c>
      <c r="G1311" s="196"/>
      <c r="H1311" s="200">
        <v>19.62</v>
      </c>
      <c r="I1311" s="201"/>
      <c r="J1311" s="196"/>
      <c r="K1311" s="196"/>
      <c r="L1311" s="202"/>
      <c r="M1311" s="203"/>
      <c r="N1311" s="204"/>
      <c r="O1311" s="204"/>
      <c r="P1311" s="204"/>
      <c r="Q1311" s="204"/>
      <c r="R1311" s="204"/>
      <c r="S1311" s="204"/>
      <c r="T1311" s="205"/>
      <c r="AT1311" s="206" t="s">
        <v>252</v>
      </c>
      <c r="AU1311" s="206" t="s">
        <v>79</v>
      </c>
      <c r="AV1311" s="13" t="s">
        <v>79</v>
      </c>
      <c r="AW1311" s="13" t="s">
        <v>32</v>
      </c>
      <c r="AX1311" s="13" t="s">
        <v>70</v>
      </c>
      <c r="AY1311" s="206" t="s">
        <v>244</v>
      </c>
    </row>
    <row r="1312" spans="1:65" s="14" customFormat="1">
      <c r="B1312" s="207"/>
      <c r="C1312" s="208"/>
      <c r="D1312" s="197" t="s">
        <v>252</v>
      </c>
      <c r="E1312" s="209" t="s">
        <v>18</v>
      </c>
      <c r="F1312" s="210" t="s">
        <v>254</v>
      </c>
      <c r="G1312" s="208"/>
      <c r="H1312" s="211">
        <v>19.62</v>
      </c>
      <c r="I1312" s="212"/>
      <c r="J1312" s="208"/>
      <c r="K1312" s="208"/>
      <c r="L1312" s="213"/>
      <c r="M1312" s="214"/>
      <c r="N1312" s="215"/>
      <c r="O1312" s="215"/>
      <c r="P1312" s="215"/>
      <c r="Q1312" s="215"/>
      <c r="R1312" s="215"/>
      <c r="S1312" s="215"/>
      <c r="T1312" s="216"/>
      <c r="AT1312" s="217" t="s">
        <v>252</v>
      </c>
      <c r="AU1312" s="217" t="s">
        <v>79</v>
      </c>
      <c r="AV1312" s="14" t="s">
        <v>250</v>
      </c>
      <c r="AW1312" s="14" t="s">
        <v>32</v>
      </c>
      <c r="AX1312" s="14" t="s">
        <v>77</v>
      </c>
      <c r="AY1312" s="217" t="s">
        <v>244</v>
      </c>
    </row>
    <row r="1313" spans="1:65" s="2" customFormat="1" ht="37.9" customHeight="1">
      <c r="A1313" s="36"/>
      <c r="B1313" s="37"/>
      <c r="C1313" s="181" t="s">
        <v>3241</v>
      </c>
      <c r="D1313" s="181" t="s">
        <v>246</v>
      </c>
      <c r="E1313" s="182" t="s">
        <v>3242</v>
      </c>
      <c r="F1313" s="183" t="s">
        <v>3243</v>
      </c>
      <c r="G1313" s="184" t="s">
        <v>289</v>
      </c>
      <c r="H1313" s="185">
        <v>10.8</v>
      </c>
      <c r="I1313" s="186"/>
      <c r="J1313" s="187">
        <f>ROUND(I1313*H1313,2)</f>
        <v>0</v>
      </c>
      <c r="K1313" s="188"/>
      <c r="L1313" s="41"/>
      <c r="M1313" s="189" t="s">
        <v>18</v>
      </c>
      <c r="N1313" s="190" t="s">
        <v>41</v>
      </c>
      <c r="O1313" s="66"/>
      <c r="P1313" s="191">
        <f>O1313*H1313</f>
        <v>0</v>
      </c>
      <c r="Q1313" s="191">
        <v>0</v>
      </c>
      <c r="R1313" s="191">
        <f>Q1313*H1313</f>
        <v>0</v>
      </c>
      <c r="S1313" s="191">
        <v>0</v>
      </c>
      <c r="T1313" s="192">
        <f>S1313*H1313</f>
        <v>0</v>
      </c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R1313" s="193" t="s">
        <v>167</v>
      </c>
      <c r="AT1313" s="193" t="s">
        <v>246</v>
      </c>
      <c r="AU1313" s="193" t="s">
        <v>79</v>
      </c>
      <c r="AY1313" s="19" t="s">
        <v>244</v>
      </c>
      <c r="BE1313" s="194">
        <f>IF(N1313="základní",J1313,0)</f>
        <v>0</v>
      </c>
      <c r="BF1313" s="194">
        <f>IF(N1313="snížená",J1313,0)</f>
        <v>0</v>
      </c>
      <c r="BG1313" s="194">
        <f>IF(N1313="zákl. přenesená",J1313,0)</f>
        <v>0</v>
      </c>
      <c r="BH1313" s="194">
        <f>IF(N1313="sníž. přenesená",J1313,0)</f>
        <v>0</v>
      </c>
      <c r="BI1313" s="194">
        <f>IF(N1313="nulová",J1313,0)</f>
        <v>0</v>
      </c>
      <c r="BJ1313" s="19" t="s">
        <v>77</v>
      </c>
      <c r="BK1313" s="194">
        <f>ROUND(I1313*H1313,2)</f>
        <v>0</v>
      </c>
      <c r="BL1313" s="19" t="s">
        <v>167</v>
      </c>
      <c r="BM1313" s="193" t="s">
        <v>3244</v>
      </c>
    </row>
    <row r="1314" spans="1:65" s="13" customFormat="1">
      <c r="B1314" s="195"/>
      <c r="C1314" s="196"/>
      <c r="D1314" s="197" t="s">
        <v>252</v>
      </c>
      <c r="E1314" s="198" t="s">
        <v>18</v>
      </c>
      <c r="F1314" s="199" t="s">
        <v>3245</v>
      </c>
      <c r="G1314" s="196"/>
      <c r="H1314" s="200">
        <v>10.8</v>
      </c>
      <c r="I1314" s="201"/>
      <c r="J1314" s="196"/>
      <c r="K1314" s="196"/>
      <c r="L1314" s="202"/>
      <c r="M1314" s="203"/>
      <c r="N1314" s="204"/>
      <c r="O1314" s="204"/>
      <c r="P1314" s="204"/>
      <c r="Q1314" s="204"/>
      <c r="R1314" s="204"/>
      <c r="S1314" s="204"/>
      <c r="T1314" s="205"/>
      <c r="AT1314" s="206" t="s">
        <v>252</v>
      </c>
      <c r="AU1314" s="206" t="s">
        <v>79</v>
      </c>
      <c r="AV1314" s="13" t="s">
        <v>79</v>
      </c>
      <c r="AW1314" s="13" t="s">
        <v>32</v>
      </c>
      <c r="AX1314" s="13" t="s">
        <v>70</v>
      </c>
      <c r="AY1314" s="206" t="s">
        <v>244</v>
      </c>
    </row>
    <row r="1315" spans="1:65" s="14" customFormat="1">
      <c r="B1315" s="207"/>
      <c r="C1315" s="208"/>
      <c r="D1315" s="197" t="s">
        <v>252</v>
      </c>
      <c r="E1315" s="209" t="s">
        <v>18</v>
      </c>
      <c r="F1315" s="210" t="s">
        <v>254</v>
      </c>
      <c r="G1315" s="208"/>
      <c r="H1315" s="211">
        <v>10.8</v>
      </c>
      <c r="I1315" s="212"/>
      <c r="J1315" s="208"/>
      <c r="K1315" s="208"/>
      <c r="L1315" s="213"/>
      <c r="M1315" s="214"/>
      <c r="N1315" s="215"/>
      <c r="O1315" s="215"/>
      <c r="P1315" s="215"/>
      <c r="Q1315" s="215"/>
      <c r="R1315" s="215"/>
      <c r="S1315" s="215"/>
      <c r="T1315" s="216"/>
      <c r="AT1315" s="217" t="s">
        <v>252</v>
      </c>
      <c r="AU1315" s="217" t="s">
        <v>79</v>
      </c>
      <c r="AV1315" s="14" t="s">
        <v>250</v>
      </c>
      <c r="AW1315" s="14" t="s">
        <v>32</v>
      </c>
      <c r="AX1315" s="14" t="s">
        <v>77</v>
      </c>
      <c r="AY1315" s="217" t="s">
        <v>244</v>
      </c>
    </row>
    <row r="1316" spans="1:65" s="2" customFormat="1" ht="16.5" customHeight="1">
      <c r="A1316" s="36"/>
      <c r="B1316" s="37"/>
      <c r="C1316" s="218" t="s">
        <v>3246</v>
      </c>
      <c r="D1316" s="218" t="s">
        <v>264</v>
      </c>
      <c r="E1316" s="219" t="s">
        <v>3247</v>
      </c>
      <c r="F1316" s="220" t="s">
        <v>3248</v>
      </c>
      <c r="G1316" s="221" t="s">
        <v>257</v>
      </c>
      <c r="H1316" s="222">
        <v>0.54</v>
      </c>
      <c r="I1316" s="223"/>
      <c r="J1316" s="224">
        <f>ROUND(I1316*H1316,2)</f>
        <v>0</v>
      </c>
      <c r="K1316" s="225"/>
      <c r="L1316" s="226"/>
      <c r="M1316" s="227" t="s">
        <v>18</v>
      </c>
      <c r="N1316" s="228" t="s">
        <v>41</v>
      </c>
      <c r="O1316" s="66"/>
      <c r="P1316" s="191">
        <f>O1316*H1316</f>
        <v>0</v>
      </c>
      <c r="Q1316" s="191">
        <v>0.5</v>
      </c>
      <c r="R1316" s="191">
        <f>Q1316*H1316</f>
        <v>0.27</v>
      </c>
      <c r="S1316" s="191">
        <v>0</v>
      </c>
      <c r="T1316" s="192">
        <f>S1316*H1316</f>
        <v>0</v>
      </c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  <c r="AR1316" s="193" t="s">
        <v>415</v>
      </c>
      <c r="AT1316" s="193" t="s">
        <v>264</v>
      </c>
      <c r="AU1316" s="193" t="s">
        <v>79</v>
      </c>
      <c r="AY1316" s="19" t="s">
        <v>244</v>
      </c>
      <c r="BE1316" s="194">
        <f>IF(N1316="základní",J1316,0)</f>
        <v>0</v>
      </c>
      <c r="BF1316" s="194">
        <f>IF(N1316="snížená",J1316,0)</f>
        <v>0</v>
      </c>
      <c r="BG1316" s="194">
        <f>IF(N1316="zákl. přenesená",J1316,0)</f>
        <v>0</v>
      </c>
      <c r="BH1316" s="194">
        <f>IF(N1316="sníž. přenesená",J1316,0)</f>
        <v>0</v>
      </c>
      <c r="BI1316" s="194">
        <f>IF(N1316="nulová",J1316,0)</f>
        <v>0</v>
      </c>
      <c r="BJ1316" s="19" t="s">
        <v>77</v>
      </c>
      <c r="BK1316" s="194">
        <f>ROUND(I1316*H1316,2)</f>
        <v>0</v>
      </c>
      <c r="BL1316" s="19" t="s">
        <v>167</v>
      </c>
      <c r="BM1316" s="193" t="s">
        <v>3249</v>
      </c>
    </row>
    <row r="1317" spans="1:65" s="13" customFormat="1">
      <c r="B1317" s="195"/>
      <c r="C1317" s="196"/>
      <c r="D1317" s="197" t="s">
        <v>252</v>
      </c>
      <c r="E1317" s="198" t="s">
        <v>18</v>
      </c>
      <c r="F1317" s="199" t="s">
        <v>3250</v>
      </c>
      <c r="G1317" s="196"/>
      <c r="H1317" s="200">
        <v>0.54</v>
      </c>
      <c r="I1317" s="201"/>
      <c r="J1317" s="196"/>
      <c r="K1317" s="196"/>
      <c r="L1317" s="202"/>
      <c r="M1317" s="203"/>
      <c r="N1317" s="204"/>
      <c r="O1317" s="204"/>
      <c r="P1317" s="204"/>
      <c r="Q1317" s="204"/>
      <c r="R1317" s="204"/>
      <c r="S1317" s="204"/>
      <c r="T1317" s="205"/>
      <c r="AT1317" s="206" t="s">
        <v>252</v>
      </c>
      <c r="AU1317" s="206" t="s">
        <v>79</v>
      </c>
      <c r="AV1317" s="13" t="s">
        <v>79</v>
      </c>
      <c r="AW1317" s="13" t="s">
        <v>32</v>
      </c>
      <c r="AX1317" s="13" t="s">
        <v>70</v>
      </c>
      <c r="AY1317" s="206" t="s">
        <v>244</v>
      </c>
    </row>
    <row r="1318" spans="1:65" s="14" customFormat="1">
      <c r="B1318" s="207"/>
      <c r="C1318" s="208"/>
      <c r="D1318" s="197" t="s">
        <v>252</v>
      </c>
      <c r="E1318" s="209" t="s">
        <v>18</v>
      </c>
      <c r="F1318" s="210" t="s">
        <v>254</v>
      </c>
      <c r="G1318" s="208"/>
      <c r="H1318" s="211">
        <v>0.54</v>
      </c>
      <c r="I1318" s="212"/>
      <c r="J1318" s="208"/>
      <c r="K1318" s="208"/>
      <c r="L1318" s="213"/>
      <c r="M1318" s="214"/>
      <c r="N1318" s="215"/>
      <c r="O1318" s="215"/>
      <c r="P1318" s="215"/>
      <c r="Q1318" s="215"/>
      <c r="R1318" s="215"/>
      <c r="S1318" s="215"/>
      <c r="T1318" s="216"/>
      <c r="AT1318" s="217" t="s">
        <v>252</v>
      </c>
      <c r="AU1318" s="217" t="s">
        <v>79</v>
      </c>
      <c r="AV1318" s="14" t="s">
        <v>250</v>
      </c>
      <c r="AW1318" s="14" t="s">
        <v>32</v>
      </c>
      <c r="AX1318" s="14" t="s">
        <v>77</v>
      </c>
      <c r="AY1318" s="217" t="s">
        <v>244</v>
      </c>
    </row>
    <row r="1319" spans="1:65" s="2" customFormat="1" ht="44.25" customHeight="1">
      <c r="A1319" s="36"/>
      <c r="B1319" s="37"/>
      <c r="C1319" s="181" t="s">
        <v>3251</v>
      </c>
      <c r="D1319" s="181" t="s">
        <v>246</v>
      </c>
      <c r="E1319" s="182" t="s">
        <v>3252</v>
      </c>
      <c r="F1319" s="183" t="s">
        <v>3253</v>
      </c>
      <c r="G1319" s="184" t="s">
        <v>289</v>
      </c>
      <c r="H1319" s="185">
        <v>1463.74</v>
      </c>
      <c r="I1319" s="186"/>
      <c r="J1319" s="187">
        <f>ROUND(I1319*H1319,2)</f>
        <v>0</v>
      </c>
      <c r="K1319" s="188"/>
      <c r="L1319" s="41"/>
      <c r="M1319" s="189" t="s">
        <v>18</v>
      </c>
      <c r="N1319" s="190" t="s">
        <v>41</v>
      </c>
      <c r="O1319" s="66"/>
      <c r="P1319" s="191">
        <f>O1319*H1319</f>
        <v>0</v>
      </c>
      <c r="Q1319" s="191">
        <v>0</v>
      </c>
      <c r="R1319" s="191">
        <f>Q1319*H1319</f>
        <v>0</v>
      </c>
      <c r="S1319" s="191">
        <v>0</v>
      </c>
      <c r="T1319" s="192">
        <f>S1319*H1319</f>
        <v>0</v>
      </c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R1319" s="193" t="s">
        <v>167</v>
      </c>
      <c r="AT1319" s="193" t="s">
        <v>246</v>
      </c>
      <c r="AU1319" s="193" t="s">
        <v>79</v>
      </c>
      <c r="AY1319" s="19" t="s">
        <v>244</v>
      </c>
      <c r="BE1319" s="194">
        <f>IF(N1319="základní",J1319,0)</f>
        <v>0</v>
      </c>
      <c r="BF1319" s="194">
        <f>IF(N1319="snížená",J1319,0)</f>
        <v>0</v>
      </c>
      <c r="BG1319" s="194">
        <f>IF(N1319="zákl. přenesená",J1319,0)</f>
        <v>0</v>
      </c>
      <c r="BH1319" s="194">
        <f>IF(N1319="sníž. přenesená",J1319,0)</f>
        <v>0</v>
      </c>
      <c r="BI1319" s="194">
        <f>IF(N1319="nulová",J1319,0)</f>
        <v>0</v>
      </c>
      <c r="BJ1319" s="19" t="s">
        <v>77</v>
      </c>
      <c r="BK1319" s="194">
        <f>ROUND(I1319*H1319,2)</f>
        <v>0</v>
      </c>
      <c r="BL1319" s="19" t="s">
        <v>167</v>
      </c>
      <c r="BM1319" s="193" t="s">
        <v>3254</v>
      </c>
    </row>
    <row r="1320" spans="1:65" s="13" customFormat="1">
      <c r="B1320" s="195"/>
      <c r="C1320" s="196"/>
      <c r="D1320" s="197" t="s">
        <v>252</v>
      </c>
      <c r="E1320" s="198" t="s">
        <v>18</v>
      </c>
      <c r="F1320" s="199" t="s">
        <v>3030</v>
      </c>
      <c r="G1320" s="196"/>
      <c r="H1320" s="200">
        <v>635.04</v>
      </c>
      <c r="I1320" s="201"/>
      <c r="J1320" s="196"/>
      <c r="K1320" s="196"/>
      <c r="L1320" s="202"/>
      <c r="M1320" s="203"/>
      <c r="N1320" s="204"/>
      <c r="O1320" s="204"/>
      <c r="P1320" s="204"/>
      <c r="Q1320" s="204"/>
      <c r="R1320" s="204"/>
      <c r="S1320" s="204"/>
      <c r="T1320" s="205"/>
      <c r="AT1320" s="206" t="s">
        <v>252</v>
      </c>
      <c r="AU1320" s="206" t="s">
        <v>79</v>
      </c>
      <c r="AV1320" s="13" t="s">
        <v>79</v>
      </c>
      <c r="AW1320" s="13" t="s">
        <v>32</v>
      </c>
      <c r="AX1320" s="13" t="s">
        <v>70</v>
      </c>
      <c r="AY1320" s="206" t="s">
        <v>244</v>
      </c>
    </row>
    <row r="1321" spans="1:65" s="13" customFormat="1">
      <c r="B1321" s="195"/>
      <c r="C1321" s="196"/>
      <c r="D1321" s="197" t="s">
        <v>252</v>
      </c>
      <c r="E1321" s="198" t="s">
        <v>18</v>
      </c>
      <c r="F1321" s="199" t="s">
        <v>3031</v>
      </c>
      <c r="G1321" s="196"/>
      <c r="H1321" s="200">
        <v>744.6</v>
      </c>
      <c r="I1321" s="201"/>
      <c r="J1321" s="196"/>
      <c r="K1321" s="196"/>
      <c r="L1321" s="202"/>
      <c r="M1321" s="203"/>
      <c r="N1321" s="204"/>
      <c r="O1321" s="204"/>
      <c r="P1321" s="204"/>
      <c r="Q1321" s="204"/>
      <c r="R1321" s="204"/>
      <c r="S1321" s="204"/>
      <c r="T1321" s="205"/>
      <c r="AT1321" s="206" t="s">
        <v>252</v>
      </c>
      <c r="AU1321" s="206" t="s">
        <v>79</v>
      </c>
      <c r="AV1321" s="13" t="s">
        <v>79</v>
      </c>
      <c r="AW1321" s="13" t="s">
        <v>32</v>
      </c>
      <c r="AX1321" s="13" t="s">
        <v>70</v>
      </c>
      <c r="AY1321" s="206" t="s">
        <v>244</v>
      </c>
    </row>
    <row r="1322" spans="1:65" s="13" customFormat="1">
      <c r="B1322" s="195"/>
      <c r="C1322" s="196"/>
      <c r="D1322" s="197" t="s">
        <v>252</v>
      </c>
      <c r="E1322" s="198" t="s">
        <v>18</v>
      </c>
      <c r="F1322" s="199" t="s">
        <v>2382</v>
      </c>
      <c r="G1322" s="196"/>
      <c r="H1322" s="200">
        <v>84.1</v>
      </c>
      <c r="I1322" s="201"/>
      <c r="J1322" s="196"/>
      <c r="K1322" s="196"/>
      <c r="L1322" s="202"/>
      <c r="M1322" s="203"/>
      <c r="N1322" s="204"/>
      <c r="O1322" s="204"/>
      <c r="P1322" s="204"/>
      <c r="Q1322" s="204"/>
      <c r="R1322" s="204"/>
      <c r="S1322" s="204"/>
      <c r="T1322" s="205"/>
      <c r="AT1322" s="206" t="s">
        <v>252</v>
      </c>
      <c r="AU1322" s="206" t="s">
        <v>79</v>
      </c>
      <c r="AV1322" s="13" t="s">
        <v>79</v>
      </c>
      <c r="AW1322" s="13" t="s">
        <v>32</v>
      </c>
      <c r="AX1322" s="13" t="s">
        <v>70</v>
      </c>
      <c r="AY1322" s="206" t="s">
        <v>244</v>
      </c>
    </row>
    <row r="1323" spans="1:65" s="14" customFormat="1">
      <c r="B1323" s="207"/>
      <c r="C1323" s="208"/>
      <c r="D1323" s="197" t="s">
        <v>252</v>
      </c>
      <c r="E1323" s="209" t="s">
        <v>18</v>
      </c>
      <c r="F1323" s="210" t="s">
        <v>254</v>
      </c>
      <c r="G1323" s="208"/>
      <c r="H1323" s="211">
        <v>1463.7399999999998</v>
      </c>
      <c r="I1323" s="212"/>
      <c r="J1323" s="208"/>
      <c r="K1323" s="208"/>
      <c r="L1323" s="213"/>
      <c r="M1323" s="214"/>
      <c r="N1323" s="215"/>
      <c r="O1323" s="215"/>
      <c r="P1323" s="215"/>
      <c r="Q1323" s="215"/>
      <c r="R1323" s="215"/>
      <c r="S1323" s="215"/>
      <c r="T1323" s="216"/>
      <c r="AT1323" s="217" t="s">
        <v>252</v>
      </c>
      <c r="AU1323" s="217" t="s">
        <v>79</v>
      </c>
      <c r="AV1323" s="14" t="s">
        <v>250</v>
      </c>
      <c r="AW1323" s="14" t="s">
        <v>32</v>
      </c>
      <c r="AX1323" s="14" t="s">
        <v>77</v>
      </c>
      <c r="AY1323" s="217" t="s">
        <v>244</v>
      </c>
    </row>
    <row r="1324" spans="1:65" s="2" customFormat="1" ht="16.5" customHeight="1">
      <c r="A1324" s="36"/>
      <c r="B1324" s="37"/>
      <c r="C1324" s="218" t="s">
        <v>3255</v>
      </c>
      <c r="D1324" s="218" t="s">
        <v>264</v>
      </c>
      <c r="E1324" s="219" t="s">
        <v>3256</v>
      </c>
      <c r="F1324" s="220" t="s">
        <v>3257</v>
      </c>
      <c r="G1324" s="221" t="s">
        <v>289</v>
      </c>
      <c r="H1324" s="222">
        <v>1610.114</v>
      </c>
      <c r="I1324" s="223"/>
      <c r="J1324" s="224">
        <f>ROUND(I1324*H1324,2)</f>
        <v>0</v>
      </c>
      <c r="K1324" s="225"/>
      <c r="L1324" s="226"/>
      <c r="M1324" s="227" t="s">
        <v>18</v>
      </c>
      <c r="N1324" s="228" t="s">
        <v>41</v>
      </c>
      <c r="O1324" s="66"/>
      <c r="P1324" s="191">
        <f>O1324*H1324</f>
        <v>0</v>
      </c>
      <c r="Q1324" s="191">
        <v>4.5999999999999999E-3</v>
      </c>
      <c r="R1324" s="191">
        <f>Q1324*H1324</f>
        <v>7.4065244000000003</v>
      </c>
      <c r="S1324" s="191">
        <v>0</v>
      </c>
      <c r="T1324" s="192">
        <f>S1324*H1324</f>
        <v>0</v>
      </c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R1324" s="193" t="s">
        <v>415</v>
      </c>
      <c r="AT1324" s="193" t="s">
        <v>264</v>
      </c>
      <c r="AU1324" s="193" t="s">
        <v>79</v>
      </c>
      <c r="AY1324" s="19" t="s">
        <v>244</v>
      </c>
      <c r="BE1324" s="194">
        <f>IF(N1324="základní",J1324,0)</f>
        <v>0</v>
      </c>
      <c r="BF1324" s="194">
        <f>IF(N1324="snížená",J1324,0)</f>
        <v>0</v>
      </c>
      <c r="BG1324" s="194">
        <f>IF(N1324="zákl. přenesená",J1324,0)</f>
        <v>0</v>
      </c>
      <c r="BH1324" s="194">
        <f>IF(N1324="sníž. přenesená",J1324,0)</f>
        <v>0</v>
      </c>
      <c r="BI1324" s="194">
        <f>IF(N1324="nulová",J1324,0)</f>
        <v>0</v>
      </c>
      <c r="BJ1324" s="19" t="s">
        <v>77</v>
      </c>
      <c r="BK1324" s="194">
        <f>ROUND(I1324*H1324,2)</f>
        <v>0</v>
      </c>
      <c r="BL1324" s="19" t="s">
        <v>167</v>
      </c>
      <c r="BM1324" s="193" t="s">
        <v>3258</v>
      </c>
    </row>
    <row r="1325" spans="1:65" s="13" customFormat="1">
      <c r="B1325" s="195"/>
      <c r="C1325" s="196"/>
      <c r="D1325" s="197" t="s">
        <v>252</v>
      </c>
      <c r="E1325" s="198" t="s">
        <v>18</v>
      </c>
      <c r="F1325" s="199" t="s">
        <v>3259</v>
      </c>
      <c r="G1325" s="196"/>
      <c r="H1325" s="200">
        <v>1610.114</v>
      </c>
      <c r="I1325" s="201"/>
      <c r="J1325" s="196"/>
      <c r="K1325" s="196"/>
      <c r="L1325" s="202"/>
      <c r="M1325" s="203"/>
      <c r="N1325" s="204"/>
      <c r="O1325" s="204"/>
      <c r="P1325" s="204"/>
      <c r="Q1325" s="204"/>
      <c r="R1325" s="204"/>
      <c r="S1325" s="204"/>
      <c r="T1325" s="205"/>
      <c r="AT1325" s="206" t="s">
        <v>252</v>
      </c>
      <c r="AU1325" s="206" t="s">
        <v>79</v>
      </c>
      <c r="AV1325" s="13" t="s">
        <v>79</v>
      </c>
      <c r="AW1325" s="13" t="s">
        <v>32</v>
      </c>
      <c r="AX1325" s="13" t="s">
        <v>70</v>
      </c>
      <c r="AY1325" s="206" t="s">
        <v>244</v>
      </c>
    </row>
    <row r="1326" spans="1:65" s="14" customFormat="1">
      <c r="B1326" s="207"/>
      <c r="C1326" s="208"/>
      <c r="D1326" s="197" t="s">
        <v>252</v>
      </c>
      <c r="E1326" s="209" t="s">
        <v>18</v>
      </c>
      <c r="F1326" s="210" t="s">
        <v>254</v>
      </c>
      <c r="G1326" s="208"/>
      <c r="H1326" s="211">
        <v>1610.114</v>
      </c>
      <c r="I1326" s="212"/>
      <c r="J1326" s="208"/>
      <c r="K1326" s="208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252</v>
      </c>
      <c r="AU1326" s="217" t="s">
        <v>79</v>
      </c>
      <c r="AV1326" s="14" t="s">
        <v>250</v>
      </c>
      <c r="AW1326" s="14" t="s">
        <v>32</v>
      </c>
      <c r="AX1326" s="14" t="s">
        <v>77</v>
      </c>
      <c r="AY1326" s="217" t="s">
        <v>244</v>
      </c>
    </row>
    <row r="1327" spans="1:65" s="2" customFormat="1" ht="44.25" customHeight="1">
      <c r="A1327" s="36"/>
      <c r="B1327" s="37"/>
      <c r="C1327" s="181" t="s">
        <v>3260</v>
      </c>
      <c r="D1327" s="181" t="s">
        <v>246</v>
      </c>
      <c r="E1327" s="182" t="s">
        <v>3261</v>
      </c>
      <c r="F1327" s="183" t="s">
        <v>3262</v>
      </c>
      <c r="G1327" s="184" t="s">
        <v>289</v>
      </c>
      <c r="H1327" s="185">
        <v>248.2</v>
      </c>
      <c r="I1327" s="186"/>
      <c r="J1327" s="187">
        <f>ROUND(I1327*H1327,2)</f>
        <v>0</v>
      </c>
      <c r="K1327" s="188"/>
      <c r="L1327" s="41"/>
      <c r="M1327" s="189" t="s">
        <v>18</v>
      </c>
      <c r="N1327" s="190" t="s">
        <v>41</v>
      </c>
      <c r="O1327" s="66"/>
      <c r="P1327" s="191">
        <f>O1327*H1327</f>
        <v>0</v>
      </c>
      <c r="Q1327" s="191">
        <v>0</v>
      </c>
      <c r="R1327" s="191">
        <f>Q1327*H1327</f>
        <v>0</v>
      </c>
      <c r="S1327" s="191">
        <v>0</v>
      </c>
      <c r="T1327" s="192">
        <f>S1327*H1327</f>
        <v>0</v>
      </c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R1327" s="193" t="s">
        <v>167</v>
      </c>
      <c r="AT1327" s="193" t="s">
        <v>246</v>
      </c>
      <c r="AU1327" s="193" t="s">
        <v>79</v>
      </c>
      <c r="AY1327" s="19" t="s">
        <v>244</v>
      </c>
      <c r="BE1327" s="194">
        <f>IF(N1327="základní",J1327,0)</f>
        <v>0</v>
      </c>
      <c r="BF1327" s="194">
        <f>IF(N1327="snížená",J1327,0)</f>
        <v>0</v>
      </c>
      <c r="BG1327" s="194">
        <f>IF(N1327="zákl. přenesená",J1327,0)</f>
        <v>0</v>
      </c>
      <c r="BH1327" s="194">
        <f>IF(N1327="sníž. přenesená",J1327,0)</f>
        <v>0</v>
      </c>
      <c r="BI1327" s="194">
        <f>IF(N1327="nulová",J1327,0)</f>
        <v>0</v>
      </c>
      <c r="BJ1327" s="19" t="s">
        <v>77</v>
      </c>
      <c r="BK1327" s="194">
        <f>ROUND(I1327*H1327,2)</f>
        <v>0</v>
      </c>
      <c r="BL1327" s="19" t="s">
        <v>167</v>
      </c>
      <c r="BM1327" s="193" t="s">
        <v>3263</v>
      </c>
    </row>
    <row r="1328" spans="1:65" s="13" customFormat="1">
      <c r="B1328" s="195"/>
      <c r="C1328" s="196"/>
      <c r="D1328" s="197" t="s">
        <v>252</v>
      </c>
      <c r="E1328" s="198" t="s">
        <v>18</v>
      </c>
      <c r="F1328" s="199" t="s">
        <v>3264</v>
      </c>
      <c r="G1328" s="196"/>
      <c r="H1328" s="200">
        <v>195</v>
      </c>
      <c r="I1328" s="201"/>
      <c r="J1328" s="196"/>
      <c r="K1328" s="196"/>
      <c r="L1328" s="202"/>
      <c r="M1328" s="203"/>
      <c r="N1328" s="204"/>
      <c r="O1328" s="204"/>
      <c r="P1328" s="204"/>
      <c r="Q1328" s="204"/>
      <c r="R1328" s="204"/>
      <c r="S1328" s="204"/>
      <c r="T1328" s="205"/>
      <c r="AT1328" s="206" t="s">
        <v>252</v>
      </c>
      <c r="AU1328" s="206" t="s">
        <v>79</v>
      </c>
      <c r="AV1328" s="13" t="s">
        <v>79</v>
      </c>
      <c r="AW1328" s="13" t="s">
        <v>32</v>
      </c>
      <c r="AX1328" s="13" t="s">
        <v>70</v>
      </c>
      <c r="AY1328" s="206" t="s">
        <v>244</v>
      </c>
    </row>
    <row r="1329" spans="1:65" s="13" customFormat="1">
      <c r="B1329" s="195"/>
      <c r="C1329" s="196"/>
      <c r="D1329" s="197" t="s">
        <v>252</v>
      </c>
      <c r="E1329" s="198" t="s">
        <v>18</v>
      </c>
      <c r="F1329" s="199" t="s">
        <v>3265</v>
      </c>
      <c r="G1329" s="196"/>
      <c r="H1329" s="200">
        <v>40</v>
      </c>
      <c r="I1329" s="201"/>
      <c r="J1329" s="196"/>
      <c r="K1329" s="196"/>
      <c r="L1329" s="202"/>
      <c r="M1329" s="203"/>
      <c r="N1329" s="204"/>
      <c r="O1329" s="204"/>
      <c r="P1329" s="204"/>
      <c r="Q1329" s="204"/>
      <c r="R1329" s="204"/>
      <c r="S1329" s="204"/>
      <c r="T1329" s="205"/>
      <c r="AT1329" s="206" t="s">
        <v>252</v>
      </c>
      <c r="AU1329" s="206" t="s">
        <v>79</v>
      </c>
      <c r="AV1329" s="13" t="s">
        <v>79</v>
      </c>
      <c r="AW1329" s="13" t="s">
        <v>32</v>
      </c>
      <c r="AX1329" s="13" t="s">
        <v>70</v>
      </c>
      <c r="AY1329" s="206" t="s">
        <v>244</v>
      </c>
    </row>
    <row r="1330" spans="1:65" s="13" customFormat="1">
      <c r="B1330" s="195"/>
      <c r="C1330" s="196"/>
      <c r="D1330" s="197" t="s">
        <v>252</v>
      </c>
      <c r="E1330" s="198" t="s">
        <v>18</v>
      </c>
      <c r="F1330" s="199" t="s">
        <v>3266</v>
      </c>
      <c r="G1330" s="196"/>
      <c r="H1330" s="200">
        <v>13.2</v>
      </c>
      <c r="I1330" s="201"/>
      <c r="J1330" s="196"/>
      <c r="K1330" s="196"/>
      <c r="L1330" s="202"/>
      <c r="M1330" s="203"/>
      <c r="N1330" s="204"/>
      <c r="O1330" s="204"/>
      <c r="P1330" s="204"/>
      <c r="Q1330" s="204"/>
      <c r="R1330" s="204"/>
      <c r="S1330" s="204"/>
      <c r="T1330" s="205"/>
      <c r="AT1330" s="206" t="s">
        <v>252</v>
      </c>
      <c r="AU1330" s="206" t="s">
        <v>79</v>
      </c>
      <c r="AV1330" s="13" t="s">
        <v>79</v>
      </c>
      <c r="AW1330" s="13" t="s">
        <v>32</v>
      </c>
      <c r="AX1330" s="13" t="s">
        <v>70</v>
      </c>
      <c r="AY1330" s="206" t="s">
        <v>244</v>
      </c>
    </row>
    <row r="1331" spans="1:65" s="14" customFormat="1">
      <c r="B1331" s="207"/>
      <c r="C1331" s="208"/>
      <c r="D1331" s="197" t="s">
        <v>252</v>
      </c>
      <c r="E1331" s="209" t="s">
        <v>18</v>
      </c>
      <c r="F1331" s="210" t="s">
        <v>254</v>
      </c>
      <c r="G1331" s="208"/>
      <c r="H1331" s="211">
        <v>248.2</v>
      </c>
      <c r="I1331" s="212"/>
      <c r="J1331" s="208"/>
      <c r="K1331" s="208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252</v>
      </c>
      <c r="AU1331" s="217" t="s">
        <v>79</v>
      </c>
      <c r="AV1331" s="14" t="s">
        <v>250</v>
      </c>
      <c r="AW1331" s="14" t="s">
        <v>32</v>
      </c>
      <c r="AX1331" s="14" t="s">
        <v>77</v>
      </c>
      <c r="AY1331" s="217" t="s">
        <v>244</v>
      </c>
    </row>
    <row r="1332" spans="1:65" s="2" customFormat="1" ht="16.5" customHeight="1">
      <c r="A1332" s="36"/>
      <c r="B1332" s="37"/>
      <c r="C1332" s="218" t="s">
        <v>3267</v>
      </c>
      <c r="D1332" s="218" t="s">
        <v>264</v>
      </c>
      <c r="E1332" s="219" t="s">
        <v>3268</v>
      </c>
      <c r="F1332" s="220" t="s">
        <v>3269</v>
      </c>
      <c r="G1332" s="221" t="s">
        <v>257</v>
      </c>
      <c r="H1332" s="222">
        <v>6.21</v>
      </c>
      <c r="I1332" s="223"/>
      <c r="J1332" s="224">
        <f>ROUND(I1332*H1332,2)</f>
        <v>0</v>
      </c>
      <c r="K1332" s="225"/>
      <c r="L1332" s="226"/>
      <c r="M1332" s="227" t="s">
        <v>18</v>
      </c>
      <c r="N1332" s="228" t="s">
        <v>41</v>
      </c>
      <c r="O1332" s="66"/>
      <c r="P1332" s="191">
        <f>O1332*H1332</f>
        <v>0</v>
      </c>
      <c r="Q1332" s="191">
        <v>0</v>
      </c>
      <c r="R1332" s="191">
        <f>Q1332*H1332</f>
        <v>0</v>
      </c>
      <c r="S1332" s="191">
        <v>0</v>
      </c>
      <c r="T1332" s="192">
        <f>S1332*H1332</f>
        <v>0</v>
      </c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R1332" s="193" t="s">
        <v>415</v>
      </c>
      <c r="AT1332" s="193" t="s">
        <v>264</v>
      </c>
      <c r="AU1332" s="193" t="s">
        <v>79</v>
      </c>
      <c r="AY1332" s="19" t="s">
        <v>244</v>
      </c>
      <c r="BE1332" s="194">
        <f>IF(N1332="základní",J1332,0)</f>
        <v>0</v>
      </c>
      <c r="BF1332" s="194">
        <f>IF(N1332="snížená",J1332,0)</f>
        <v>0</v>
      </c>
      <c r="BG1332" s="194">
        <f>IF(N1332="zákl. přenesená",J1332,0)</f>
        <v>0</v>
      </c>
      <c r="BH1332" s="194">
        <f>IF(N1332="sníž. přenesená",J1332,0)</f>
        <v>0</v>
      </c>
      <c r="BI1332" s="194">
        <f>IF(N1332="nulová",J1332,0)</f>
        <v>0</v>
      </c>
      <c r="BJ1332" s="19" t="s">
        <v>77</v>
      </c>
      <c r="BK1332" s="194">
        <f>ROUND(I1332*H1332,2)</f>
        <v>0</v>
      </c>
      <c r="BL1332" s="19" t="s">
        <v>167</v>
      </c>
      <c r="BM1332" s="193" t="s">
        <v>3270</v>
      </c>
    </row>
    <row r="1333" spans="1:65" s="13" customFormat="1">
      <c r="B1333" s="195"/>
      <c r="C1333" s="196"/>
      <c r="D1333" s="197" t="s">
        <v>252</v>
      </c>
      <c r="E1333" s="198" t="s">
        <v>18</v>
      </c>
      <c r="F1333" s="199" t="s">
        <v>3271</v>
      </c>
      <c r="G1333" s="196"/>
      <c r="H1333" s="200">
        <v>6.21</v>
      </c>
      <c r="I1333" s="201"/>
      <c r="J1333" s="196"/>
      <c r="K1333" s="196"/>
      <c r="L1333" s="202"/>
      <c r="M1333" s="203"/>
      <c r="N1333" s="204"/>
      <c r="O1333" s="204"/>
      <c r="P1333" s="204"/>
      <c r="Q1333" s="204"/>
      <c r="R1333" s="204"/>
      <c r="S1333" s="204"/>
      <c r="T1333" s="205"/>
      <c r="AT1333" s="206" t="s">
        <v>252</v>
      </c>
      <c r="AU1333" s="206" t="s">
        <v>79</v>
      </c>
      <c r="AV1333" s="13" t="s">
        <v>79</v>
      </c>
      <c r="AW1333" s="13" t="s">
        <v>32</v>
      </c>
      <c r="AX1333" s="13" t="s">
        <v>70</v>
      </c>
      <c r="AY1333" s="206" t="s">
        <v>244</v>
      </c>
    </row>
    <row r="1334" spans="1:65" s="14" customFormat="1">
      <c r="B1334" s="207"/>
      <c r="C1334" s="208"/>
      <c r="D1334" s="197" t="s">
        <v>252</v>
      </c>
      <c r="E1334" s="209" t="s">
        <v>18</v>
      </c>
      <c r="F1334" s="210" t="s">
        <v>254</v>
      </c>
      <c r="G1334" s="208"/>
      <c r="H1334" s="211">
        <v>6.21</v>
      </c>
      <c r="I1334" s="212"/>
      <c r="J1334" s="208"/>
      <c r="K1334" s="208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252</v>
      </c>
      <c r="AU1334" s="217" t="s">
        <v>79</v>
      </c>
      <c r="AV1334" s="14" t="s">
        <v>250</v>
      </c>
      <c r="AW1334" s="14" t="s">
        <v>32</v>
      </c>
      <c r="AX1334" s="14" t="s">
        <v>77</v>
      </c>
      <c r="AY1334" s="217" t="s">
        <v>244</v>
      </c>
    </row>
    <row r="1335" spans="1:65" s="2" customFormat="1" ht="24.2" customHeight="1">
      <c r="A1335" s="36"/>
      <c r="B1335" s="37"/>
      <c r="C1335" s="181" t="s">
        <v>3272</v>
      </c>
      <c r="D1335" s="181" t="s">
        <v>246</v>
      </c>
      <c r="E1335" s="182" t="s">
        <v>3273</v>
      </c>
      <c r="F1335" s="183" t="s">
        <v>3274</v>
      </c>
      <c r="G1335" s="184" t="s">
        <v>289</v>
      </c>
      <c r="H1335" s="185">
        <v>1032</v>
      </c>
      <c r="I1335" s="186"/>
      <c r="J1335" s="187">
        <f>ROUND(I1335*H1335,2)</f>
        <v>0</v>
      </c>
      <c r="K1335" s="188"/>
      <c r="L1335" s="41"/>
      <c r="M1335" s="189" t="s">
        <v>18</v>
      </c>
      <c r="N1335" s="190" t="s">
        <v>41</v>
      </c>
      <c r="O1335" s="66"/>
      <c r="P1335" s="191">
        <f>O1335*H1335</f>
        <v>0</v>
      </c>
      <c r="Q1335" s="191">
        <v>0</v>
      </c>
      <c r="R1335" s="191">
        <f>Q1335*H1335</f>
        <v>0</v>
      </c>
      <c r="S1335" s="191">
        <v>0</v>
      </c>
      <c r="T1335" s="192">
        <f>S1335*H1335</f>
        <v>0</v>
      </c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R1335" s="193" t="s">
        <v>167</v>
      </c>
      <c r="AT1335" s="193" t="s">
        <v>246</v>
      </c>
      <c r="AU1335" s="193" t="s">
        <v>79</v>
      </c>
      <c r="AY1335" s="19" t="s">
        <v>244</v>
      </c>
      <c r="BE1335" s="194">
        <f>IF(N1335="základní",J1335,0)</f>
        <v>0</v>
      </c>
      <c r="BF1335" s="194">
        <f>IF(N1335="snížená",J1335,0)</f>
        <v>0</v>
      </c>
      <c r="BG1335" s="194">
        <f>IF(N1335="zákl. přenesená",J1335,0)</f>
        <v>0</v>
      </c>
      <c r="BH1335" s="194">
        <f>IF(N1335="sníž. přenesená",J1335,0)</f>
        <v>0</v>
      </c>
      <c r="BI1335" s="194">
        <f>IF(N1335="nulová",J1335,0)</f>
        <v>0</v>
      </c>
      <c r="BJ1335" s="19" t="s">
        <v>77</v>
      </c>
      <c r="BK1335" s="194">
        <f>ROUND(I1335*H1335,2)</f>
        <v>0</v>
      </c>
      <c r="BL1335" s="19" t="s">
        <v>167</v>
      </c>
      <c r="BM1335" s="193" t="s">
        <v>3275</v>
      </c>
    </row>
    <row r="1336" spans="1:65" s="13" customFormat="1">
      <c r="B1336" s="195"/>
      <c r="C1336" s="196"/>
      <c r="D1336" s="197" t="s">
        <v>252</v>
      </c>
      <c r="E1336" s="198" t="s">
        <v>18</v>
      </c>
      <c r="F1336" s="199" t="s">
        <v>3276</v>
      </c>
      <c r="G1336" s="196"/>
      <c r="H1336" s="200">
        <v>1032</v>
      </c>
      <c r="I1336" s="201"/>
      <c r="J1336" s="196"/>
      <c r="K1336" s="196"/>
      <c r="L1336" s="202"/>
      <c r="M1336" s="203"/>
      <c r="N1336" s="204"/>
      <c r="O1336" s="204"/>
      <c r="P1336" s="204"/>
      <c r="Q1336" s="204"/>
      <c r="R1336" s="204"/>
      <c r="S1336" s="204"/>
      <c r="T1336" s="205"/>
      <c r="AT1336" s="206" t="s">
        <v>252</v>
      </c>
      <c r="AU1336" s="206" t="s">
        <v>79</v>
      </c>
      <c r="AV1336" s="13" t="s">
        <v>79</v>
      </c>
      <c r="AW1336" s="13" t="s">
        <v>32</v>
      </c>
      <c r="AX1336" s="13" t="s">
        <v>70</v>
      </c>
      <c r="AY1336" s="206" t="s">
        <v>244</v>
      </c>
    </row>
    <row r="1337" spans="1:65" s="14" customFormat="1">
      <c r="B1337" s="207"/>
      <c r="C1337" s="208"/>
      <c r="D1337" s="197" t="s">
        <v>252</v>
      </c>
      <c r="E1337" s="209" t="s">
        <v>18</v>
      </c>
      <c r="F1337" s="210" t="s">
        <v>254</v>
      </c>
      <c r="G1337" s="208"/>
      <c r="H1337" s="211">
        <v>1032</v>
      </c>
      <c r="I1337" s="212"/>
      <c r="J1337" s="208"/>
      <c r="K1337" s="208"/>
      <c r="L1337" s="213"/>
      <c r="M1337" s="214"/>
      <c r="N1337" s="215"/>
      <c r="O1337" s="215"/>
      <c r="P1337" s="215"/>
      <c r="Q1337" s="215"/>
      <c r="R1337" s="215"/>
      <c r="S1337" s="215"/>
      <c r="T1337" s="216"/>
      <c r="AT1337" s="217" t="s">
        <v>252</v>
      </c>
      <c r="AU1337" s="217" t="s">
        <v>79</v>
      </c>
      <c r="AV1337" s="14" t="s">
        <v>250</v>
      </c>
      <c r="AW1337" s="14" t="s">
        <v>32</v>
      </c>
      <c r="AX1337" s="14" t="s">
        <v>77</v>
      </c>
      <c r="AY1337" s="217" t="s">
        <v>244</v>
      </c>
    </row>
    <row r="1338" spans="1:65" s="2" customFormat="1" ht="37.9" customHeight="1">
      <c r="A1338" s="36"/>
      <c r="B1338" s="37"/>
      <c r="C1338" s="181" t="s">
        <v>3277</v>
      </c>
      <c r="D1338" s="181" t="s">
        <v>246</v>
      </c>
      <c r="E1338" s="182" t="s">
        <v>3278</v>
      </c>
      <c r="F1338" s="183" t="s">
        <v>3279</v>
      </c>
      <c r="G1338" s="184" t="s">
        <v>289</v>
      </c>
      <c r="H1338" s="185">
        <v>881</v>
      </c>
      <c r="I1338" s="186"/>
      <c r="J1338" s="187">
        <f>ROUND(I1338*H1338,2)</f>
        <v>0</v>
      </c>
      <c r="K1338" s="188"/>
      <c r="L1338" s="41"/>
      <c r="M1338" s="189" t="s">
        <v>18</v>
      </c>
      <c r="N1338" s="190" t="s">
        <v>41</v>
      </c>
      <c r="O1338" s="66"/>
      <c r="P1338" s="191">
        <f>O1338*H1338</f>
        <v>0</v>
      </c>
      <c r="Q1338" s="191">
        <v>0</v>
      </c>
      <c r="R1338" s="191">
        <f>Q1338*H1338</f>
        <v>0</v>
      </c>
      <c r="S1338" s="191">
        <v>0</v>
      </c>
      <c r="T1338" s="192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193" t="s">
        <v>167</v>
      </c>
      <c r="AT1338" s="193" t="s">
        <v>246</v>
      </c>
      <c r="AU1338" s="193" t="s">
        <v>79</v>
      </c>
      <c r="AY1338" s="19" t="s">
        <v>244</v>
      </c>
      <c r="BE1338" s="194">
        <f>IF(N1338="základní",J1338,0)</f>
        <v>0</v>
      </c>
      <c r="BF1338" s="194">
        <f>IF(N1338="snížená",J1338,0)</f>
        <v>0</v>
      </c>
      <c r="BG1338" s="194">
        <f>IF(N1338="zákl. přenesená",J1338,0)</f>
        <v>0</v>
      </c>
      <c r="BH1338" s="194">
        <f>IF(N1338="sníž. přenesená",J1338,0)</f>
        <v>0</v>
      </c>
      <c r="BI1338" s="194">
        <f>IF(N1338="nulová",J1338,0)</f>
        <v>0</v>
      </c>
      <c r="BJ1338" s="19" t="s">
        <v>77</v>
      </c>
      <c r="BK1338" s="194">
        <f>ROUND(I1338*H1338,2)</f>
        <v>0</v>
      </c>
      <c r="BL1338" s="19" t="s">
        <v>167</v>
      </c>
      <c r="BM1338" s="193" t="s">
        <v>3280</v>
      </c>
    </row>
    <row r="1339" spans="1:65" s="13" customFormat="1">
      <c r="B1339" s="195"/>
      <c r="C1339" s="196"/>
      <c r="D1339" s="197" t="s">
        <v>252</v>
      </c>
      <c r="E1339" s="198" t="s">
        <v>18</v>
      </c>
      <c r="F1339" s="199" t="s">
        <v>3281</v>
      </c>
      <c r="G1339" s="196"/>
      <c r="H1339" s="200">
        <v>881</v>
      </c>
      <c r="I1339" s="201"/>
      <c r="J1339" s="196"/>
      <c r="K1339" s="196"/>
      <c r="L1339" s="202"/>
      <c r="M1339" s="203"/>
      <c r="N1339" s="204"/>
      <c r="O1339" s="204"/>
      <c r="P1339" s="204"/>
      <c r="Q1339" s="204"/>
      <c r="R1339" s="204"/>
      <c r="S1339" s="204"/>
      <c r="T1339" s="205"/>
      <c r="AT1339" s="206" t="s">
        <v>252</v>
      </c>
      <c r="AU1339" s="206" t="s">
        <v>79</v>
      </c>
      <c r="AV1339" s="13" t="s">
        <v>79</v>
      </c>
      <c r="AW1339" s="13" t="s">
        <v>32</v>
      </c>
      <c r="AX1339" s="13" t="s">
        <v>70</v>
      </c>
      <c r="AY1339" s="206" t="s">
        <v>244</v>
      </c>
    </row>
    <row r="1340" spans="1:65" s="14" customFormat="1">
      <c r="B1340" s="207"/>
      <c r="C1340" s="208"/>
      <c r="D1340" s="197" t="s">
        <v>252</v>
      </c>
      <c r="E1340" s="209" t="s">
        <v>18</v>
      </c>
      <c r="F1340" s="210" t="s">
        <v>254</v>
      </c>
      <c r="G1340" s="208"/>
      <c r="H1340" s="211">
        <v>881</v>
      </c>
      <c r="I1340" s="212"/>
      <c r="J1340" s="208"/>
      <c r="K1340" s="208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252</v>
      </c>
      <c r="AU1340" s="217" t="s">
        <v>79</v>
      </c>
      <c r="AV1340" s="14" t="s">
        <v>250</v>
      </c>
      <c r="AW1340" s="14" t="s">
        <v>32</v>
      </c>
      <c r="AX1340" s="14" t="s">
        <v>77</v>
      </c>
      <c r="AY1340" s="217" t="s">
        <v>244</v>
      </c>
    </row>
    <row r="1341" spans="1:65" s="2" customFormat="1" ht="16.5" customHeight="1">
      <c r="A1341" s="36"/>
      <c r="B1341" s="37"/>
      <c r="C1341" s="181" t="s">
        <v>3282</v>
      </c>
      <c r="D1341" s="181" t="s">
        <v>246</v>
      </c>
      <c r="E1341" s="182" t="s">
        <v>3283</v>
      </c>
      <c r="F1341" s="183" t="s">
        <v>3284</v>
      </c>
      <c r="G1341" s="184" t="s">
        <v>289</v>
      </c>
      <c r="H1341" s="185">
        <v>440</v>
      </c>
      <c r="I1341" s="186"/>
      <c r="J1341" s="187">
        <f>ROUND(I1341*H1341,2)</f>
        <v>0</v>
      </c>
      <c r="K1341" s="188"/>
      <c r="L1341" s="41"/>
      <c r="M1341" s="189" t="s">
        <v>18</v>
      </c>
      <c r="N1341" s="190" t="s">
        <v>41</v>
      </c>
      <c r="O1341" s="66"/>
      <c r="P1341" s="191">
        <f>O1341*H1341</f>
        <v>0</v>
      </c>
      <c r="Q1341" s="191">
        <v>0</v>
      </c>
      <c r="R1341" s="191">
        <f>Q1341*H1341</f>
        <v>0</v>
      </c>
      <c r="S1341" s="191">
        <v>0</v>
      </c>
      <c r="T1341" s="192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193" t="s">
        <v>167</v>
      </c>
      <c r="AT1341" s="193" t="s">
        <v>246</v>
      </c>
      <c r="AU1341" s="193" t="s">
        <v>79</v>
      </c>
      <c r="AY1341" s="19" t="s">
        <v>244</v>
      </c>
      <c r="BE1341" s="194">
        <f>IF(N1341="základní",J1341,0)</f>
        <v>0</v>
      </c>
      <c r="BF1341" s="194">
        <f>IF(N1341="snížená",J1341,0)</f>
        <v>0</v>
      </c>
      <c r="BG1341" s="194">
        <f>IF(N1341="zákl. přenesená",J1341,0)</f>
        <v>0</v>
      </c>
      <c r="BH1341" s="194">
        <f>IF(N1341="sníž. přenesená",J1341,0)</f>
        <v>0</v>
      </c>
      <c r="BI1341" s="194">
        <f>IF(N1341="nulová",J1341,0)</f>
        <v>0</v>
      </c>
      <c r="BJ1341" s="19" t="s">
        <v>77</v>
      </c>
      <c r="BK1341" s="194">
        <f>ROUND(I1341*H1341,2)</f>
        <v>0</v>
      </c>
      <c r="BL1341" s="19" t="s">
        <v>167</v>
      </c>
      <c r="BM1341" s="193" t="s">
        <v>3285</v>
      </c>
    </row>
    <row r="1342" spans="1:65" s="2" customFormat="1" ht="16.5" customHeight="1">
      <c r="A1342" s="36"/>
      <c r="B1342" s="37"/>
      <c r="C1342" s="218" t="s">
        <v>3286</v>
      </c>
      <c r="D1342" s="218" t="s">
        <v>264</v>
      </c>
      <c r="E1342" s="219" t="s">
        <v>3287</v>
      </c>
      <c r="F1342" s="220" t="s">
        <v>3288</v>
      </c>
      <c r="G1342" s="221" t="s">
        <v>257</v>
      </c>
      <c r="H1342" s="222">
        <v>18.100000000000001</v>
      </c>
      <c r="I1342" s="223"/>
      <c r="J1342" s="224">
        <f>ROUND(I1342*H1342,2)</f>
        <v>0</v>
      </c>
      <c r="K1342" s="225"/>
      <c r="L1342" s="226"/>
      <c r="M1342" s="227" t="s">
        <v>18</v>
      </c>
      <c r="N1342" s="228" t="s">
        <v>41</v>
      </c>
      <c r="O1342" s="66"/>
      <c r="P1342" s="191">
        <f>O1342*H1342</f>
        <v>0</v>
      </c>
      <c r="Q1342" s="191">
        <v>0.55000000000000004</v>
      </c>
      <c r="R1342" s="191">
        <f>Q1342*H1342</f>
        <v>9.9550000000000018</v>
      </c>
      <c r="S1342" s="191">
        <v>0</v>
      </c>
      <c r="T1342" s="192">
        <f>S1342*H1342</f>
        <v>0</v>
      </c>
      <c r="U1342" s="36"/>
      <c r="V1342" s="36"/>
      <c r="W1342" s="36"/>
      <c r="X1342" s="36"/>
      <c r="Y1342" s="36"/>
      <c r="Z1342" s="36"/>
      <c r="AA1342" s="36"/>
      <c r="AB1342" s="36"/>
      <c r="AC1342" s="36"/>
      <c r="AD1342" s="36"/>
      <c r="AE1342" s="36"/>
      <c r="AR1342" s="193" t="s">
        <v>415</v>
      </c>
      <c r="AT1342" s="193" t="s">
        <v>264</v>
      </c>
      <c r="AU1342" s="193" t="s">
        <v>79</v>
      </c>
      <c r="AY1342" s="19" t="s">
        <v>244</v>
      </c>
      <c r="BE1342" s="194">
        <f>IF(N1342="základní",J1342,0)</f>
        <v>0</v>
      </c>
      <c r="BF1342" s="194">
        <f>IF(N1342="snížená",J1342,0)</f>
        <v>0</v>
      </c>
      <c r="BG1342" s="194">
        <f>IF(N1342="zákl. přenesená",J1342,0)</f>
        <v>0</v>
      </c>
      <c r="BH1342" s="194">
        <f>IF(N1342="sníž. přenesená",J1342,0)</f>
        <v>0</v>
      </c>
      <c r="BI1342" s="194">
        <f>IF(N1342="nulová",J1342,0)</f>
        <v>0</v>
      </c>
      <c r="BJ1342" s="19" t="s">
        <v>77</v>
      </c>
      <c r="BK1342" s="194">
        <f>ROUND(I1342*H1342,2)</f>
        <v>0</v>
      </c>
      <c r="BL1342" s="19" t="s">
        <v>167</v>
      </c>
      <c r="BM1342" s="193" t="s">
        <v>3289</v>
      </c>
    </row>
    <row r="1343" spans="1:65" s="2" customFormat="1" ht="37.9" customHeight="1">
      <c r="A1343" s="36"/>
      <c r="B1343" s="37"/>
      <c r="C1343" s="181" t="s">
        <v>3290</v>
      </c>
      <c r="D1343" s="181" t="s">
        <v>246</v>
      </c>
      <c r="E1343" s="182" t="s">
        <v>3291</v>
      </c>
      <c r="F1343" s="183" t="s">
        <v>3292</v>
      </c>
      <c r="G1343" s="184" t="s">
        <v>289</v>
      </c>
      <c r="H1343" s="185">
        <v>920</v>
      </c>
      <c r="I1343" s="186"/>
      <c r="J1343" s="187">
        <f>ROUND(I1343*H1343,2)</f>
        <v>0</v>
      </c>
      <c r="K1343" s="188"/>
      <c r="L1343" s="41"/>
      <c r="M1343" s="189" t="s">
        <v>18</v>
      </c>
      <c r="N1343" s="190" t="s">
        <v>41</v>
      </c>
      <c r="O1343" s="66"/>
      <c r="P1343" s="191">
        <f>O1343*H1343</f>
        <v>0</v>
      </c>
      <c r="Q1343" s="191">
        <v>0</v>
      </c>
      <c r="R1343" s="191">
        <f>Q1343*H1343</f>
        <v>0</v>
      </c>
      <c r="S1343" s="191">
        <v>0</v>
      </c>
      <c r="T1343" s="192">
        <f>S1343*H1343</f>
        <v>0</v>
      </c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R1343" s="193" t="s">
        <v>167</v>
      </c>
      <c r="AT1343" s="193" t="s">
        <v>246</v>
      </c>
      <c r="AU1343" s="193" t="s">
        <v>79</v>
      </c>
      <c r="AY1343" s="19" t="s">
        <v>244</v>
      </c>
      <c r="BE1343" s="194">
        <f>IF(N1343="základní",J1343,0)</f>
        <v>0</v>
      </c>
      <c r="BF1343" s="194">
        <f>IF(N1343="snížená",J1343,0)</f>
        <v>0</v>
      </c>
      <c r="BG1343" s="194">
        <f>IF(N1343="zákl. přenesená",J1343,0)</f>
        <v>0</v>
      </c>
      <c r="BH1343" s="194">
        <f>IF(N1343="sníž. přenesená",J1343,0)</f>
        <v>0</v>
      </c>
      <c r="BI1343" s="194">
        <f>IF(N1343="nulová",J1343,0)</f>
        <v>0</v>
      </c>
      <c r="BJ1343" s="19" t="s">
        <v>77</v>
      </c>
      <c r="BK1343" s="194">
        <f>ROUND(I1343*H1343,2)</f>
        <v>0</v>
      </c>
      <c r="BL1343" s="19" t="s">
        <v>167</v>
      </c>
      <c r="BM1343" s="193" t="s">
        <v>3293</v>
      </c>
    </row>
    <row r="1344" spans="1:65" s="13" customFormat="1">
      <c r="B1344" s="195"/>
      <c r="C1344" s="196"/>
      <c r="D1344" s="197" t="s">
        <v>252</v>
      </c>
      <c r="E1344" s="198" t="s">
        <v>18</v>
      </c>
      <c r="F1344" s="199" t="s">
        <v>3276</v>
      </c>
      <c r="G1344" s="196"/>
      <c r="H1344" s="200">
        <v>1032</v>
      </c>
      <c r="I1344" s="201"/>
      <c r="J1344" s="196"/>
      <c r="K1344" s="196"/>
      <c r="L1344" s="202"/>
      <c r="M1344" s="203"/>
      <c r="N1344" s="204"/>
      <c r="O1344" s="204"/>
      <c r="P1344" s="204"/>
      <c r="Q1344" s="204"/>
      <c r="R1344" s="204"/>
      <c r="S1344" s="204"/>
      <c r="T1344" s="205"/>
      <c r="AT1344" s="206" t="s">
        <v>252</v>
      </c>
      <c r="AU1344" s="206" t="s">
        <v>79</v>
      </c>
      <c r="AV1344" s="13" t="s">
        <v>79</v>
      </c>
      <c r="AW1344" s="13" t="s">
        <v>32</v>
      </c>
      <c r="AX1344" s="13" t="s">
        <v>70</v>
      </c>
      <c r="AY1344" s="206" t="s">
        <v>244</v>
      </c>
    </row>
    <row r="1345" spans="1:65" s="15" customFormat="1">
      <c r="B1345" s="229"/>
      <c r="C1345" s="230"/>
      <c r="D1345" s="197" t="s">
        <v>252</v>
      </c>
      <c r="E1345" s="231" t="s">
        <v>18</v>
      </c>
      <c r="F1345" s="232" t="s">
        <v>374</v>
      </c>
      <c r="G1345" s="230"/>
      <c r="H1345" s="231" t="s">
        <v>18</v>
      </c>
      <c r="I1345" s="233"/>
      <c r="J1345" s="230"/>
      <c r="K1345" s="230"/>
      <c r="L1345" s="234"/>
      <c r="M1345" s="235"/>
      <c r="N1345" s="236"/>
      <c r="O1345" s="236"/>
      <c r="P1345" s="236"/>
      <c r="Q1345" s="236"/>
      <c r="R1345" s="236"/>
      <c r="S1345" s="236"/>
      <c r="T1345" s="237"/>
      <c r="AT1345" s="238" t="s">
        <v>252</v>
      </c>
      <c r="AU1345" s="238" t="s">
        <v>79</v>
      </c>
      <c r="AV1345" s="15" t="s">
        <v>77</v>
      </c>
      <c r="AW1345" s="15" t="s">
        <v>32</v>
      </c>
      <c r="AX1345" s="15" t="s">
        <v>70</v>
      </c>
      <c r="AY1345" s="238" t="s">
        <v>244</v>
      </c>
    </row>
    <row r="1346" spans="1:65" s="13" customFormat="1">
      <c r="B1346" s="195"/>
      <c r="C1346" s="196"/>
      <c r="D1346" s="197" t="s">
        <v>252</v>
      </c>
      <c r="E1346" s="198" t="s">
        <v>18</v>
      </c>
      <c r="F1346" s="199" t="s">
        <v>3294</v>
      </c>
      <c r="G1346" s="196"/>
      <c r="H1346" s="200">
        <v>-112</v>
      </c>
      <c r="I1346" s="201"/>
      <c r="J1346" s="196"/>
      <c r="K1346" s="196"/>
      <c r="L1346" s="202"/>
      <c r="M1346" s="203"/>
      <c r="N1346" s="204"/>
      <c r="O1346" s="204"/>
      <c r="P1346" s="204"/>
      <c r="Q1346" s="204"/>
      <c r="R1346" s="204"/>
      <c r="S1346" s="204"/>
      <c r="T1346" s="205"/>
      <c r="AT1346" s="206" t="s">
        <v>252</v>
      </c>
      <c r="AU1346" s="206" t="s">
        <v>79</v>
      </c>
      <c r="AV1346" s="13" t="s">
        <v>79</v>
      </c>
      <c r="AW1346" s="13" t="s">
        <v>32</v>
      </c>
      <c r="AX1346" s="13" t="s">
        <v>70</v>
      </c>
      <c r="AY1346" s="206" t="s">
        <v>244</v>
      </c>
    </row>
    <row r="1347" spans="1:65" s="14" customFormat="1">
      <c r="B1347" s="207"/>
      <c r="C1347" s="208"/>
      <c r="D1347" s="197" t="s">
        <v>252</v>
      </c>
      <c r="E1347" s="209" t="s">
        <v>18</v>
      </c>
      <c r="F1347" s="210" t="s">
        <v>254</v>
      </c>
      <c r="G1347" s="208"/>
      <c r="H1347" s="211">
        <v>920</v>
      </c>
      <c r="I1347" s="212"/>
      <c r="J1347" s="208"/>
      <c r="K1347" s="208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252</v>
      </c>
      <c r="AU1347" s="217" t="s">
        <v>79</v>
      </c>
      <c r="AV1347" s="14" t="s">
        <v>250</v>
      </c>
      <c r="AW1347" s="14" t="s">
        <v>32</v>
      </c>
      <c r="AX1347" s="14" t="s">
        <v>77</v>
      </c>
      <c r="AY1347" s="217" t="s">
        <v>244</v>
      </c>
    </row>
    <row r="1348" spans="1:65" s="2" customFormat="1" ht="49.15" customHeight="1">
      <c r="A1348" s="36"/>
      <c r="B1348" s="37"/>
      <c r="C1348" s="181" t="s">
        <v>3295</v>
      </c>
      <c r="D1348" s="181" t="s">
        <v>246</v>
      </c>
      <c r="E1348" s="182" t="s">
        <v>3296</v>
      </c>
      <c r="F1348" s="183" t="s">
        <v>3297</v>
      </c>
      <c r="G1348" s="184" t="s">
        <v>289</v>
      </c>
      <c r="H1348" s="185">
        <v>8</v>
      </c>
      <c r="I1348" s="186"/>
      <c r="J1348" s="187">
        <f>ROUND(I1348*H1348,2)</f>
        <v>0</v>
      </c>
      <c r="K1348" s="188"/>
      <c r="L1348" s="41"/>
      <c r="M1348" s="189" t="s">
        <v>18</v>
      </c>
      <c r="N1348" s="190" t="s">
        <v>41</v>
      </c>
      <c r="O1348" s="66"/>
      <c r="P1348" s="191">
        <f>O1348*H1348</f>
        <v>0</v>
      </c>
      <c r="Q1348" s="191">
        <v>1.396E-2</v>
      </c>
      <c r="R1348" s="191">
        <f>Q1348*H1348</f>
        <v>0.11168</v>
      </c>
      <c r="S1348" s="191">
        <v>0</v>
      </c>
      <c r="T1348" s="192">
        <f>S1348*H1348</f>
        <v>0</v>
      </c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R1348" s="193" t="s">
        <v>167</v>
      </c>
      <c r="AT1348" s="193" t="s">
        <v>246</v>
      </c>
      <c r="AU1348" s="193" t="s">
        <v>79</v>
      </c>
      <c r="AY1348" s="19" t="s">
        <v>244</v>
      </c>
      <c r="BE1348" s="194">
        <f>IF(N1348="základní",J1348,0)</f>
        <v>0</v>
      </c>
      <c r="BF1348" s="194">
        <f>IF(N1348="snížená",J1348,0)</f>
        <v>0</v>
      </c>
      <c r="BG1348" s="194">
        <f>IF(N1348="zákl. přenesená",J1348,0)</f>
        <v>0</v>
      </c>
      <c r="BH1348" s="194">
        <f>IF(N1348="sníž. přenesená",J1348,0)</f>
        <v>0</v>
      </c>
      <c r="BI1348" s="194">
        <f>IF(N1348="nulová",J1348,0)</f>
        <v>0</v>
      </c>
      <c r="BJ1348" s="19" t="s">
        <v>77</v>
      </c>
      <c r="BK1348" s="194">
        <f>ROUND(I1348*H1348,2)</f>
        <v>0</v>
      </c>
      <c r="BL1348" s="19" t="s">
        <v>167</v>
      </c>
      <c r="BM1348" s="193" t="s">
        <v>3298</v>
      </c>
    </row>
    <row r="1349" spans="1:65" s="13" customFormat="1">
      <c r="B1349" s="195"/>
      <c r="C1349" s="196"/>
      <c r="D1349" s="197" t="s">
        <v>252</v>
      </c>
      <c r="E1349" s="198" t="s">
        <v>18</v>
      </c>
      <c r="F1349" s="199" t="s">
        <v>3299</v>
      </c>
      <c r="G1349" s="196"/>
      <c r="H1349" s="200">
        <v>8</v>
      </c>
      <c r="I1349" s="201"/>
      <c r="J1349" s="196"/>
      <c r="K1349" s="196"/>
      <c r="L1349" s="202"/>
      <c r="M1349" s="203"/>
      <c r="N1349" s="204"/>
      <c r="O1349" s="204"/>
      <c r="P1349" s="204"/>
      <c r="Q1349" s="204"/>
      <c r="R1349" s="204"/>
      <c r="S1349" s="204"/>
      <c r="T1349" s="205"/>
      <c r="AT1349" s="206" t="s">
        <v>252</v>
      </c>
      <c r="AU1349" s="206" t="s">
        <v>79</v>
      </c>
      <c r="AV1349" s="13" t="s">
        <v>79</v>
      </c>
      <c r="AW1349" s="13" t="s">
        <v>32</v>
      </c>
      <c r="AX1349" s="13" t="s">
        <v>70</v>
      </c>
      <c r="AY1349" s="206" t="s">
        <v>244</v>
      </c>
    </row>
    <row r="1350" spans="1:65" s="14" customFormat="1">
      <c r="B1350" s="207"/>
      <c r="C1350" s="208"/>
      <c r="D1350" s="197" t="s">
        <v>252</v>
      </c>
      <c r="E1350" s="209" t="s">
        <v>18</v>
      </c>
      <c r="F1350" s="210" t="s">
        <v>254</v>
      </c>
      <c r="G1350" s="208"/>
      <c r="H1350" s="211">
        <v>8</v>
      </c>
      <c r="I1350" s="212"/>
      <c r="J1350" s="208"/>
      <c r="K1350" s="208"/>
      <c r="L1350" s="213"/>
      <c r="M1350" s="214"/>
      <c r="N1350" s="215"/>
      <c r="O1350" s="215"/>
      <c r="P1350" s="215"/>
      <c r="Q1350" s="215"/>
      <c r="R1350" s="215"/>
      <c r="S1350" s="215"/>
      <c r="T1350" s="216"/>
      <c r="AT1350" s="217" t="s">
        <v>252</v>
      </c>
      <c r="AU1350" s="217" t="s">
        <v>79</v>
      </c>
      <c r="AV1350" s="14" t="s">
        <v>250</v>
      </c>
      <c r="AW1350" s="14" t="s">
        <v>32</v>
      </c>
      <c r="AX1350" s="14" t="s">
        <v>77</v>
      </c>
      <c r="AY1350" s="217" t="s">
        <v>244</v>
      </c>
    </row>
    <row r="1351" spans="1:65" s="2" customFormat="1" ht="44.25" customHeight="1">
      <c r="A1351" s="36"/>
      <c r="B1351" s="37"/>
      <c r="C1351" s="181" t="s">
        <v>3300</v>
      </c>
      <c r="D1351" s="181" t="s">
        <v>246</v>
      </c>
      <c r="E1351" s="182" t="s">
        <v>3301</v>
      </c>
      <c r="F1351" s="183" t="s">
        <v>3302</v>
      </c>
      <c r="G1351" s="184" t="s">
        <v>289</v>
      </c>
      <c r="H1351" s="185">
        <v>302.60000000000002</v>
      </c>
      <c r="I1351" s="186"/>
      <c r="J1351" s="187">
        <f>ROUND(I1351*H1351,2)</f>
        <v>0</v>
      </c>
      <c r="K1351" s="188"/>
      <c r="L1351" s="41"/>
      <c r="M1351" s="189" t="s">
        <v>18</v>
      </c>
      <c r="N1351" s="190" t="s">
        <v>41</v>
      </c>
      <c r="O1351" s="66"/>
      <c r="P1351" s="191">
        <f>O1351*H1351</f>
        <v>0</v>
      </c>
      <c r="Q1351" s="191">
        <v>1.1310000000000001E-2</v>
      </c>
      <c r="R1351" s="191">
        <f>Q1351*H1351</f>
        <v>3.4224060000000005</v>
      </c>
      <c r="S1351" s="191">
        <v>0</v>
      </c>
      <c r="T1351" s="192">
        <f>S1351*H1351</f>
        <v>0</v>
      </c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R1351" s="193" t="s">
        <v>167</v>
      </c>
      <c r="AT1351" s="193" t="s">
        <v>246</v>
      </c>
      <c r="AU1351" s="193" t="s">
        <v>79</v>
      </c>
      <c r="AY1351" s="19" t="s">
        <v>244</v>
      </c>
      <c r="BE1351" s="194">
        <f>IF(N1351="základní",J1351,0)</f>
        <v>0</v>
      </c>
      <c r="BF1351" s="194">
        <f>IF(N1351="snížená",J1351,0)</f>
        <v>0</v>
      </c>
      <c r="BG1351" s="194">
        <f>IF(N1351="zákl. přenesená",J1351,0)</f>
        <v>0</v>
      </c>
      <c r="BH1351" s="194">
        <f>IF(N1351="sníž. přenesená",J1351,0)</f>
        <v>0</v>
      </c>
      <c r="BI1351" s="194">
        <f>IF(N1351="nulová",J1351,0)</f>
        <v>0</v>
      </c>
      <c r="BJ1351" s="19" t="s">
        <v>77</v>
      </c>
      <c r="BK1351" s="194">
        <f>ROUND(I1351*H1351,2)</f>
        <v>0</v>
      </c>
      <c r="BL1351" s="19" t="s">
        <v>167</v>
      </c>
      <c r="BM1351" s="193" t="s">
        <v>3303</v>
      </c>
    </row>
    <row r="1352" spans="1:65" s="13" customFormat="1">
      <c r="B1352" s="195"/>
      <c r="C1352" s="196"/>
      <c r="D1352" s="197" t="s">
        <v>252</v>
      </c>
      <c r="E1352" s="198" t="s">
        <v>18</v>
      </c>
      <c r="F1352" s="199" t="s">
        <v>2941</v>
      </c>
      <c r="G1352" s="196"/>
      <c r="H1352" s="200">
        <v>302.60000000000002</v>
      </c>
      <c r="I1352" s="201"/>
      <c r="J1352" s="196"/>
      <c r="K1352" s="196"/>
      <c r="L1352" s="202"/>
      <c r="M1352" s="203"/>
      <c r="N1352" s="204"/>
      <c r="O1352" s="204"/>
      <c r="P1352" s="204"/>
      <c r="Q1352" s="204"/>
      <c r="R1352" s="204"/>
      <c r="S1352" s="204"/>
      <c r="T1352" s="205"/>
      <c r="AT1352" s="206" t="s">
        <v>252</v>
      </c>
      <c r="AU1352" s="206" t="s">
        <v>79</v>
      </c>
      <c r="AV1352" s="13" t="s">
        <v>79</v>
      </c>
      <c r="AW1352" s="13" t="s">
        <v>32</v>
      </c>
      <c r="AX1352" s="13" t="s">
        <v>70</v>
      </c>
      <c r="AY1352" s="206" t="s">
        <v>244</v>
      </c>
    </row>
    <row r="1353" spans="1:65" s="14" customFormat="1">
      <c r="B1353" s="207"/>
      <c r="C1353" s="208"/>
      <c r="D1353" s="197" t="s">
        <v>252</v>
      </c>
      <c r="E1353" s="209" t="s">
        <v>18</v>
      </c>
      <c r="F1353" s="210" t="s">
        <v>254</v>
      </c>
      <c r="G1353" s="208"/>
      <c r="H1353" s="211">
        <v>302.60000000000002</v>
      </c>
      <c r="I1353" s="212"/>
      <c r="J1353" s="208"/>
      <c r="K1353" s="208"/>
      <c r="L1353" s="213"/>
      <c r="M1353" s="214"/>
      <c r="N1353" s="215"/>
      <c r="O1353" s="215"/>
      <c r="P1353" s="215"/>
      <c r="Q1353" s="215"/>
      <c r="R1353" s="215"/>
      <c r="S1353" s="215"/>
      <c r="T1353" s="216"/>
      <c r="AT1353" s="217" t="s">
        <v>252</v>
      </c>
      <c r="AU1353" s="217" t="s">
        <v>79</v>
      </c>
      <c r="AV1353" s="14" t="s">
        <v>250</v>
      </c>
      <c r="AW1353" s="14" t="s">
        <v>32</v>
      </c>
      <c r="AX1353" s="14" t="s">
        <v>77</v>
      </c>
      <c r="AY1353" s="217" t="s">
        <v>244</v>
      </c>
    </row>
    <row r="1354" spans="1:65" s="2" customFormat="1" ht="37.9" customHeight="1">
      <c r="A1354" s="36"/>
      <c r="B1354" s="37"/>
      <c r="C1354" s="181" t="s">
        <v>3304</v>
      </c>
      <c r="D1354" s="181" t="s">
        <v>246</v>
      </c>
      <c r="E1354" s="182" t="s">
        <v>3305</v>
      </c>
      <c r="F1354" s="183" t="s">
        <v>3306</v>
      </c>
      <c r="G1354" s="184" t="s">
        <v>289</v>
      </c>
      <c r="H1354" s="185">
        <v>302.60000000000002</v>
      </c>
      <c r="I1354" s="186"/>
      <c r="J1354" s="187">
        <f>ROUND(I1354*H1354,2)</f>
        <v>0</v>
      </c>
      <c r="K1354" s="188"/>
      <c r="L1354" s="41"/>
      <c r="M1354" s="189" t="s">
        <v>18</v>
      </c>
      <c r="N1354" s="190" t="s">
        <v>41</v>
      </c>
      <c r="O1354" s="66"/>
      <c r="P1354" s="191">
        <f>O1354*H1354</f>
        <v>0</v>
      </c>
      <c r="Q1354" s="191">
        <v>1.1299999999999999E-2</v>
      </c>
      <c r="R1354" s="191">
        <f>Q1354*H1354</f>
        <v>3.4193799999999999</v>
      </c>
      <c r="S1354" s="191">
        <v>0</v>
      </c>
      <c r="T1354" s="192">
        <f>S1354*H1354</f>
        <v>0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193" t="s">
        <v>167</v>
      </c>
      <c r="AT1354" s="193" t="s">
        <v>246</v>
      </c>
      <c r="AU1354" s="193" t="s">
        <v>79</v>
      </c>
      <c r="AY1354" s="19" t="s">
        <v>244</v>
      </c>
      <c r="BE1354" s="194">
        <f>IF(N1354="základní",J1354,0)</f>
        <v>0</v>
      </c>
      <c r="BF1354" s="194">
        <f>IF(N1354="snížená",J1354,0)</f>
        <v>0</v>
      </c>
      <c r="BG1354" s="194">
        <f>IF(N1354="zákl. přenesená",J1354,0)</f>
        <v>0</v>
      </c>
      <c r="BH1354" s="194">
        <f>IF(N1354="sníž. přenesená",J1354,0)</f>
        <v>0</v>
      </c>
      <c r="BI1354" s="194">
        <f>IF(N1354="nulová",J1354,0)</f>
        <v>0</v>
      </c>
      <c r="BJ1354" s="19" t="s">
        <v>77</v>
      </c>
      <c r="BK1354" s="194">
        <f>ROUND(I1354*H1354,2)</f>
        <v>0</v>
      </c>
      <c r="BL1354" s="19" t="s">
        <v>167</v>
      </c>
      <c r="BM1354" s="193" t="s">
        <v>3307</v>
      </c>
    </row>
    <row r="1355" spans="1:65" s="13" customFormat="1">
      <c r="B1355" s="195"/>
      <c r="C1355" s="196"/>
      <c r="D1355" s="197" t="s">
        <v>252</v>
      </c>
      <c r="E1355" s="198" t="s">
        <v>18</v>
      </c>
      <c r="F1355" s="199" t="s">
        <v>2941</v>
      </c>
      <c r="G1355" s="196"/>
      <c r="H1355" s="200">
        <v>302.60000000000002</v>
      </c>
      <c r="I1355" s="201"/>
      <c r="J1355" s="196"/>
      <c r="K1355" s="196"/>
      <c r="L1355" s="202"/>
      <c r="M1355" s="203"/>
      <c r="N1355" s="204"/>
      <c r="O1355" s="204"/>
      <c r="P1355" s="204"/>
      <c r="Q1355" s="204"/>
      <c r="R1355" s="204"/>
      <c r="S1355" s="204"/>
      <c r="T1355" s="205"/>
      <c r="AT1355" s="206" t="s">
        <v>252</v>
      </c>
      <c r="AU1355" s="206" t="s">
        <v>79</v>
      </c>
      <c r="AV1355" s="13" t="s">
        <v>79</v>
      </c>
      <c r="AW1355" s="13" t="s">
        <v>32</v>
      </c>
      <c r="AX1355" s="13" t="s">
        <v>70</v>
      </c>
      <c r="AY1355" s="206" t="s">
        <v>244</v>
      </c>
    </row>
    <row r="1356" spans="1:65" s="14" customFormat="1">
      <c r="B1356" s="207"/>
      <c r="C1356" s="208"/>
      <c r="D1356" s="197" t="s">
        <v>252</v>
      </c>
      <c r="E1356" s="209" t="s">
        <v>18</v>
      </c>
      <c r="F1356" s="210" t="s">
        <v>254</v>
      </c>
      <c r="G1356" s="208"/>
      <c r="H1356" s="211">
        <v>302.60000000000002</v>
      </c>
      <c r="I1356" s="212"/>
      <c r="J1356" s="208"/>
      <c r="K1356" s="208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252</v>
      </c>
      <c r="AU1356" s="217" t="s">
        <v>79</v>
      </c>
      <c r="AV1356" s="14" t="s">
        <v>250</v>
      </c>
      <c r="AW1356" s="14" t="s">
        <v>32</v>
      </c>
      <c r="AX1356" s="14" t="s">
        <v>77</v>
      </c>
      <c r="AY1356" s="217" t="s">
        <v>244</v>
      </c>
    </row>
    <row r="1357" spans="1:65" s="2" customFormat="1" ht="33" customHeight="1">
      <c r="A1357" s="36"/>
      <c r="B1357" s="37"/>
      <c r="C1357" s="181" t="s">
        <v>3308</v>
      </c>
      <c r="D1357" s="181" t="s">
        <v>246</v>
      </c>
      <c r="E1357" s="182" t="s">
        <v>3309</v>
      </c>
      <c r="F1357" s="183" t="s">
        <v>3310</v>
      </c>
      <c r="G1357" s="184" t="s">
        <v>289</v>
      </c>
      <c r="H1357" s="185">
        <v>147</v>
      </c>
      <c r="I1357" s="186"/>
      <c r="J1357" s="187">
        <f>ROUND(I1357*H1357,2)</f>
        <v>0</v>
      </c>
      <c r="K1357" s="188"/>
      <c r="L1357" s="41"/>
      <c r="M1357" s="189" t="s">
        <v>18</v>
      </c>
      <c r="N1357" s="190" t="s">
        <v>41</v>
      </c>
      <c r="O1357" s="66"/>
      <c r="P1357" s="191">
        <f>O1357*H1357</f>
        <v>0</v>
      </c>
      <c r="Q1357" s="191">
        <v>0</v>
      </c>
      <c r="R1357" s="191">
        <f>Q1357*H1357</f>
        <v>0</v>
      </c>
      <c r="S1357" s="191">
        <v>0</v>
      </c>
      <c r="T1357" s="192">
        <f>S1357*H1357</f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193" t="s">
        <v>167</v>
      </c>
      <c r="AT1357" s="193" t="s">
        <v>246</v>
      </c>
      <c r="AU1357" s="193" t="s">
        <v>79</v>
      </c>
      <c r="AY1357" s="19" t="s">
        <v>244</v>
      </c>
      <c r="BE1357" s="194">
        <f>IF(N1357="základní",J1357,0)</f>
        <v>0</v>
      </c>
      <c r="BF1357" s="194">
        <f>IF(N1357="snížená",J1357,0)</f>
        <v>0</v>
      </c>
      <c r="BG1357" s="194">
        <f>IF(N1357="zákl. přenesená",J1357,0)</f>
        <v>0</v>
      </c>
      <c r="BH1357" s="194">
        <f>IF(N1357="sníž. přenesená",J1357,0)</f>
        <v>0</v>
      </c>
      <c r="BI1357" s="194">
        <f>IF(N1357="nulová",J1357,0)</f>
        <v>0</v>
      </c>
      <c r="BJ1357" s="19" t="s">
        <v>77</v>
      </c>
      <c r="BK1357" s="194">
        <f>ROUND(I1357*H1357,2)</f>
        <v>0</v>
      </c>
      <c r="BL1357" s="19" t="s">
        <v>167</v>
      </c>
      <c r="BM1357" s="193" t="s">
        <v>3311</v>
      </c>
    </row>
    <row r="1358" spans="1:65" s="2" customFormat="1" ht="37.9" customHeight="1">
      <c r="A1358" s="36"/>
      <c r="B1358" s="37"/>
      <c r="C1358" s="181" t="s">
        <v>3312</v>
      </c>
      <c r="D1358" s="181" t="s">
        <v>246</v>
      </c>
      <c r="E1358" s="182" t="s">
        <v>3313</v>
      </c>
      <c r="F1358" s="183" t="s">
        <v>3314</v>
      </c>
      <c r="G1358" s="184" t="s">
        <v>289</v>
      </c>
      <c r="H1358" s="185">
        <v>147</v>
      </c>
      <c r="I1358" s="186"/>
      <c r="J1358" s="187">
        <f>ROUND(I1358*H1358,2)</f>
        <v>0</v>
      </c>
      <c r="K1358" s="188"/>
      <c r="L1358" s="41"/>
      <c r="M1358" s="189" t="s">
        <v>18</v>
      </c>
      <c r="N1358" s="190" t="s">
        <v>41</v>
      </c>
      <c r="O1358" s="66"/>
      <c r="P1358" s="191">
        <f>O1358*H1358</f>
        <v>0</v>
      </c>
      <c r="Q1358" s="191">
        <v>1.9130000000000001E-2</v>
      </c>
      <c r="R1358" s="191">
        <f>Q1358*H1358</f>
        <v>2.8121100000000001</v>
      </c>
      <c r="S1358" s="191">
        <v>0</v>
      </c>
      <c r="T1358" s="192">
        <f>S1358*H1358</f>
        <v>0</v>
      </c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R1358" s="193" t="s">
        <v>167</v>
      </c>
      <c r="AT1358" s="193" t="s">
        <v>246</v>
      </c>
      <c r="AU1358" s="193" t="s">
        <v>79</v>
      </c>
      <c r="AY1358" s="19" t="s">
        <v>244</v>
      </c>
      <c r="BE1358" s="194">
        <f>IF(N1358="základní",J1358,0)</f>
        <v>0</v>
      </c>
      <c r="BF1358" s="194">
        <f>IF(N1358="snížená",J1358,0)</f>
        <v>0</v>
      </c>
      <c r="BG1358" s="194">
        <f>IF(N1358="zákl. přenesená",J1358,0)</f>
        <v>0</v>
      </c>
      <c r="BH1358" s="194">
        <f>IF(N1358="sníž. přenesená",J1358,0)</f>
        <v>0</v>
      </c>
      <c r="BI1358" s="194">
        <f>IF(N1358="nulová",J1358,0)</f>
        <v>0</v>
      </c>
      <c r="BJ1358" s="19" t="s">
        <v>77</v>
      </c>
      <c r="BK1358" s="194">
        <f>ROUND(I1358*H1358,2)</f>
        <v>0</v>
      </c>
      <c r="BL1358" s="19" t="s">
        <v>167</v>
      </c>
      <c r="BM1358" s="193" t="s">
        <v>3315</v>
      </c>
    </row>
    <row r="1359" spans="1:65" s="13" customFormat="1">
      <c r="B1359" s="195"/>
      <c r="C1359" s="196"/>
      <c r="D1359" s="197" t="s">
        <v>252</v>
      </c>
      <c r="E1359" s="198" t="s">
        <v>18</v>
      </c>
      <c r="F1359" s="199" t="s">
        <v>3316</v>
      </c>
      <c r="G1359" s="196"/>
      <c r="H1359" s="200">
        <v>147</v>
      </c>
      <c r="I1359" s="201"/>
      <c r="J1359" s="196"/>
      <c r="K1359" s="196"/>
      <c r="L1359" s="202"/>
      <c r="M1359" s="203"/>
      <c r="N1359" s="204"/>
      <c r="O1359" s="204"/>
      <c r="P1359" s="204"/>
      <c r="Q1359" s="204"/>
      <c r="R1359" s="204"/>
      <c r="S1359" s="204"/>
      <c r="T1359" s="205"/>
      <c r="AT1359" s="206" t="s">
        <v>252</v>
      </c>
      <c r="AU1359" s="206" t="s">
        <v>79</v>
      </c>
      <c r="AV1359" s="13" t="s">
        <v>79</v>
      </c>
      <c r="AW1359" s="13" t="s">
        <v>32</v>
      </c>
      <c r="AX1359" s="13" t="s">
        <v>70</v>
      </c>
      <c r="AY1359" s="206" t="s">
        <v>244</v>
      </c>
    </row>
    <row r="1360" spans="1:65" s="14" customFormat="1">
      <c r="B1360" s="207"/>
      <c r="C1360" s="208"/>
      <c r="D1360" s="197" t="s">
        <v>252</v>
      </c>
      <c r="E1360" s="209" t="s">
        <v>18</v>
      </c>
      <c r="F1360" s="210" t="s">
        <v>254</v>
      </c>
      <c r="G1360" s="208"/>
      <c r="H1360" s="211">
        <v>147</v>
      </c>
      <c r="I1360" s="212"/>
      <c r="J1360" s="208"/>
      <c r="K1360" s="208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252</v>
      </c>
      <c r="AU1360" s="217" t="s">
        <v>79</v>
      </c>
      <c r="AV1360" s="14" t="s">
        <v>250</v>
      </c>
      <c r="AW1360" s="14" t="s">
        <v>32</v>
      </c>
      <c r="AX1360" s="14" t="s">
        <v>77</v>
      </c>
      <c r="AY1360" s="217" t="s">
        <v>244</v>
      </c>
    </row>
    <row r="1361" spans="1:65" s="2" customFormat="1" ht="37.9" customHeight="1">
      <c r="A1361" s="36"/>
      <c r="B1361" s="37"/>
      <c r="C1361" s="181" t="s">
        <v>3317</v>
      </c>
      <c r="D1361" s="181" t="s">
        <v>246</v>
      </c>
      <c r="E1361" s="182" t="s">
        <v>3318</v>
      </c>
      <c r="F1361" s="183" t="s">
        <v>3319</v>
      </c>
      <c r="G1361" s="184" t="s">
        <v>379</v>
      </c>
      <c r="H1361" s="185">
        <v>549.54999999999995</v>
      </c>
      <c r="I1361" s="186"/>
      <c r="J1361" s="187">
        <f>ROUND(I1361*H1361,2)</f>
        <v>0</v>
      </c>
      <c r="K1361" s="188"/>
      <c r="L1361" s="41"/>
      <c r="M1361" s="189" t="s">
        <v>18</v>
      </c>
      <c r="N1361" s="190" t="s">
        <v>41</v>
      </c>
      <c r="O1361" s="66"/>
      <c r="P1361" s="191">
        <f>O1361*H1361</f>
        <v>0</v>
      </c>
      <c r="Q1361" s="191">
        <v>0</v>
      </c>
      <c r="R1361" s="191">
        <f>Q1361*H1361</f>
        <v>0</v>
      </c>
      <c r="S1361" s="191">
        <v>0</v>
      </c>
      <c r="T1361" s="192">
        <f>S1361*H1361</f>
        <v>0</v>
      </c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R1361" s="193" t="s">
        <v>167</v>
      </c>
      <c r="AT1361" s="193" t="s">
        <v>246</v>
      </c>
      <c r="AU1361" s="193" t="s">
        <v>79</v>
      </c>
      <c r="AY1361" s="19" t="s">
        <v>244</v>
      </c>
      <c r="BE1361" s="194">
        <f>IF(N1361="základní",J1361,0)</f>
        <v>0</v>
      </c>
      <c r="BF1361" s="194">
        <f>IF(N1361="snížená",J1361,0)</f>
        <v>0</v>
      </c>
      <c r="BG1361" s="194">
        <f>IF(N1361="zákl. přenesená",J1361,0)</f>
        <v>0</v>
      </c>
      <c r="BH1361" s="194">
        <f>IF(N1361="sníž. přenesená",J1361,0)</f>
        <v>0</v>
      </c>
      <c r="BI1361" s="194">
        <f>IF(N1361="nulová",J1361,0)</f>
        <v>0</v>
      </c>
      <c r="BJ1361" s="19" t="s">
        <v>77</v>
      </c>
      <c r="BK1361" s="194">
        <f>ROUND(I1361*H1361,2)</f>
        <v>0</v>
      </c>
      <c r="BL1361" s="19" t="s">
        <v>167</v>
      </c>
      <c r="BM1361" s="193" t="s">
        <v>3320</v>
      </c>
    </row>
    <row r="1362" spans="1:65" s="13" customFormat="1">
      <c r="B1362" s="195"/>
      <c r="C1362" s="196"/>
      <c r="D1362" s="197" t="s">
        <v>252</v>
      </c>
      <c r="E1362" s="198" t="s">
        <v>18</v>
      </c>
      <c r="F1362" s="199" t="s">
        <v>3321</v>
      </c>
      <c r="G1362" s="196"/>
      <c r="H1362" s="200">
        <v>506.35</v>
      </c>
      <c r="I1362" s="201"/>
      <c r="J1362" s="196"/>
      <c r="K1362" s="196"/>
      <c r="L1362" s="202"/>
      <c r="M1362" s="203"/>
      <c r="N1362" s="204"/>
      <c r="O1362" s="204"/>
      <c r="P1362" s="204"/>
      <c r="Q1362" s="204"/>
      <c r="R1362" s="204"/>
      <c r="S1362" s="204"/>
      <c r="T1362" s="205"/>
      <c r="AT1362" s="206" t="s">
        <v>252</v>
      </c>
      <c r="AU1362" s="206" t="s">
        <v>79</v>
      </c>
      <c r="AV1362" s="13" t="s">
        <v>79</v>
      </c>
      <c r="AW1362" s="13" t="s">
        <v>32</v>
      </c>
      <c r="AX1362" s="13" t="s">
        <v>70</v>
      </c>
      <c r="AY1362" s="206" t="s">
        <v>244</v>
      </c>
    </row>
    <row r="1363" spans="1:65" s="13" customFormat="1">
      <c r="B1363" s="195"/>
      <c r="C1363" s="196"/>
      <c r="D1363" s="197" t="s">
        <v>252</v>
      </c>
      <c r="E1363" s="198" t="s">
        <v>18</v>
      </c>
      <c r="F1363" s="199" t="s">
        <v>3322</v>
      </c>
      <c r="G1363" s="196"/>
      <c r="H1363" s="200">
        <v>43.2</v>
      </c>
      <c r="I1363" s="201"/>
      <c r="J1363" s="196"/>
      <c r="K1363" s="196"/>
      <c r="L1363" s="202"/>
      <c r="M1363" s="203"/>
      <c r="N1363" s="204"/>
      <c r="O1363" s="204"/>
      <c r="P1363" s="204"/>
      <c r="Q1363" s="204"/>
      <c r="R1363" s="204"/>
      <c r="S1363" s="204"/>
      <c r="T1363" s="205"/>
      <c r="AT1363" s="206" t="s">
        <v>252</v>
      </c>
      <c r="AU1363" s="206" t="s">
        <v>79</v>
      </c>
      <c r="AV1363" s="13" t="s">
        <v>79</v>
      </c>
      <c r="AW1363" s="13" t="s">
        <v>32</v>
      </c>
      <c r="AX1363" s="13" t="s">
        <v>70</v>
      </c>
      <c r="AY1363" s="206" t="s">
        <v>244</v>
      </c>
    </row>
    <row r="1364" spans="1:65" s="14" customFormat="1">
      <c r="B1364" s="207"/>
      <c r="C1364" s="208"/>
      <c r="D1364" s="197" t="s">
        <v>252</v>
      </c>
      <c r="E1364" s="209" t="s">
        <v>18</v>
      </c>
      <c r="F1364" s="210" t="s">
        <v>254</v>
      </c>
      <c r="G1364" s="208"/>
      <c r="H1364" s="211">
        <v>549.55000000000007</v>
      </c>
      <c r="I1364" s="212"/>
      <c r="J1364" s="208"/>
      <c r="K1364" s="208"/>
      <c r="L1364" s="213"/>
      <c r="M1364" s="214"/>
      <c r="N1364" s="215"/>
      <c r="O1364" s="215"/>
      <c r="P1364" s="215"/>
      <c r="Q1364" s="215"/>
      <c r="R1364" s="215"/>
      <c r="S1364" s="215"/>
      <c r="T1364" s="216"/>
      <c r="AT1364" s="217" t="s">
        <v>252</v>
      </c>
      <c r="AU1364" s="217" t="s">
        <v>79</v>
      </c>
      <c r="AV1364" s="14" t="s">
        <v>250</v>
      </c>
      <c r="AW1364" s="14" t="s">
        <v>32</v>
      </c>
      <c r="AX1364" s="14" t="s">
        <v>77</v>
      </c>
      <c r="AY1364" s="217" t="s">
        <v>244</v>
      </c>
    </row>
    <row r="1365" spans="1:65" s="2" customFormat="1" ht="21.75" customHeight="1">
      <c r="A1365" s="36"/>
      <c r="B1365" s="37"/>
      <c r="C1365" s="218" t="s">
        <v>3323</v>
      </c>
      <c r="D1365" s="218" t="s">
        <v>264</v>
      </c>
      <c r="E1365" s="219" t="s">
        <v>3324</v>
      </c>
      <c r="F1365" s="220" t="s">
        <v>3325</v>
      </c>
      <c r="G1365" s="221" t="s">
        <v>257</v>
      </c>
      <c r="H1365" s="222">
        <v>18.68</v>
      </c>
      <c r="I1365" s="223"/>
      <c r="J1365" s="224">
        <f>ROUND(I1365*H1365,2)</f>
        <v>0</v>
      </c>
      <c r="K1365" s="225"/>
      <c r="L1365" s="226"/>
      <c r="M1365" s="227" t="s">
        <v>18</v>
      </c>
      <c r="N1365" s="228" t="s">
        <v>41</v>
      </c>
      <c r="O1365" s="66"/>
      <c r="P1365" s="191">
        <f>O1365*H1365</f>
        <v>0</v>
      </c>
      <c r="Q1365" s="191">
        <v>0.55000000000000004</v>
      </c>
      <c r="R1365" s="191">
        <f>Q1365*H1365</f>
        <v>10.274000000000001</v>
      </c>
      <c r="S1365" s="191">
        <v>0</v>
      </c>
      <c r="T1365" s="192">
        <f>S1365*H1365</f>
        <v>0</v>
      </c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R1365" s="193" t="s">
        <v>415</v>
      </c>
      <c r="AT1365" s="193" t="s">
        <v>264</v>
      </c>
      <c r="AU1365" s="193" t="s">
        <v>79</v>
      </c>
      <c r="AY1365" s="19" t="s">
        <v>244</v>
      </c>
      <c r="BE1365" s="194">
        <f>IF(N1365="základní",J1365,0)</f>
        <v>0</v>
      </c>
      <c r="BF1365" s="194">
        <f>IF(N1365="snížená",J1365,0)</f>
        <v>0</v>
      </c>
      <c r="BG1365" s="194">
        <f>IF(N1365="zákl. přenesená",J1365,0)</f>
        <v>0</v>
      </c>
      <c r="BH1365" s="194">
        <f>IF(N1365="sníž. přenesená",J1365,0)</f>
        <v>0</v>
      </c>
      <c r="BI1365" s="194">
        <f>IF(N1365="nulová",J1365,0)</f>
        <v>0</v>
      </c>
      <c r="BJ1365" s="19" t="s">
        <v>77</v>
      </c>
      <c r="BK1365" s="194">
        <f>ROUND(I1365*H1365,2)</f>
        <v>0</v>
      </c>
      <c r="BL1365" s="19" t="s">
        <v>167</v>
      </c>
      <c r="BM1365" s="193" t="s">
        <v>3326</v>
      </c>
    </row>
    <row r="1366" spans="1:65" s="13" customFormat="1">
      <c r="B1366" s="195"/>
      <c r="C1366" s="196"/>
      <c r="D1366" s="197" t="s">
        <v>252</v>
      </c>
      <c r="E1366" s="198" t="s">
        <v>18</v>
      </c>
      <c r="F1366" s="199" t="s">
        <v>3327</v>
      </c>
      <c r="G1366" s="196"/>
      <c r="H1366" s="200">
        <v>18.68</v>
      </c>
      <c r="I1366" s="201"/>
      <c r="J1366" s="196"/>
      <c r="K1366" s="196"/>
      <c r="L1366" s="202"/>
      <c r="M1366" s="203"/>
      <c r="N1366" s="204"/>
      <c r="O1366" s="204"/>
      <c r="P1366" s="204"/>
      <c r="Q1366" s="204"/>
      <c r="R1366" s="204"/>
      <c r="S1366" s="204"/>
      <c r="T1366" s="205"/>
      <c r="AT1366" s="206" t="s">
        <v>252</v>
      </c>
      <c r="AU1366" s="206" t="s">
        <v>79</v>
      </c>
      <c r="AV1366" s="13" t="s">
        <v>79</v>
      </c>
      <c r="AW1366" s="13" t="s">
        <v>32</v>
      </c>
      <c r="AX1366" s="13" t="s">
        <v>70</v>
      </c>
      <c r="AY1366" s="206" t="s">
        <v>244</v>
      </c>
    </row>
    <row r="1367" spans="1:65" s="14" customFormat="1">
      <c r="B1367" s="207"/>
      <c r="C1367" s="208"/>
      <c r="D1367" s="197" t="s">
        <v>252</v>
      </c>
      <c r="E1367" s="209" t="s">
        <v>18</v>
      </c>
      <c r="F1367" s="210" t="s">
        <v>254</v>
      </c>
      <c r="G1367" s="208"/>
      <c r="H1367" s="211">
        <v>18.68</v>
      </c>
      <c r="I1367" s="212"/>
      <c r="J1367" s="208"/>
      <c r="K1367" s="208"/>
      <c r="L1367" s="213"/>
      <c r="M1367" s="214"/>
      <c r="N1367" s="215"/>
      <c r="O1367" s="215"/>
      <c r="P1367" s="215"/>
      <c r="Q1367" s="215"/>
      <c r="R1367" s="215"/>
      <c r="S1367" s="215"/>
      <c r="T1367" s="216"/>
      <c r="AT1367" s="217" t="s">
        <v>252</v>
      </c>
      <c r="AU1367" s="217" t="s">
        <v>79</v>
      </c>
      <c r="AV1367" s="14" t="s">
        <v>250</v>
      </c>
      <c r="AW1367" s="14" t="s">
        <v>32</v>
      </c>
      <c r="AX1367" s="14" t="s">
        <v>77</v>
      </c>
      <c r="AY1367" s="217" t="s">
        <v>244</v>
      </c>
    </row>
    <row r="1368" spans="1:65" s="2" customFormat="1" ht="49.15" customHeight="1">
      <c r="A1368" s="36"/>
      <c r="B1368" s="37"/>
      <c r="C1368" s="181" t="s">
        <v>3328</v>
      </c>
      <c r="D1368" s="181" t="s">
        <v>246</v>
      </c>
      <c r="E1368" s="182" t="s">
        <v>3329</v>
      </c>
      <c r="F1368" s="183" t="s">
        <v>3330</v>
      </c>
      <c r="G1368" s="184" t="s">
        <v>262</v>
      </c>
      <c r="H1368" s="185">
        <v>44.616999999999997</v>
      </c>
      <c r="I1368" s="186"/>
      <c r="J1368" s="187">
        <f>ROUND(I1368*H1368,2)</f>
        <v>0</v>
      </c>
      <c r="K1368" s="188"/>
      <c r="L1368" s="41"/>
      <c r="M1368" s="189" t="s">
        <v>18</v>
      </c>
      <c r="N1368" s="190" t="s">
        <v>41</v>
      </c>
      <c r="O1368" s="66"/>
      <c r="P1368" s="191">
        <f>O1368*H1368</f>
        <v>0</v>
      </c>
      <c r="Q1368" s="191">
        <v>0</v>
      </c>
      <c r="R1368" s="191">
        <f>Q1368*H1368</f>
        <v>0</v>
      </c>
      <c r="S1368" s="191">
        <v>0</v>
      </c>
      <c r="T1368" s="192">
        <f>S1368*H1368</f>
        <v>0</v>
      </c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R1368" s="193" t="s">
        <v>167</v>
      </c>
      <c r="AT1368" s="193" t="s">
        <v>246</v>
      </c>
      <c r="AU1368" s="193" t="s">
        <v>79</v>
      </c>
      <c r="AY1368" s="19" t="s">
        <v>244</v>
      </c>
      <c r="BE1368" s="194">
        <f>IF(N1368="základní",J1368,0)</f>
        <v>0</v>
      </c>
      <c r="BF1368" s="194">
        <f>IF(N1368="snížená",J1368,0)</f>
        <v>0</v>
      </c>
      <c r="BG1368" s="194">
        <f>IF(N1368="zákl. přenesená",J1368,0)</f>
        <v>0</v>
      </c>
      <c r="BH1368" s="194">
        <f>IF(N1368="sníž. přenesená",J1368,0)</f>
        <v>0</v>
      </c>
      <c r="BI1368" s="194">
        <f>IF(N1368="nulová",J1368,0)</f>
        <v>0</v>
      </c>
      <c r="BJ1368" s="19" t="s">
        <v>77</v>
      </c>
      <c r="BK1368" s="194">
        <f>ROUND(I1368*H1368,2)</f>
        <v>0</v>
      </c>
      <c r="BL1368" s="19" t="s">
        <v>167</v>
      </c>
      <c r="BM1368" s="193" t="s">
        <v>3331</v>
      </c>
    </row>
    <row r="1369" spans="1:65" s="12" customFormat="1" ht="22.9" customHeight="1">
      <c r="B1369" s="165"/>
      <c r="C1369" s="166"/>
      <c r="D1369" s="167" t="s">
        <v>69</v>
      </c>
      <c r="E1369" s="179" t="s">
        <v>740</v>
      </c>
      <c r="F1369" s="179" t="s">
        <v>741</v>
      </c>
      <c r="G1369" s="166"/>
      <c r="H1369" s="166"/>
      <c r="I1369" s="169"/>
      <c r="J1369" s="180">
        <f>BK1369</f>
        <v>0</v>
      </c>
      <c r="K1369" s="166"/>
      <c r="L1369" s="171"/>
      <c r="M1369" s="172"/>
      <c r="N1369" s="173"/>
      <c r="O1369" s="173"/>
      <c r="P1369" s="174">
        <f>SUM(P1370:P1561)</f>
        <v>0</v>
      </c>
      <c r="Q1369" s="173"/>
      <c r="R1369" s="174">
        <f>SUM(R1370:R1561)</f>
        <v>100.9779204</v>
      </c>
      <c r="S1369" s="173"/>
      <c r="T1369" s="175">
        <f>SUM(T1370:T1561)</f>
        <v>0</v>
      </c>
      <c r="AR1369" s="176" t="s">
        <v>79</v>
      </c>
      <c r="AT1369" s="177" t="s">
        <v>69</v>
      </c>
      <c r="AU1369" s="177" t="s">
        <v>77</v>
      </c>
      <c r="AY1369" s="176" t="s">
        <v>244</v>
      </c>
      <c r="BK1369" s="178">
        <f>SUM(BK1370:BK1561)</f>
        <v>0</v>
      </c>
    </row>
    <row r="1370" spans="1:65" s="2" customFormat="1" ht="55.5" customHeight="1">
      <c r="A1370" s="36"/>
      <c r="B1370" s="37"/>
      <c r="C1370" s="181" t="s">
        <v>3332</v>
      </c>
      <c r="D1370" s="181" t="s">
        <v>246</v>
      </c>
      <c r="E1370" s="182" t="s">
        <v>3333</v>
      </c>
      <c r="F1370" s="183" t="s">
        <v>3334</v>
      </c>
      <c r="G1370" s="184" t="s">
        <v>289</v>
      </c>
      <c r="H1370" s="185">
        <v>208.39699999999999</v>
      </c>
      <c r="I1370" s="186"/>
      <c r="J1370" s="187">
        <f>ROUND(I1370*H1370,2)</f>
        <v>0</v>
      </c>
      <c r="K1370" s="188"/>
      <c r="L1370" s="41"/>
      <c r="M1370" s="189" t="s">
        <v>18</v>
      </c>
      <c r="N1370" s="190" t="s">
        <v>41</v>
      </c>
      <c r="O1370" s="66"/>
      <c r="P1370" s="191">
        <f>O1370*H1370</f>
        <v>0</v>
      </c>
      <c r="Q1370" s="191">
        <v>4.5699999999999998E-2</v>
      </c>
      <c r="R1370" s="191">
        <f>Q1370*H1370</f>
        <v>9.5237428999999985</v>
      </c>
      <c r="S1370" s="191">
        <v>0</v>
      </c>
      <c r="T1370" s="192">
        <f>S1370*H1370</f>
        <v>0</v>
      </c>
      <c r="U1370" s="36"/>
      <c r="V1370" s="36"/>
      <c r="W1370" s="36"/>
      <c r="X1370" s="36"/>
      <c r="Y1370" s="36"/>
      <c r="Z1370" s="36"/>
      <c r="AA1370" s="36"/>
      <c r="AB1370" s="36"/>
      <c r="AC1370" s="36"/>
      <c r="AD1370" s="36"/>
      <c r="AE1370" s="36"/>
      <c r="AR1370" s="193" t="s">
        <v>167</v>
      </c>
      <c r="AT1370" s="193" t="s">
        <v>246</v>
      </c>
      <c r="AU1370" s="193" t="s">
        <v>79</v>
      </c>
      <c r="AY1370" s="19" t="s">
        <v>244</v>
      </c>
      <c r="BE1370" s="194">
        <f>IF(N1370="základní",J1370,0)</f>
        <v>0</v>
      </c>
      <c r="BF1370" s="194">
        <f>IF(N1370="snížená",J1370,0)</f>
        <v>0</v>
      </c>
      <c r="BG1370" s="194">
        <f>IF(N1370="zákl. přenesená",J1370,0)</f>
        <v>0</v>
      </c>
      <c r="BH1370" s="194">
        <f>IF(N1370="sníž. přenesená",J1370,0)</f>
        <v>0</v>
      </c>
      <c r="BI1370" s="194">
        <f>IF(N1370="nulová",J1370,0)</f>
        <v>0</v>
      </c>
      <c r="BJ1370" s="19" t="s">
        <v>77</v>
      </c>
      <c r="BK1370" s="194">
        <f>ROUND(I1370*H1370,2)</f>
        <v>0</v>
      </c>
      <c r="BL1370" s="19" t="s">
        <v>167</v>
      </c>
      <c r="BM1370" s="193" t="s">
        <v>3335</v>
      </c>
    </row>
    <row r="1371" spans="1:65" s="13" customFormat="1">
      <c r="B1371" s="195"/>
      <c r="C1371" s="196"/>
      <c r="D1371" s="197" t="s">
        <v>252</v>
      </c>
      <c r="E1371" s="198" t="s">
        <v>18</v>
      </c>
      <c r="F1371" s="199" t="s">
        <v>3336</v>
      </c>
      <c r="G1371" s="196"/>
      <c r="H1371" s="200">
        <v>136.32300000000001</v>
      </c>
      <c r="I1371" s="201"/>
      <c r="J1371" s="196"/>
      <c r="K1371" s="196"/>
      <c r="L1371" s="202"/>
      <c r="M1371" s="203"/>
      <c r="N1371" s="204"/>
      <c r="O1371" s="204"/>
      <c r="P1371" s="204"/>
      <c r="Q1371" s="204"/>
      <c r="R1371" s="204"/>
      <c r="S1371" s="204"/>
      <c r="T1371" s="205"/>
      <c r="AT1371" s="206" t="s">
        <v>252</v>
      </c>
      <c r="AU1371" s="206" t="s">
        <v>79</v>
      </c>
      <c r="AV1371" s="13" t="s">
        <v>79</v>
      </c>
      <c r="AW1371" s="13" t="s">
        <v>32</v>
      </c>
      <c r="AX1371" s="13" t="s">
        <v>70</v>
      </c>
      <c r="AY1371" s="206" t="s">
        <v>244</v>
      </c>
    </row>
    <row r="1372" spans="1:65" s="13" customFormat="1">
      <c r="B1372" s="195"/>
      <c r="C1372" s="196"/>
      <c r="D1372" s="197" t="s">
        <v>252</v>
      </c>
      <c r="E1372" s="198" t="s">
        <v>18</v>
      </c>
      <c r="F1372" s="199" t="s">
        <v>3337</v>
      </c>
      <c r="G1372" s="196"/>
      <c r="H1372" s="200">
        <v>-12.608000000000001</v>
      </c>
      <c r="I1372" s="201"/>
      <c r="J1372" s="196"/>
      <c r="K1372" s="196"/>
      <c r="L1372" s="202"/>
      <c r="M1372" s="203"/>
      <c r="N1372" s="204"/>
      <c r="O1372" s="204"/>
      <c r="P1372" s="204"/>
      <c r="Q1372" s="204"/>
      <c r="R1372" s="204"/>
      <c r="S1372" s="204"/>
      <c r="T1372" s="205"/>
      <c r="AT1372" s="206" t="s">
        <v>252</v>
      </c>
      <c r="AU1372" s="206" t="s">
        <v>79</v>
      </c>
      <c r="AV1372" s="13" t="s">
        <v>79</v>
      </c>
      <c r="AW1372" s="13" t="s">
        <v>32</v>
      </c>
      <c r="AX1372" s="13" t="s">
        <v>70</v>
      </c>
      <c r="AY1372" s="206" t="s">
        <v>244</v>
      </c>
    </row>
    <row r="1373" spans="1:65" s="13" customFormat="1">
      <c r="B1373" s="195"/>
      <c r="C1373" s="196"/>
      <c r="D1373" s="197" t="s">
        <v>252</v>
      </c>
      <c r="E1373" s="198" t="s">
        <v>18</v>
      </c>
      <c r="F1373" s="199" t="s">
        <v>3338</v>
      </c>
      <c r="G1373" s="196"/>
      <c r="H1373" s="200">
        <v>20.082999999999998</v>
      </c>
      <c r="I1373" s="201"/>
      <c r="J1373" s="196"/>
      <c r="K1373" s="196"/>
      <c r="L1373" s="202"/>
      <c r="M1373" s="203"/>
      <c r="N1373" s="204"/>
      <c r="O1373" s="204"/>
      <c r="P1373" s="204"/>
      <c r="Q1373" s="204"/>
      <c r="R1373" s="204"/>
      <c r="S1373" s="204"/>
      <c r="T1373" s="205"/>
      <c r="AT1373" s="206" t="s">
        <v>252</v>
      </c>
      <c r="AU1373" s="206" t="s">
        <v>79</v>
      </c>
      <c r="AV1373" s="13" t="s">
        <v>79</v>
      </c>
      <c r="AW1373" s="13" t="s">
        <v>32</v>
      </c>
      <c r="AX1373" s="13" t="s">
        <v>70</v>
      </c>
      <c r="AY1373" s="206" t="s">
        <v>244</v>
      </c>
    </row>
    <row r="1374" spans="1:65" s="13" customFormat="1">
      <c r="B1374" s="195"/>
      <c r="C1374" s="196"/>
      <c r="D1374" s="197" t="s">
        <v>252</v>
      </c>
      <c r="E1374" s="198" t="s">
        <v>18</v>
      </c>
      <c r="F1374" s="199" t="s">
        <v>3339</v>
      </c>
      <c r="G1374" s="196"/>
      <c r="H1374" s="200">
        <v>26.1</v>
      </c>
      <c r="I1374" s="201"/>
      <c r="J1374" s="196"/>
      <c r="K1374" s="196"/>
      <c r="L1374" s="202"/>
      <c r="M1374" s="203"/>
      <c r="N1374" s="204"/>
      <c r="O1374" s="204"/>
      <c r="P1374" s="204"/>
      <c r="Q1374" s="204"/>
      <c r="R1374" s="204"/>
      <c r="S1374" s="204"/>
      <c r="T1374" s="205"/>
      <c r="AT1374" s="206" t="s">
        <v>252</v>
      </c>
      <c r="AU1374" s="206" t="s">
        <v>79</v>
      </c>
      <c r="AV1374" s="13" t="s">
        <v>79</v>
      </c>
      <c r="AW1374" s="13" t="s">
        <v>32</v>
      </c>
      <c r="AX1374" s="13" t="s">
        <v>70</v>
      </c>
      <c r="AY1374" s="206" t="s">
        <v>244</v>
      </c>
    </row>
    <row r="1375" spans="1:65" s="13" customFormat="1">
      <c r="B1375" s="195"/>
      <c r="C1375" s="196"/>
      <c r="D1375" s="197" t="s">
        <v>252</v>
      </c>
      <c r="E1375" s="198" t="s">
        <v>18</v>
      </c>
      <c r="F1375" s="199" t="s">
        <v>3340</v>
      </c>
      <c r="G1375" s="196"/>
      <c r="H1375" s="200">
        <v>-1.5760000000000001</v>
      </c>
      <c r="I1375" s="201"/>
      <c r="J1375" s="196"/>
      <c r="K1375" s="196"/>
      <c r="L1375" s="202"/>
      <c r="M1375" s="203"/>
      <c r="N1375" s="204"/>
      <c r="O1375" s="204"/>
      <c r="P1375" s="204"/>
      <c r="Q1375" s="204"/>
      <c r="R1375" s="204"/>
      <c r="S1375" s="204"/>
      <c r="T1375" s="205"/>
      <c r="AT1375" s="206" t="s">
        <v>252</v>
      </c>
      <c r="AU1375" s="206" t="s">
        <v>79</v>
      </c>
      <c r="AV1375" s="13" t="s">
        <v>79</v>
      </c>
      <c r="AW1375" s="13" t="s">
        <v>32</v>
      </c>
      <c r="AX1375" s="13" t="s">
        <v>70</v>
      </c>
      <c r="AY1375" s="206" t="s">
        <v>244</v>
      </c>
    </row>
    <row r="1376" spans="1:65" s="16" customFormat="1">
      <c r="B1376" s="255"/>
      <c r="C1376" s="256"/>
      <c r="D1376" s="197" t="s">
        <v>252</v>
      </c>
      <c r="E1376" s="257" t="s">
        <v>18</v>
      </c>
      <c r="F1376" s="258" t="s">
        <v>2617</v>
      </c>
      <c r="G1376" s="256"/>
      <c r="H1376" s="259">
        <v>168.322</v>
      </c>
      <c r="I1376" s="260"/>
      <c r="J1376" s="256"/>
      <c r="K1376" s="256"/>
      <c r="L1376" s="261"/>
      <c r="M1376" s="262"/>
      <c r="N1376" s="263"/>
      <c r="O1376" s="263"/>
      <c r="P1376" s="263"/>
      <c r="Q1376" s="263"/>
      <c r="R1376" s="263"/>
      <c r="S1376" s="263"/>
      <c r="T1376" s="264"/>
      <c r="AT1376" s="265" t="s">
        <v>252</v>
      </c>
      <c r="AU1376" s="265" t="s">
        <v>79</v>
      </c>
      <c r="AV1376" s="16" t="s">
        <v>131</v>
      </c>
      <c r="AW1376" s="16" t="s">
        <v>32</v>
      </c>
      <c r="AX1376" s="16" t="s">
        <v>70</v>
      </c>
      <c r="AY1376" s="265" t="s">
        <v>244</v>
      </c>
    </row>
    <row r="1377" spans="1:65" s="13" customFormat="1">
      <c r="B1377" s="195"/>
      <c r="C1377" s="196"/>
      <c r="D1377" s="197" t="s">
        <v>252</v>
      </c>
      <c r="E1377" s="198" t="s">
        <v>18</v>
      </c>
      <c r="F1377" s="199" t="s">
        <v>3341</v>
      </c>
      <c r="G1377" s="196"/>
      <c r="H1377" s="200">
        <v>45</v>
      </c>
      <c r="I1377" s="201"/>
      <c r="J1377" s="196"/>
      <c r="K1377" s="196"/>
      <c r="L1377" s="202"/>
      <c r="M1377" s="203"/>
      <c r="N1377" s="204"/>
      <c r="O1377" s="204"/>
      <c r="P1377" s="204"/>
      <c r="Q1377" s="204"/>
      <c r="R1377" s="204"/>
      <c r="S1377" s="204"/>
      <c r="T1377" s="205"/>
      <c r="AT1377" s="206" t="s">
        <v>252</v>
      </c>
      <c r="AU1377" s="206" t="s">
        <v>79</v>
      </c>
      <c r="AV1377" s="13" t="s">
        <v>79</v>
      </c>
      <c r="AW1377" s="13" t="s">
        <v>32</v>
      </c>
      <c r="AX1377" s="13" t="s">
        <v>70</v>
      </c>
      <c r="AY1377" s="206" t="s">
        <v>244</v>
      </c>
    </row>
    <row r="1378" spans="1:65" s="13" customFormat="1">
      <c r="B1378" s="195"/>
      <c r="C1378" s="196"/>
      <c r="D1378" s="197" t="s">
        <v>252</v>
      </c>
      <c r="E1378" s="198" t="s">
        <v>18</v>
      </c>
      <c r="F1378" s="199" t="s">
        <v>3342</v>
      </c>
      <c r="G1378" s="196"/>
      <c r="H1378" s="200">
        <v>-4.9249999999999998</v>
      </c>
      <c r="I1378" s="201"/>
      <c r="J1378" s="196"/>
      <c r="K1378" s="196"/>
      <c r="L1378" s="202"/>
      <c r="M1378" s="203"/>
      <c r="N1378" s="204"/>
      <c r="O1378" s="204"/>
      <c r="P1378" s="204"/>
      <c r="Q1378" s="204"/>
      <c r="R1378" s="204"/>
      <c r="S1378" s="204"/>
      <c r="T1378" s="205"/>
      <c r="AT1378" s="206" t="s">
        <v>252</v>
      </c>
      <c r="AU1378" s="206" t="s">
        <v>79</v>
      </c>
      <c r="AV1378" s="13" t="s">
        <v>79</v>
      </c>
      <c r="AW1378" s="13" t="s">
        <v>32</v>
      </c>
      <c r="AX1378" s="13" t="s">
        <v>70</v>
      </c>
      <c r="AY1378" s="206" t="s">
        <v>244</v>
      </c>
    </row>
    <row r="1379" spans="1:65" s="14" customFormat="1">
      <c r="B1379" s="207"/>
      <c r="C1379" s="208"/>
      <c r="D1379" s="197" t="s">
        <v>252</v>
      </c>
      <c r="E1379" s="209" t="s">
        <v>18</v>
      </c>
      <c r="F1379" s="210" t="s">
        <v>254</v>
      </c>
      <c r="G1379" s="208"/>
      <c r="H1379" s="211">
        <v>208.39699999999999</v>
      </c>
      <c r="I1379" s="212"/>
      <c r="J1379" s="208"/>
      <c r="K1379" s="208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252</v>
      </c>
      <c r="AU1379" s="217" t="s">
        <v>79</v>
      </c>
      <c r="AV1379" s="14" t="s">
        <v>250</v>
      </c>
      <c r="AW1379" s="14" t="s">
        <v>32</v>
      </c>
      <c r="AX1379" s="14" t="s">
        <v>77</v>
      </c>
      <c r="AY1379" s="217" t="s">
        <v>244</v>
      </c>
    </row>
    <row r="1380" spans="1:65" s="2" customFormat="1" ht="62.65" customHeight="1">
      <c r="A1380" s="36"/>
      <c r="B1380" s="37"/>
      <c r="C1380" s="181" t="s">
        <v>3343</v>
      </c>
      <c r="D1380" s="181" t="s">
        <v>246</v>
      </c>
      <c r="E1380" s="182" t="s">
        <v>3344</v>
      </c>
      <c r="F1380" s="183" t="s">
        <v>3345</v>
      </c>
      <c r="G1380" s="184" t="s">
        <v>289</v>
      </c>
      <c r="H1380" s="185">
        <v>8.2799999999999994</v>
      </c>
      <c r="I1380" s="186"/>
      <c r="J1380" s="187">
        <f>ROUND(I1380*H1380,2)</f>
        <v>0</v>
      </c>
      <c r="K1380" s="188"/>
      <c r="L1380" s="41"/>
      <c r="M1380" s="189" t="s">
        <v>18</v>
      </c>
      <c r="N1380" s="190" t="s">
        <v>41</v>
      </c>
      <c r="O1380" s="66"/>
      <c r="P1380" s="191">
        <f>O1380*H1380</f>
        <v>0</v>
      </c>
      <c r="Q1380" s="191">
        <v>4.5539999999999997E-2</v>
      </c>
      <c r="R1380" s="191">
        <f>Q1380*H1380</f>
        <v>0.37707119999999994</v>
      </c>
      <c r="S1380" s="191">
        <v>0</v>
      </c>
      <c r="T1380" s="192">
        <f>S1380*H1380</f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193" t="s">
        <v>167</v>
      </c>
      <c r="AT1380" s="193" t="s">
        <v>246</v>
      </c>
      <c r="AU1380" s="193" t="s">
        <v>79</v>
      </c>
      <c r="AY1380" s="19" t="s">
        <v>244</v>
      </c>
      <c r="BE1380" s="194">
        <f>IF(N1380="základní",J1380,0)</f>
        <v>0</v>
      </c>
      <c r="BF1380" s="194">
        <f>IF(N1380="snížená",J1380,0)</f>
        <v>0</v>
      </c>
      <c r="BG1380" s="194">
        <f>IF(N1380="zákl. přenesená",J1380,0)</f>
        <v>0</v>
      </c>
      <c r="BH1380" s="194">
        <f>IF(N1380="sníž. přenesená",J1380,0)</f>
        <v>0</v>
      </c>
      <c r="BI1380" s="194">
        <f>IF(N1380="nulová",J1380,0)</f>
        <v>0</v>
      </c>
      <c r="BJ1380" s="19" t="s">
        <v>77</v>
      </c>
      <c r="BK1380" s="194">
        <f>ROUND(I1380*H1380,2)</f>
        <v>0</v>
      </c>
      <c r="BL1380" s="19" t="s">
        <v>167</v>
      </c>
      <c r="BM1380" s="193" t="s">
        <v>3346</v>
      </c>
    </row>
    <row r="1381" spans="1:65" s="13" customFormat="1">
      <c r="B1381" s="195"/>
      <c r="C1381" s="196"/>
      <c r="D1381" s="197" t="s">
        <v>252</v>
      </c>
      <c r="E1381" s="198" t="s">
        <v>18</v>
      </c>
      <c r="F1381" s="199" t="s">
        <v>3347</v>
      </c>
      <c r="G1381" s="196"/>
      <c r="H1381" s="200">
        <v>9.8800000000000008</v>
      </c>
      <c r="I1381" s="201"/>
      <c r="J1381" s="196"/>
      <c r="K1381" s="196"/>
      <c r="L1381" s="202"/>
      <c r="M1381" s="203"/>
      <c r="N1381" s="204"/>
      <c r="O1381" s="204"/>
      <c r="P1381" s="204"/>
      <c r="Q1381" s="204"/>
      <c r="R1381" s="204"/>
      <c r="S1381" s="204"/>
      <c r="T1381" s="205"/>
      <c r="AT1381" s="206" t="s">
        <v>252</v>
      </c>
      <c r="AU1381" s="206" t="s">
        <v>79</v>
      </c>
      <c r="AV1381" s="13" t="s">
        <v>79</v>
      </c>
      <c r="AW1381" s="13" t="s">
        <v>32</v>
      </c>
      <c r="AX1381" s="13" t="s">
        <v>70</v>
      </c>
      <c r="AY1381" s="206" t="s">
        <v>244</v>
      </c>
    </row>
    <row r="1382" spans="1:65" s="13" customFormat="1">
      <c r="B1382" s="195"/>
      <c r="C1382" s="196"/>
      <c r="D1382" s="197" t="s">
        <v>252</v>
      </c>
      <c r="E1382" s="198" t="s">
        <v>18</v>
      </c>
      <c r="F1382" s="199" t="s">
        <v>748</v>
      </c>
      <c r="G1382" s="196"/>
      <c r="H1382" s="200">
        <v>-1.6</v>
      </c>
      <c r="I1382" s="201"/>
      <c r="J1382" s="196"/>
      <c r="K1382" s="196"/>
      <c r="L1382" s="202"/>
      <c r="M1382" s="203"/>
      <c r="N1382" s="204"/>
      <c r="O1382" s="204"/>
      <c r="P1382" s="204"/>
      <c r="Q1382" s="204"/>
      <c r="R1382" s="204"/>
      <c r="S1382" s="204"/>
      <c r="T1382" s="205"/>
      <c r="AT1382" s="206" t="s">
        <v>252</v>
      </c>
      <c r="AU1382" s="206" t="s">
        <v>79</v>
      </c>
      <c r="AV1382" s="13" t="s">
        <v>79</v>
      </c>
      <c r="AW1382" s="13" t="s">
        <v>32</v>
      </c>
      <c r="AX1382" s="13" t="s">
        <v>70</v>
      </c>
      <c r="AY1382" s="206" t="s">
        <v>244</v>
      </c>
    </row>
    <row r="1383" spans="1:65" s="14" customFormat="1">
      <c r="B1383" s="207"/>
      <c r="C1383" s="208"/>
      <c r="D1383" s="197" t="s">
        <v>252</v>
      </c>
      <c r="E1383" s="209" t="s">
        <v>18</v>
      </c>
      <c r="F1383" s="210" t="s">
        <v>254</v>
      </c>
      <c r="G1383" s="208"/>
      <c r="H1383" s="211">
        <v>8.2800000000000011</v>
      </c>
      <c r="I1383" s="212"/>
      <c r="J1383" s="208"/>
      <c r="K1383" s="208"/>
      <c r="L1383" s="213"/>
      <c r="M1383" s="214"/>
      <c r="N1383" s="215"/>
      <c r="O1383" s="215"/>
      <c r="P1383" s="215"/>
      <c r="Q1383" s="215"/>
      <c r="R1383" s="215"/>
      <c r="S1383" s="215"/>
      <c r="T1383" s="216"/>
      <c r="AT1383" s="217" t="s">
        <v>252</v>
      </c>
      <c r="AU1383" s="217" t="s">
        <v>79</v>
      </c>
      <c r="AV1383" s="14" t="s">
        <v>250</v>
      </c>
      <c r="AW1383" s="14" t="s">
        <v>32</v>
      </c>
      <c r="AX1383" s="14" t="s">
        <v>77</v>
      </c>
      <c r="AY1383" s="217" t="s">
        <v>244</v>
      </c>
    </row>
    <row r="1384" spans="1:65" s="2" customFormat="1" ht="62.65" customHeight="1">
      <c r="A1384" s="36"/>
      <c r="B1384" s="37"/>
      <c r="C1384" s="181" t="s">
        <v>3348</v>
      </c>
      <c r="D1384" s="181" t="s">
        <v>246</v>
      </c>
      <c r="E1384" s="182" t="s">
        <v>3349</v>
      </c>
      <c r="F1384" s="183" t="s">
        <v>3350</v>
      </c>
      <c r="G1384" s="184" t="s">
        <v>289</v>
      </c>
      <c r="H1384" s="185">
        <v>26.28</v>
      </c>
      <c r="I1384" s="186"/>
      <c r="J1384" s="187">
        <f>ROUND(I1384*H1384,2)</f>
        <v>0</v>
      </c>
      <c r="K1384" s="188"/>
      <c r="L1384" s="41"/>
      <c r="M1384" s="189" t="s">
        <v>18</v>
      </c>
      <c r="N1384" s="190" t="s">
        <v>41</v>
      </c>
      <c r="O1384" s="66"/>
      <c r="P1384" s="191">
        <f>O1384*H1384</f>
        <v>0</v>
      </c>
      <c r="Q1384" s="191">
        <v>4.6960000000000002E-2</v>
      </c>
      <c r="R1384" s="191">
        <f>Q1384*H1384</f>
        <v>1.2341088</v>
      </c>
      <c r="S1384" s="191">
        <v>0</v>
      </c>
      <c r="T1384" s="192">
        <f>S1384*H1384</f>
        <v>0</v>
      </c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R1384" s="193" t="s">
        <v>167</v>
      </c>
      <c r="AT1384" s="193" t="s">
        <v>246</v>
      </c>
      <c r="AU1384" s="193" t="s">
        <v>79</v>
      </c>
      <c r="AY1384" s="19" t="s">
        <v>244</v>
      </c>
      <c r="BE1384" s="194">
        <f>IF(N1384="základní",J1384,0)</f>
        <v>0</v>
      </c>
      <c r="BF1384" s="194">
        <f>IF(N1384="snížená",J1384,0)</f>
        <v>0</v>
      </c>
      <c r="BG1384" s="194">
        <f>IF(N1384="zákl. přenesená",J1384,0)</f>
        <v>0</v>
      </c>
      <c r="BH1384" s="194">
        <f>IF(N1384="sníž. přenesená",J1384,0)</f>
        <v>0</v>
      </c>
      <c r="BI1384" s="194">
        <f>IF(N1384="nulová",J1384,0)</f>
        <v>0</v>
      </c>
      <c r="BJ1384" s="19" t="s">
        <v>77</v>
      </c>
      <c r="BK1384" s="194">
        <f>ROUND(I1384*H1384,2)</f>
        <v>0</v>
      </c>
      <c r="BL1384" s="19" t="s">
        <v>167</v>
      </c>
      <c r="BM1384" s="193" t="s">
        <v>3351</v>
      </c>
    </row>
    <row r="1385" spans="1:65" s="13" customFormat="1">
      <c r="B1385" s="195"/>
      <c r="C1385" s="196"/>
      <c r="D1385" s="197" t="s">
        <v>252</v>
      </c>
      <c r="E1385" s="198" t="s">
        <v>18</v>
      </c>
      <c r="F1385" s="199" t="s">
        <v>3352</v>
      </c>
      <c r="G1385" s="196"/>
      <c r="H1385" s="200">
        <v>9.7200000000000006</v>
      </c>
      <c r="I1385" s="201"/>
      <c r="J1385" s="196"/>
      <c r="K1385" s="196"/>
      <c r="L1385" s="202"/>
      <c r="M1385" s="203"/>
      <c r="N1385" s="204"/>
      <c r="O1385" s="204"/>
      <c r="P1385" s="204"/>
      <c r="Q1385" s="204"/>
      <c r="R1385" s="204"/>
      <c r="S1385" s="204"/>
      <c r="T1385" s="205"/>
      <c r="AT1385" s="206" t="s">
        <v>252</v>
      </c>
      <c r="AU1385" s="206" t="s">
        <v>79</v>
      </c>
      <c r="AV1385" s="13" t="s">
        <v>79</v>
      </c>
      <c r="AW1385" s="13" t="s">
        <v>32</v>
      </c>
      <c r="AX1385" s="13" t="s">
        <v>70</v>
      </c>
      <c r="AY1385" s="206" t="s">
        <v>244</v>
      </c>
    </row>
    <row r="1386" spans="1:65" s="13" customFormat="1">
      <c r="B1386" s="195"/>
      <c r="C1386" s="196"/>
      <c r="D1386" s="197" t="s">
        <v>252</v>
      </c>
      <c r="E1386" s="198" t="s">
        <v>18</v>
      </c>
      <c r="F1386" s="199" t="s">
        <v>748</v>
      </c>
      <c r="G1386" s="196"/>
      <c r="H1386" s="200">
        <v>-1.6</v>
      </c>
      <c r="I1386" s="201"/>
      <c r="J1386" s="196"/>
      <c r="K1386" s="196"/>
      <c r="L1386" s="202"/>
      <c r="M1386" s="203"/>
      <c r="N1386" s="204"/>
      <c r="O1386" s="204"/>
      <c r="P1386" s="204"/>
      <c r="Q1386" s="204"/>
      <c r="R1386" s="204"/>
      <c r="S1386" s="204"/>
      <c r="T1386" s="205"/>
      <c r="AT1386" s="206" t="s">
        <v>252</v>
      </c>
      <c r="AU1386" s="206" t="s">
        <v>79</v>
      </c>
      <c r="AV1386" s="13" t="s">
        <v>79</v>
      </c>
      <c r="AW1386" s="13" t="s">
        <v>32</v>
      </c>
      <c r="AX1386" s="13" t="s">
        <v>70</v>
      </c>
      <c r="AY1386" s="206" t="s">
        <v>244</v>
      </c>
    </row>
    <row r="1387" spans="1:65" s="13" customFormat="1">
      <c r="B1387" s="195"/>
      <c r="C1387" s="196"/>
      <c r="D1387" s="197" t="s">
        <v>252</v>
      </c>
      <c r="E1387" s="198" t="s">
        <v>18</v>
      </c>
      <c r="F1387" s="199" t="s">
        <v>3353</v>
      </c>
      <c r="G1387" s="196"/>
      <c r="H1387" s="200">
        <v>19.760000000000002</v>
      </c>
      <c r="I1387" s="201"/>
      <c r="J1387" s="196"/>
      <c r="K1387" s="196"/>
      <c r="L1387" s="202"/>
      <c r="M1387" s="203"/>
      <c r="N1387" s="204"/>
      <c r="O1387" s="204"/>
      <c r="P1387" s="204"/>
      <c r="Q1387" s="204"/>
      <c r="R1387" s="204"/>
      <c r="S1387" s="204"/>
      <c r="T1387" s="205"/>
      <c r="AT1387" s="206" t="s">
        <v>252</v>
      </c>
      <c r="AU1387" s="206" t="s">
        <v>79</v>
      </c>
      <c r="AV1387" s="13" t="s">
        <v>79</v>
      </c>
      <c r="AW1387" s="13" t="s">
        <v>32</v>
      </c>
      <c r="AX1387" s="13" t="s">
        <v>70</v>
      </c>
      <c r="AY1387" s="206" t="s">
        <v>244</v>
      </c>
    </row>
    <row r="1388" spans="1:65" s="13" customFormat="1">
      <c r="B1388" s="195"/>
      <c r="C1388" s="196"/>
      <c r="D1388" s="197" t="s">
        <v>252</v>
      </c>
      <c r="E1388" s="198" t="s">
        <v>18</v>
      </c>
      <c r="F1388" s="199" t="s">
        <v>748</v>
      </c>
      <c r="G1388" s="196"/>
      <c r="H1388" s="200">
        <v>-1.6</v>
      </c>
      <c r="I1388" s="201"/>
      <c r="J1388" s="196"/>
      <c r="K1388" s="196"/>
      <c r="L1388" s="202"/>
      <c r="M1388" s="203"/>
      <c r="N1388" s="204"/>
      <c r="O1388" s="204"/>
      <c r="P1388" s="204"/>
      <c r="Q1388" s="204"/>
      <c r="R1388" s="204"/>
      <c r="S1388" s="204"/>
      <c r="T1388" s="205"/>
      <c r="AT1388" s="206" t="s">
        <v>252</v>
      </c>
      <c r="AU1388" s="206" t="s">
        <v>79</v>
      </c>
      <c r="AV1388" s="13" t="s">
        <v>79</v>
      </c>
      <c r="AW1388" s="13" t="s">
        <v>32</v>
      </c>
      <c r="AX1388" s="13" t="s">
        <v>70</v>
      </c>
      <c r="AY1388" s="206" t="s">
        <v>244</v>
      </c>
    </row>
    <row r="1389" spans="1:65" s="14" customFormat="1">
      <c r="B1389" s="207"/>
      <c r="C1389" s="208"/>
      <c r="D1389" s="197" t="s">
        <v>252</v>
      </c>
      <c r="E1389" s="209" t="s">
        <v>18</v>
      </c>
      <c r="F1389" s="210" t="s">
        <v>254</v>
      </c>
      <c r="G1389" s="208"/>
      <c r="H1389" s="211">
        <v>26.28</v>
      </c>
      <c r="I1389" s="212"/>
      <c r="J1389" s="208"/>
      <c r="K1389" s="208"/>
      <c r="L1389" s="213"/>
      <c r="M1389" s="214"/>
      <c r="N1389" s="215"/>
      <c r="O1389" s="215"/>
      <c r="P1389" s="215"/>
      <c r="Q1389" s="215"/>
      <c r="R1389" s="215"/>
      <c r="S1389" s="215"/>
      <c r="T1389" s="216"/>
      <c r="AT1389" s="217" t="s">
        <v>252</v>
      </c>
      <c r="AU1389" s="217" t="s">
        <v>79</v>
      </c>
      <c r="AV1389" s="14" t="s">
        <v>250</v>
      </c>
      <c r="AW1389" s="14" t="s">
        <v>32</v>
      </c>
      <c r="AX1389" s="14" t="s">
        <v>77</v>
      </c>
      <c r="AY1389" s="217" t="s">
        <v>244</v>
      </c>
    </row>
    <row r="1390" spans="1:65" s="2" customFormat="1" ht="62.65" customHeight="1">
      <c r="A1390" s="36"/>
      <c r="B1390" s="37"/>
      <c r="C1390" s="181" t="s">
        <v>3354</v>
      </c>
      <c r="D1390" s="181" t="s">
        <v>246</v>
      </c>
      <c r="E1390" s="182" t="s">
        <v>3355</v>
      </c>
      <c r="F1390" s="183" t="s">
        <v>3356</v>
      </c>
      <c r="G1390" s="184" t="s">
        <v>289</v>
      </c>
      <c r="H1390" s="185">
        <v>20.48</v>
      </c>
      <c r="I1390" s="186"/>
      <c r="J1390" s="187">
        <f>ROUND(I1390*H1390,2)</f>
        <v>0</v>
      </c>
      <c r="K1390" s="188"/>
      <c r="L1390" s="41"/>
      <c r="M1390" s="189" t="s">
        <v>18</v>
      </c>
      <c r="N1390" s="190" t="s">
        <v>41</v>
      </c>
      <c r="O1390" s="66"/>
      <c r="P1390" s="191">
        <f>O1390*H1390</f>
        <v>0</v>
      </c>
      <c r="Q1390" s="191">
        <v>5.1110000000000003E-2</v>
      </c>
      <c r="R1390" s="191">
        <f>Q1390*H1390</f>
        <v>1.0467328</v>
      </c>
      <c r="S1390" s="191">
        <v>0</v>
      </c>
      <c r="T1390" s="192">
        <f>S1390*H1390</f>
        <v>0</v>
      </c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R1390" s="193" t="s">
        <v>167</v>
      </c>
      <c r="AT1390" s="193" t="s">
        <v>246</v>
      </c>
      <c r="AU1390" s="193" t="s">
        <v>79</v>
      </c>
      <c r="AY1390" s="19" t="s">
        <v>244</v>
      </c>
      <c r="BE1390" s="194">
        <f>IF(N1390="základní",J1390,0)</f>
        <v>0</v>
      </c>
      <c r="BF1390" s="194">
        <f>IF(N1390="snížená",J1390,0)</f>
        <v>0</v>
      </c>
      <c r="BG1390" s="194">
        <f>IF(N1390="zákl. přenesená",J1390,0)</f>
        <v>0</v>
      </c>
      <c r="BH1390" s="194">
        <f>IF(N1390="sníž. přenesená",J1390,0)</f>
        <v>0</v>
      </c>
      <c r="BI1390" s="194">
        <f>IF(N1390="nulová",J1390,0)</f>
        <v>0</v>
      </c>
      <c r="BJ1390" s="19" t="s">
        <v>77</v>
      </c>
      <c r="BK1390" s="194">
        <f>ROUND(I1390*H1390,2)</f>
        <v>0</v>
      </c>
      <c r="BL1390" s="19" t="s">
        <v>167</v>
      </c>
      <c r="BM1390" s="193" t="s">
        <v>3357</v>
      </c>
    </row>
    <row r="1391" spans="1:65" s="13" customFormat="1">
      <c r="B1391" s="195"/>
      <c r="C1391" s="196"/>
      <c r="D1391" s="197" t="s">
        <v>252</v>
      </c>
      <c r="E1391" s="198" t="s">
        <v>18</v>
      </c>
      <c r="F1391" s="199" t="s">
        <v>3358</v>
      </c>
      <c r="G1391" s="196"/>
      <c r="H1391" s="200">
        <v>25.08</v>
      </c>
      <c r="I1391" s="201"/>
      <c r="J1391" s="196"/>
      <c r="K1391" s="196"/>
      <c r="L1391" s="202"/>
      <c r="M1391" s="203"/>
      <c r="N1391" s="204"/>
      <c r="O1391" s="204"/>
      <c r="P1391" s="204"/>
      <c r="Q1391" s="204"/>
      <c r="R1391" s="204"/>
      <c r="S1391" s="204"/>
      <c r="T1391" s="205"/>
      <c r="AT1391" s="206" t="s">
        <v>252</v>
      </c>
      <c r="AU1391" s="206" t="s">
        <v>79</v>
      </c>
      <c r="AV1391" s="13" t="s">
        <v>79</v>
      </c>
      <c r="AW1391" s="13" t="s">
        <v>32</v>
      </c>
      <c r="AX1391" s="13" t="s">
        <v>70</v>
      </c>
      <c r="AY1391" s="206" t="s">
        <v>244</v>
      </c>
    </row>
    <row r="1392" spans="1:65" s="13" customFormat="1">
      <c r="B1392" s="195"/>
      <c r="C1392" s="196"/>
      <c r="D1392" s="197" t="s">
        <v>252</v>
      </c>
      <c r="E1392" s="198" t="s">
        <v>18</v>
      </c>
      <c r="F1392" s="199" t="s">
        <v>3359</v>
      </c>
      <c r="G1392" s="196"/>
      <c r="H1392" s="200">
        <v>-4.5999999999999996</v>
      </c>
      <c r="I1392" s="201"/>
      <c r="J1392" s="196"/>
      <c r="K1392" s="196"/>
      <c r="L1392" s="202"/>
      <c r="M1392" s="203"/>
      <c r="N1392" s="204"/>
      <c r="O1392" s="204"/>
      <c r="P1392" s="204"/>
      <c r="Q1392" s="204"/>
      <c r="R1392" s="204"/>
      <c r="S1392" s="204"/>
      <c r="T1392" s="205"/>
      <c r="AT1392" s="206" t="s">
        <v>252</v>
      </c>
      <c r="AU1392" s="206" t="s">
        <v>79</v>
      </c>
      <c r="AV1392" s="13" t="s">
        <v>79</v>
      </c>
      <c r="AW1392" s="13" t="s">
        <v>32</v>
      </c>
      <c r="AX1392" s="13" t="s">
        <v>70</v>
      </c>
      <c r="AY1392" s="206" t="s">
        <v>244</v>
      </c>
    </row>
    <row r="1393" spans="1:65" s="14" customFormat="1">
      <c r="B1393" s="207"/>
      <c r="C1393" s="208"/>
      <c r="D1393" s="197" t="s">
        <v>252</v>
      </c>
      <c r="E1393" s="209" t="s">
        <v>18</v>
      </c>
      <c r="F1393" s="210" t="s">
        <v>254</v>
      </c>
      <c r="G1393" s="208"/>
      <c r="H1393" s="211">
        <v>20.479999999999997</v>
      </c>
      <c r="I1393" s="212"/>
      <c r="J1393" s="208"/>
      <c r="K1393" s="208"/>
      <c r="L1393" s="213"/>
      <c r="M1393" s="214"/>
      <c r="N1393" s="215"/>
      <c r="O1393" s="215"/>
      <c r="P1393" s="215"/>
      <c r="Q1393" s="215"/>
      <c r="R1393" s="215"/>
      <c r="S1393" s="215"/>
      <c r="T1393" s="216"/>
      <c r="AT1393" s="217" t="s">
        <v>252</v>
      </c>
      <c r="AU1393" s="217" t="s">
        <v>79</v>
      </c>
      <c r="AV1393" s="14" t="s">
        <v>250</v>
      </c>
      <c r="AW1393" s="14" t="s">
        <v>32</v>
      </c>
      <c r="AX1393" s="14" t="s">
        <v>77</v>
      </c>
      <c r="AY1393" s="217" t="s">
        <v>244</v>
      </c>
    </row>
    <row r="1394" spans="1:65" s="2" customFormat="1" ht="66.75" customHeight="1">
      <c r="A1394" s="36"/>
      <c r="B1394" s="37"/>
      <c r="C1394" s="181" t="s">
        <v>3360</v>
      </c>
      <c r="D1394" s="181" t="s">
        <v>246</v>
      </c>
      <c r="E1394" s="182" t="s">
        <v>3361</v>
      </c>
      <c r="F1394" s="183" t="s">
        <v>3362</v>
      </c>
      <c r="G1394" s="184" t="s">
        <v>289</v>
      </c>
      <c r="H1394" s="185">
        <v>38.26</v>
      </c>
      <c r="I1394" s="186"/>
      <c r="J1394" s="187">
        <f>ROUND(I1394*H1394,2)</f>
        <v>0</v>
      </c>
      <c r="K1394" s="188"/>
      <c r="L1394" s="41"/>
      <c r="M1394" s="189" t="s">
        <v>18</v>
      </c>
      <c r="N1394" s="190" t="s">
        <v>41</v>
      </c>
      <c r="O1394" s="66"/>
      <c r="P1394" s="191">
        <f>O1394*H1394</f>
        <v>0</v>
      </c>
      <c r="Q1394" s="191">
        <v>5.2760000000000001E-2</v>
      </c>
      <c r="R1394" s="191">
        <f>Q1394*H1394</f>
        <v>2.0185976000000001</v>
      </c>
      <c r="S1394" s="191">
        <v>0</v>
      </c>
      <c r="T1394" s="192">
        <f>S1394*H1394</f>
        <v>0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193" t="s">
        <v>167</v>
      </c>
      <c r="AT1394" s="193" t="s">
        <v>246</v>
      </c>
      <c r="AU1394" s="193" t="s">
        <v>79</v>
      </c>
      <c r="AY1394" s="19" t="s">
        <v>244</v>
      </c>
      <c r="BE1394" s="194">
        <f>IF(N1394="základní",J1394,0)</f>
        <v>0</v>
      </c>
      <c r="BF1394" s="194">
        <f>IF(N1394="snížená",J1394,0)</f>
        <v>0</v>
      </c>
      <c r="BG1394" s="194">
        <f>IF(N1394="zákl. přenesená",J1394,0)</f>
        <v>0</v>
      </c>
      <c r="BH1394" s="194">
        <f>IF(N1394="sníž. přenesená",J1394,0)</f>
        <v>0</v>
      </c>
      <c r="BI1394" s="194">
        <f>IF(N1394="nulová",J1394,0)</f>
        <v>0</v>
      </c>
      <c r="BJ1394" s="19" t="s">
        <v>77</v>
      </c>
      <c r="BK1394" s="194">
        <f>ROUND(I1394*H1394,2)</f>
        <v>0</v>
      </c>
      <c r="BL1394" s="19" t="s">
        <v>167</v>
      </c>
      <c r="BM1394" s="193" t="s">
        <v>3363</v>
      </c>
    </row>
    <row r="1395" spans="1:65" s="13" customFormat="1">
      <c r="B1395" s="195"/>
      <c r="C1395" s="196"/>
      <c r="D1395" s="197" t="s">
        <v>252</v>
      </c>
      <c r="E1395" s="198" t="s">
        <v>18</v>
      </c>
      <c r="F1395" s="199" t="s">
        <v>3364</v>
      </c>
      <c r="G1395" s="196"/>
      <c r="H1395" s="200">
        <v>24.85</v>
      </c>
      <c r="I1395" s="201"/>
      <c r="J1395" s="196"/>
      <c r="K1395" s="196"/>
      <c r="L1395" s="202"/>
      <c r="M1395" s="203"/>
      <c r="N1395" s="204"/>
      <c r="O1395" s="204"/>
      <c r="P1395" s="204"/>
      <c r="Q1395" s="204"/>
      <c r="R1395" s="204"/>
      <c r="S1395" s="204"/>
      <c r="T1395" s="205"/>
      <c r="AT1395" s="206" t="s">
        <v>252</v>
      </c>
      <c r="AU1395" s="206" t="s">
        <v>79</v>
      </c>
      <c r="AV1395" s="13" t="s">
        <v>79</v>
      </c>
      <c r="AW1395" s="13" t="s">
        <v>32</v>
      </c>
      <c r="AX1395" s="13" t="s">
        <v>70</v>
      </c>
      <c r="AY1395" s="206" t="s">
        <v>244</v>
      </c>
    </row>
    <row r="1396" spans="1:65" s="13" customFormat="1">
      <c r="B1396" s="195"/>
      <c r="C1396" s="196"/>
      <c r="D1396" s="197" t="s">
        <v>252</v>
      </c>
      <c r="E1396" s="198" t="s">
        <v>18</v>
      </c>
      <c r="F1396" s="199" t="s">
        <v>748</v>
      </c>
      <c r="G1396" s="196"/>
      <c r="H1396" s="200">
        <v>-1.6</v>
      </c>
      <c r="I1396" s="201"/>
      <c r="J1396" s="196"/>
      <c r="K1396" s="196"/>
      <c r="L1396" s="202"/>
      <c r="M1396" s="203"/>
      <c r="N1396" s="204"/>
      <c r="O1396" s="204"/>
      <c r="P1396" s="204"/>
      <c r="Q1396" s="204"/>
      <c r="R1396" s="204"/>
      <c r="S1396" s="204"/>
      <c r="T1396" s="205"/>
      <c r="AT1396" s="206" t="s">
        <v>252</v>
      </c>
      <c r="AU1396" s="206" t="s">
        <v>79</v>
      </c>
      <c r="AV1396" s="13" t="s">
        <v>79</v>
      </c>
      <c r="AW1396" s="13" t="s">
        <v>32</v>
      </c>
      <c r="AX1396" s="13" t="s">
        <v>70</v>
      </c>
      <c r="AY1396" s="206" t="s">
        <v>244</v>
      </c>
    </row>
    <row r="1397" spans="1:65" s="13" customFormat="1">
      <c r="B1397" s="195"/>
      <c r="C1397" s="196"/>
      <c r="D1397" s="197" t="s">
        <v>252</v>
      </c>
      <c r="E1397" s="198" t="s">
        <v>18</v>
      </c>
      <c r="F1397" s="199" t="s">
        <v>3365</v>
      </c>
      <c r="G1397" s="196"/>
      <c r="H1397" s="200">
        <v>15.01</v>
      </c>
      <c r="I1397" s="201"/>
      <c r="J1397" s="196"/>
      <c r="K1397" s="196"/>
      <c r="L1397" s="202"/>
      <c r="M1397" s="203"/>
      <c r="N1397" s="204"/>
      <c r="O1397" s="204"/>
      <c r="P1397" s="204"/>
      <c r="Q1397" s="204"/>
      <c r="R1397" s="204"/>
      <c r="S1397" s="204"/>
      <c r="T1397" s="205"/>
      <c r="AT1397" s="206" t="s">
        <v>252</v>
      </c>
      <c r="AU1397" s="206" t="s">
        <v>79</v>
      </c>
      <c r="AV1397" s="13" t="s">
        <v>79</v>
      </c>
      <c r="AW1397" s="13" t="s">
        <v>32</v>
      </c>
      <c r="AX1397" s="13" t="s">
        <v>70</v>
      </c>
      <c r="AY1397" s="206" t="s">
        <v>244</v>
      </c>
    </row>
    <row r="1398" spans="1:65" s="14" customFormat="1">
      <c r="B1398" s="207"/>
      <c r="C1398" s="208"/>
      <c r="D1398" s="197" t="s">
        <v>252</v>
      </c>
      <c r="E1398" s="209" t="s">
        <v>18</v>
      </c>
      <c r="F1398" s="210" t="s">
        <v>254</v>
      </c>
      <c r="G1398" s="208"/>
      <c r="H1398" s="211">
        <v>38.26</v>
      </c>
      <c r="I1398" s="212"/>
      <c r="J1398" s="208"/>
      <c r="K1398" s="208"/>
      <c r="L1398" s="213"/>
      <c r="M1398" s="214"/>
      <c r="N1398" s="215"/>
      <c r="O1398" s="215"/>
      <c r="P1398" s="215"/>
      <c r="Q1398" s="215"/>
      <c r="R1398" s="215"/>
      <c r="S1398" s="215"/>
      <c r="T1398" s="216"/>
      <c r="AT1398" s="217" t="s">
        <v>252</v>
      </c>
      <c r="AU1398" s="217" t="s">
        <v>79</v>
      </c>
      <c r="AV1398" s="14" t="s">
        <v>250</v>
      </c>
      <c r="AW1398" s="14" t="s">
        <v>32</v>
      </c>
      <c r="AX1398" s="14" t="s">
        <v>77</v>
      </c>
      <c r="AY1398" s="217" t="s">
        <v>244</v>
      </c>
    </row>
    <row r="1399" spans="1:65" s="2" customFormat="1" ht="66.75" customHeight="1">
      <c r="A1399" s="36"/>
      <c r="B1399" s="37"/>
      <c r="C1399" s="181" t="s">
        <v>3366</v>
      </c>
      <c r="D1399" s="181" t="s">
        <v>246</v>
      </c>
      <c r="E1399" s="182" t="s">
        <v>3367</v>
      </c>
      <c r="F1399" s="183" t="s">
        <v>3368</v>
      </c>
      <c r="G1399" s="184" t="s">
        <v>289</v>
      </c>
      <c r="H1399" s="185">
        <v>7.3639999999999999</v>
      </c>
      <c r="I1399" s="186"/>
      <c r="J1399" s="187">
        <f>ROUND(I1399*H1399,2)</f>
        <v>0</v>
      </c>
      <c r="K1399" s="188"/>
      <c r="L1399" s="41"/>
      <c r="M1399" s="189" t="s">
        <v>18</v>
      </c>
      <c r="N1399" s="190" t="s">
        <v>41</v>
      </c>
      <c r="O1399" s="66"/>
      <c r="P1399" s="191">
        <f>O1399*H1399</f>
        <v>0</v>
      </c>
      <c r="Q1399" s="191">
        <v>0</v>
      </c>
      <c r="R1399" s="191">
        <f>Q1399*H1399</f>
        <v>0</v>
      </c>
      <c r="S1399" s="191">
        <v>0</v>
      </c>
      <c r="T1399" s="192">
        <f>S1399*H1399</f>
        <v>0</v>
      </c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R1399" s="193" t="s">
        <v>167</v>
      </c>
      <c r="AT1399" s="193" t="s">
        <v>246</v>
      </c>
      <c r="AU1399" s="193" t="s">
        <v>79</v>
      </c>
      <c r="AY1399" s="19" t="s">
        <v>244</v>
      </c>
      <c r="BE1399" s="194">
        <f>IF(N1399="základní",J1399,0)</f>
        <v>0</v>
      </c>
      <c r="BF1399" s="194">
        <f>IF(N1399="snížená",J1399,0)</f>
        <v>0</v>
      </c>
      <c r="BG1399" s="194">
        <f>IF(N1399="zákl. přenesená",J1399,0)</f>
        <v>0</v>
      </c>
      <c r="BH1399" s="194">
        <f>IF(N1399="sníž. přenesená",J1399,0)</f>
        <v>0</v>
      </c>
      <c r="BI1399" s="194">
        <f>IF(N1399="nulová",J1399,0)</f>
        <v>0</v>
      </c>
      <c r="BJ1399" s="19" t="s">
        <v>77</v>
      </c>
      <c r="BK1399" s="194">
        <f>ROUND(I1399*H1399,2)</f>
        <v>0</v>
      </c>
      <c r="BL1399" s="19" t="s">
        <v>167</v>
      </c>
      <c r="BM1399" s="193" t="s">
        <v>3369</v>
      </c>
    </row>
    <row r="1400" spans="1:65" s="13" customFormat="1">
      <c r="B1400" s="195"/>
      <c r="C1400" s="196"/>
      <c r="D1400" s="197" t="s">
        <v>252</v>
      </c>
      <c r="E1400" s="198" t="s">
        <v>18</v>
      </c>
      <c r="F1400" s="199" t="s">
        <v>3370</v>
      </c>
      <c r="G1400" s="196"/>
      <c r="H1400" s="200">
        <v>7.3639999999999999</v>
      </c>
      <c r="I1400" s="201"/>
      <c r="J1400" s="196"/>
      <c r="K1400" s="196"/>
      <c r="L1400" s="202"/>
      <c r="M1400" s="203"/>
      <c r="N1400" s="204"/>
      <c r="O1400" s="204"/>
      <c r="P1400" s="204"/>
      <c r="Q1400" s="204"/>
      <c r="R1400" s="204"/>
      <c r="S1400" s="204"/>
      <c r="T1400" s="205"/>
      <c r="AT1400" s="206" t="s">
        <v>252</v>
      </c>
      <c r="AU1400" s="206" t="s">
        <v>79</v>
      </c>
      <c r="AV1400" s="13" t="s">
        <v>79</v>
      </c>
      <c r="AW1400" s="13" t="s">
        <v>32</v>
      </c>
      <c r="AX1400" s="13" t="s">
        <v>70</v>
      </c>
      <c r="AY1400" s="206" t="s">
        <v>244</v>
      </c>
    </row>
    <row r="1401" spans="1:65" s="14" customFormat="1">
      <c r="B1401" s="207"/>
      <c r="C1401" s="208"/>
      <c r="D1401" s="197" t="s">
        <v>252</v>
      </c>
      <c r="E1401" s="209" t="s">
        <v>18</v>
      </c>
      <c r="F1401" s="210" t="s">
        <v>254</v>
      </c>
      <c r="G1401" s="208"/>
      <c r="H1401" s="211">
        <v>7.3639999999999999</v>
      </c>
      <c r="I1401" s="212"/>
      <c r="J1401" s="208"/>
      <c r="K1401" s="208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252</v>
      </c>
      <c r="AU1401" s="217" t="s">
        <v>79</v>
      </c>
      <c r="AV1401" s="14" t="s">
        <v>250</v>
      </c>
      <c r="AW1401" s="14" t="s">
        <v>32</v>
      </c>
      <c r="AX1401" s="14" t="s">
        <v>77</v>
      </c>
      <c r="AY1401" s="217" t="s">
        <v>244</v>
      </c>
    </row>
    <row r="1402" spans="1:65" s="2" customFormat="1" ht="66.75" customHeight="1">
      <c r="A1402" s="36"/>
      <c r="B1402" s="37"/>
      <c r="C1402" s="181" t="s">
        <v>3371</v>
      </c>
      <c r="D1402" s="181" t="s">
        <v>246</v>
      </c>
      <c r="E1402" s="182" t="s">
        <v>3372</v>
      </c>
      <c r="F1402" s="183" t="s">
        <v>3373</v>
      </c>
      <c r="G1402" s="184" t="s">
        <v>289</v>
      </c>
      <c r="H1402" s="185">
        <v>20.082999999999998</v>
      </c>
      <c r="I1402" s="186"/>
      <c r="J1402" s="187">
        <f>ROUND(I1402*H1402,2)</f>
        <v>0</v>
      </c>
      <c r="K1402" s="188"/>
      <c r="L1402" s="41"/>
      <c r="M1402" s="189" t="s">
        <v>18</v>
      </c>
      <c r="N1402" s="190" t="s">
        <v>41</v>
      </c>
      <c r="O1402" s="66"/>
      <c r="P1402" s="191">
        <f>O1402*H1402</f>
        <v>0</v>
      </c>
      <c r="Q1402" s="191">
        <v>0</v>
      </c>
      <c r="R1402" s="191">
        <f>Q1402*H1402</f>
        <v>0</v>
      </c>
      <c r="S1402" s="191">
        <v>0</v>
      </c>
      <c r="T1402" s="192">
        <f>S1402*H1402</f>
        <v>0</v>
      </c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R1402" s="193" t="s">
        <v>167</v>
      </c>
      <c r="AT1402" s="193" t="s">
        <v>246</v>
      </c>
      <c r="AU1402" s="193" t="s">
        <v>79</v>
      </c>
      <c r="AY1402" s="19" t="s">
        <v>244</v>
      </c>
      <c r="BE1402" s="194">
        <f>IF(N1402="základní",J1402,0)</f>
        <v>0</v>
      </c>
      <c r="BF1402" s="194">
        <f>IF(N1402="snížená",J1402,0)</f>
        <v>0</v>
      </c>
      <c r="BG1402" s="194">
        <f>IF(N1402="zákl. přenesená",J1402,0)</f>
        <v>0</v>
      </c>
      <c r="BH1402" s="194">
        <f>IF(N1402="sníž. přenesená",J1402,0)</f>
        <v>0</v>
      </c>
      <c r="BI1402" s="194">
        <f>IF(N1402="nulová",J1402,0)</f>
        <v>0</v>
      </c>
      <c r="BJ1402" s="19" t="s">
        <v>77</v>
      </c>
      <c r="BK1402" s="194">
        <f>ROUND(I1402*H1402,2)</f>
        <v>0</v>
      </c>
      <c r="BL1402" s="19" t="s">
        <v>167</v>
      </c>
      <c r="BM1402" s="193" t="s">
        <v>3374</v>
      </c>
    </row>
    <row r="1403" spans="1:65" s="13" customFormat="1">
      <c r="B1403" s="195"/>
      <c r="C1403" s="196"/>
      <c r="D1403" s="197" t="s">
        <v>252</v>
      </c>
      <c r="E1403" s="198" t="s">
        <v>18</v>
      </c>
      <c r="F1403" s="199" t="s">
        <v>3338</v>
      </c>
      <c r="G1403" s="196"/>
      <c r="H1403" s="200">
        <v>20.082999999999998</v>
      </c>
      <c r="I1403" s="201"/>
      <c r="J1403" s="196"/>
      <c r="K1403" s="196"/>
      <c r="L1403" s="202"/>
      <c r="M1403" s="203"/>
      <c r="N1403" s="204"/>
      <c r="O1403" s="204"/>
      <c r="P1403" s="204"/>
      <c r="Q1403" s="204"/>
      <c r="R1403" s="204"/>
      <c r="S1403" s="204"/>
      <c r="T1403" s="205"/>
      <c r="AT1403" s="206" t="s">
        <v>252</v>
      </c>
      <c r="AU1403" s="206" t="s">
        <v>79</v>
      </c>
      <c r="AV1403" s="13" t="s">
        <v>79</v>
      </c>
      <c r="AW1403" s="13" t="s">
        <v>32</v>
      </c>
      <c r="AX1403" s="13" t="s">
        <v>70</v>
      </c>
      <c r="AY1403" s="206" t="s">
        <v>244</v>
      </c>
    </row>
    <row r="1404" spans="1:65" s="16" customFormat="1">
      <c r="B1404" s="255"/>
      <c r="C1404" s="256"/>
      <c r="D1404" s="197" t="s">
        <v>252</v>
      </c>
      <c r="E1404" s="257" t="s">
        <v>18</v>
      </c>
      <c r="F1404" s="258" t="s">
        <v>2617</v>
      </c>
      <c r="G1404" s="256"/>
      <c r="H1404" s="259">
        <v>20.082999999999998</v>
      </c>
      <c r="I1404" s="260"/>
      <c r="J1404" s="256"/>
      <c r="K1404" s="256"/>
      <c r="L1404" s="261"/>
      <c r="M1404" s="262"/>
      <c r="N1404" s="263"/>
      <c r="O1404" s="263"/>
      <c r="P1404" s="263"/>
      <c r="Q1404" s="263"/>
      <c r="R1404" s="263"/>
      <c r="S1404" s="263"/>
      <c r="T1404" s="264"/>
      <c r="AT1404" s="265" t="s">
        <v>252</v>
      </c>
      <c r="AU1404" s="265" t="s">
        <v>79</v>
      </c>
      <c r="AV1404" s="16" t="s">
        <v>131</v>
      </c>
      <c r="AW1404" s="16" t="s">
        <v>32</v>
      </c>
      <c r="AX1404" s="16" t="s">
        <v>70</v>
      </c>
      <c r="AY1404" s="265" t="s">
        <v>244</v>
      </c>
    </row>
    <row r="1405" spans="1:65" s="14" customFormat="1">
      <c r="B1405" s="207"/>
      <c r="C1405" s="208"/>
      <c r="D1405" s="197" t="s">
        <v>252</v>
      </c>
      <c r="E1405" s="209" t="s">
        <v>18</v>
      </c>
      <c r="F1405" s="210" t="s">
        <v>254</v>
      </c>
      <c r="G1405" s="208"/>
      <c r="H1405" s="211">
        <v>20.082999999999998</v>
      </c>
      <c r="I1405" s="212"/>
      <c r="J1405" s="208"/>
      <c r="K1405" s="208"/>
      <c r="L1405" s="213"/>
      <c r="M1405" s="214"/>
      <c r="N1405" s="215"/>
      <c r="O1405" s="215"/>
      <c r="P1405" s="215"/>
      <c r="Q1405" s="215"/>
      <c r="R1405" s="215"/>
      <c r="S1405" s="215"/>
      <c r="T1405" s="216"/>
      <c r="AT1405" s="217" t="s">
        <v>252</v>
      </c>
      <c r="AU1405" s="217" t="s">
        <v>79</v>
      </c>
      <c r="AV1405" s="14" t="s">
        <v>250</v>
      </c>
      <c r="AW1405" s="14" t="s">
        <v>32</v>
      </c>
      <c r="AX1405" s="14" t="s">
        <v>77</v>
      </c>
      <c r="AY1405" s="217" t="s">
        <v>244</v>
      </c>
    </row>
    <row r="1406" spans="1:65" s="2" customFormat="1" ht="66.75" customHeight="1">
      <c r="A1406" s="36"/>
      <c r="B1406" s="37"/>
      <c r="C1406" s="181" t="s">
        <v>3375</v>
      </c>
      <c r="D1406" s="181" t="s">
        <v>246</v>
      </c>
      <c r="E1406" s="182" t="s">
        <v>3376</v>
      </c>
      <c r="F1406" s="183" t="s">
        <v>3377</v>
      </c>
      <c r="G1406" s="184" t="s">
        <v>289</v>
      </c>
      <c r="H1406" s="185">
        <v>47.08</v>
      </c>
      <c r="I1406" s="186"/>
      <c r="J1406" s="187">
        <f>ROUND(I1406*H1406,2)</f>
        <v>0</v>
      </c>
      <c r="K1406" s="188"/>
      <c r="L1406" s="41"/>
      <c r="M1406" s="189" t="s">
        <v>18</v>
      </c>
      <c r="N1406" s="190" t="s">
        <v>41</v>
      </c>
      <c r="O1406" s="66"/>
      <c r="P1406" s="191">
        <f>O1406*H1406</f>
        <v>0</v>
      </c>
      <c r="Q1406" s="191">
        <v>0</v>
      </c>
      <c r="R1406" s="191">
        <f>Q1406*H1406</f>
        <v>0</v>
      </c>
      <c r="S1406" s="191">
        <v>0</v>
      </c>
      <c r="T1406" s="192">
        <f>S1406*H1406</f>
        <v>0</v>
      </c>
      <c r="U1406" s="36"/>
      <c r="V1406" s="36"/>
      <c r="W1406" s="36"/>
      <c r="X1406" s="36"/>
      <c r="Y1406" s="36"/>
      <c r="Z1406" s="36"/>
      <c r="AA1406" s="36"/>
      <c r="AB1406" s="36"/>
      <c r="AC1406" s="36"/>
      <c r="AD1406" s="36"/>
      <c r="AE1406" s="36"/>
      <c r="AR1406" s="193" t="s">
        <v>167</v>
      </c>
      <c r="AT1406" s="193" t="s">
        <v>246</v>
      </c>
      <c r="AU1406" s="193" t="s">
        <v>79</v>
      </c>
      <c r="AY1406" s="19" t="s">
        <v>244</v>
      </c>
      <c r="BE1406" s="194">
        <f>IF(N1406="základní",J1406,0)</f>
        <v>0</v>
      </c>
      <c r="BF1406" s="194">
        <f>IF(N1406="snížená",J1406,0)</f>
        <v>0</v>
      </c>
      <c r="BG1406" s="194">
        <f>IF(N1406="zákl. přenesená",J1406,0)</f>
        <v>0</v>
      </c>
      <c r="BH1406" s="194">
        <f>IF(N1406="sníž. přenesená",J1406,0)</f>
        <v>0</v>
      </c>
      <c r="BI1406" s="194">
        <f>IF(N1406="nulová",J1406,0)</f>
        <v>0</v>
      </c>
      <c r="BJ1406" s="19" t="s">
        <v>77</v>
      </c>
      <c r="BK1406" s="194">
        <f>ROUND(I1406*H1406,2)</f>
        <v>0</v>
      </c>
      <c r="BL1406" s="19" t="s">
        <v>167</v>
      </c>
      <c r="BM1406" s="193" t="s">
        <v>3378</v>
      </c>
    </row>
    <row r="1407" spans="1:65" s="13" customFormat="1">
      <c r="B1407" s="195"/>
      <c r="C1407" s="196"/>
      <c r="D1407" s="197" t="s">
        <v>252</v>
      </c>
      <c r="E1407" s="198" t="s">
        <v>18</v>
      </c>
      <c r="F1407" s="199" t="s">
        <v>3379</v>
      </c>
      <c r="G1407" s="196"/>
      <c r="H1407" s="200">
        <v>49.5</v>
      </c>
      <c r="I1407" s="201"/>
      <c r="J1407" s="196"/>
      <c r="K1407" s="196"/>
      <c r="L1407" s="202"/>
      <c r="M1407" s="203"/>
      <c r="N1407" s="204"/>
      <c r="O1407" s="204"/>
      <c r="P1407" s="204"/>
      <c r="Q1407" s="204"/>
      <c r="R1407" s="204"/>
      <c r="S1407" s="204"/>
      <c r="T1407" s="205"/>
      <c r="AT1407" s="206" t="s">
        <v>252</v>
      </c>
      <c r="AU1407" s="206" t="s">
        <v>79</v>
      </c>
      <c r="AV1407" s="13" t="s">
        <v>79</v>
      </c>
      <c r="AW1407" s="13" t="s">
        <v>32</v>
      </c>
      <c r="AX1407" s="13" t="s">
        <v>70</v>
      </c>
      <c r="AY1407" s="206" t="s">
        <v>244</v>
      </c>
    </row>
    <row r="1408" spans="1:65" s="13" customFormat="1">
      <c r="B1408" s="195"/>
      <c r="C1408" s="196"/>
      <c r="D1408" s="197" t="s">
        <v>252</v>
      </c>
      <c r="E1408" s="198" t="s">
        <v>18</v>
      </c>
      <c r="F1408" s="199" t="s">
        <v>3380</v>
      </c>
      <c r="G1408" s="196"/>
      <c r="H1408" s="200">
        <v>-2.42</v>
      </c>
      <c r="I1408" s="201"/>
      <c r="J1408" s="196"/>
      <c r="K1408" s="196"/>
      <c r="L1408" s="202"/>
      <c r="M1408" s="203"/>
      <c r="N1408" s="204"/>
      <c r="O1408" s="204"/>
      <c r="P1408" s="204"/>
      <c r="Q1408" s="204"/>
      <c r="R1408" s="204"/>
      <c r="S1408" s="204"/>
      <c r="T1408" s="205"/>
      <c r="AT1408" s="206" t="s">
        <v>252</v>
      </c>
      <c r="AU1408" s="206" t="s">
        <v>79</v>
      </c>
      <c r="AV1408" s="13" t="s">
        <v>79</v>
      </c>
      <c r="AW1408" s="13" t="s">
        <v>32</v>
      </c>
      <c r="AX1408" s="13" t="s">
        <v>70</v>
      </c>
      <c r="AY1408" s="206" t="s">
        <v>244</v>
      </c>
    </row>
    <row r="1409" spans="1:65" s="14" customFormat="1">
      <c r="B1409" s="207"/>
      <c r="C1409" s="208"/>
      <c r="D1409" s="197" t="s">
        <v>252</v>
      </c>
      <c r="E1409" s="209" t="s">
        <v>18</v>
      </c>
      <c r="F1409" s="210" t="s">
        <v>254</v>
      </c>
      <c r="G1409" s="208"/>
      <c r="H1409" s="211">
        <v>47.08</v>
      </c>
      <c r="I1409" s="212"/>
      <c r="J1409" s="208"/>
      <c r="K1409" s="208"/>
      <c r="L1409" s="213"/>
      <c r="M1409" s="214"/>
      <c r="N1409" s="215"/>
      <c r="O1409" s="215"/>
      <c r="P1409" s="215"/>
      <c r="Q1409" s="215"/>
      <c r="R1409" s="215"/>
      <c r="S1409" s="215"/>
      <c r="T1409" s="216"/>
      <c r="AT1409" s="217" t="s">
        <v>252</v>
      </c>
      <c r="AU1409" s="217" t="s">
        <v>79</v>
      </c>
      <c r="AV1409" s="14" t="s">
        <v>250</v>
      </c>
      <c r="AW1409" s="14" t="s">
        <v>32</v>
      </c>
      <c r="AX1409" s="14" t="s">
        <v>77</v>
      </c>
      <c r="AY1409" s="217" t="s">
        <v>244</v>
      </c>
    </row>
    <row r="1410" spans="1:65" s="2" customFormat="1" ht="55.5" customHeight="1">
      <c r="A1410" s="36"/>
      <c r="B1410" s="37"/>
      <c r="C1410" s="181" t="s">
        <v>3381</v>
      </c>
      <c r="D1410" s="181" t="s">
        <v>246</v>
      </c>
      <c r="E1410" s="182" t="s">
        <v>3382</v>
      </c>
      <c r="F1410" s="183" t="s">
        <v>3383</v>
      </c>
      <c r="G1410" s="184" t="s">
        <v>289</v>
      </c>
      <c r="H1410" s="185">
        <v>241.78399999999999</v>
      </c>
      <c r="I1410" s="186"/>
      <c r="J1410" s="187">
        <f>ROUND(I1410*H1410,2)</f>
        <v>0</v>
      </c>
      <c r="K1410" s="188"/>
      <c r="L1410" s="41"/>
      <c r="M1410" s="189" t="s">
        <v>18</v>
      </c>
      <c r="N1410" s="190" t="s">
        <v>41</v>
      </c>
      <c r="O1410" s="66"/>
      <c r="P1410" s="191">
        <f>O1410*H1410</f>
        <v>0</v>
      </c>
      <c r="Q1410" s="191">
        <v>2.8549999999999999E-2</v>
      </c>
      <c r="R1410" s="191">
        <f>Q1410*H1410</f>
        <v>6.9029331999999997</v>
      </c>
      <c r="S1410" s="191">
        <v>0</v>
      </c>
      <c r="T1410" s="192">
        <f>S1410*H1410</f>
        <v>0</v>
      </c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R1410" s="193" t="s">
        <v>167</v>
      </c>
      <c r="AT1410" s="193" t="s">
        <v>246</v>
      </c>
      <c r="AU1410" s="193" t="s">
        <v>79</v>
      </c>
      <c r="AY1410" s="19" t="s">
        <v>244</v>
      </c>
      <c r="BE1410" s="194">
        <f>IF(N1410="základní",J1410,0)</f>
        <v>0</v>
      </c>
      <c r="BF1410" s="194">
        <f>IF(N1410="snížená",J1410,0)</f>
        <v>0</v>
      </c>
      <c r="BG1410" s="194">
        <f>IF(N1410="zákl. přenesená",J1410,0)</f>
        <v>0</v>
      </c>
      <c r="BH1410" s="194">
        <f>IF(N1410="sníž. přenesená",J1410,0)</f>
        <v>0</v>
      </c>
      <c r="BI1410" s="194">
        <f>IF(N1410="nulová",J1410,0)</f>
        <v>0</v>
      </c>
      <c r="BJ1410" s="19" t="s">
        <v>77</v>
      </c>
      <c r="BK1410" s="194">
        <f>ROUND(I1410*H1410,2)</f>
        <v>0</v>
      </c>
      <c r="BL1410" s="19" t="s">
        <v>167</v>
      </c>
      <c r="BM1410" s="193" t="s">
        <v>3384</v>
      </c>
    </row>
    <row r="1411" spans="1:65" s="13" customFormat="1">
      <c r="B1411" s="195"/>
      <c r="C1411" s="196"/>
      <c r="D1411" s="197" t="s">
        <v>252</v>
      </c>
      <c r="E1411" s="198" t="s">
        <v>18</v>
      </c>
      <c r="F1411" s="199" t="s">
        <v>3385</v>
      </c>
      <c r="G1411" s="196"/>
      <c r="H1411" s="200">
        <v>28.282</v>
      </c>
      <c r="I1411" s="201"/>
      <c r="J1411" s="196"/>
      <c r="K1411" s="196"/>
      <c r="L1411" s="202"/>
      <c r="M1411" s="203"/>
      <c r="N1411" s="204"/>
      <c r="O1411" s="204"/>
      <c r="P1411" s="204"/>
      <c r="Q1411" s="204"/>
      <c r="R1411" s="204"/>
      <c r="S1411" s="204"/>
      <c r="T1411" s="205"/>
      <c r="AT1411" s="206" t="s">
        <v>252</v>
      </c>
      <c r="AU1411" s="206" t="s">
        <v>79</v>
      </c>
      <c r="AV1411" s="13" t="s">
        <v>79</v>
      </c>
      <c r="AW1411" s="13" t="s">
        <v>32</v>
      </c>
      <c r="AX1411" s="13" t="s">
        <v>70</v>
      </c>
      <c r="AY1411" s="206" t="s">
        <v>244</v>
      </c>
    </row>
    <row r="1412" spans="1:65" s="13" customFormat="1">
      <c r="B1412" s="195"/>
      <c r="C1412" s="196"/>
      <c r="D1412" s="197" t="s">
        <v>252</v>
      </c>
      <c r="E1412" s="198" t="s">
        <v>18</v>
      </c>
      <c r="F1412" s="199" t="s">
        <v>3386</v>
      </c>
      <c r="G1412" s="196"/>
      <c r="H1412" s="200">
        <v>63.771999999999998</v>
      </c>
      <c r="I1412" s="201"/>
      <c r="J1412" s="196"/>
      <c r="K1412" s="196"/>
      <c r="L1412" s="202"/>
      <c r="M1412" s="203"/>
      <c r="N1412" s="204"/>
      <c r="O1412" s="204"/>
      <c r="P1412" s="204"/>
      <c r="Q1412" s="204"/>
      <c r="R1412" s="204"/>
      <c r="S1412" s="204"/>
      <c r="T1412" s="205"/>
      <c r="AT1412" s="206" t="s">
        <v>252</v>
      </c>
      <c r="AU1412" s="206" t="s">
        <v>79</v>
      </c>
      <c r="AV1412" s="13" t="s">
        <v>79</v>
      </c>
      <c r="AW1412" s="13" t="s">
        <v>32</v>
      </c>
      <c r="AX1412" s="13" t="s">
        <v>70</v>
      </c>
      <c r="AY1412" s="206" t="s">
        <v>244</v>
      </c>
    </row>
    <row r="1413" spans="1:65" s="16" customFormat="1">
      <c r="B1413" s="255"/>
      <c r="C1413" s="256"/>
      <c r="D1413" s="197" t="s">
        <v>252</v>
      </c>
      <c r="E1413" s="257" t="s">
        <v>18</v>
      </c>
      <c r="F1413" s="258" t="s">
        <v>2617</v>
      </c>
      <c r="G1413" s="256"/>
      <c r="H1413" s="259">
        <v>92.054000000000002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AT1413" s="265" t="s">
        <v>252</v>
      </c>
      <c r="AU1413" s="265" t="s">
        <v>79</v>
      </c>
      <c r="AV1413" s="16" t="s">
        <v>131</v>
      </c>
      <c r="AW1413" s="16" t="s">
        <v>32</v>
      </c>
      <c r="AX1413" s="16" t="s">
        <v>70</v>
      </c>
      <c r="AY1413" s="265" t="s">
        <v>244</v>
      </c>
    </row>
    <row r="1414" spans="1:65" s="13" customFormat="1">
      <c r="B1414" s="195"/>
      <c r="C1414" s="196"/>
      <c r="D1414" s="197" t="s">
        <v>252</v>
      </c>
      <c r="E1414" s="198" t="s">
        <v>18</v>
      </c>
      <c r="F1414" s="199" t="s">
        <v>3387</v>
      </c>
      <c r="G1414" s="196"/>
      <c r="H1414" s="200">
        <v>9.6</v>
      </c>
      <c r="I1414" s="201"/>
      <c r="J1414" s="196"/>
      <c r="K1414" s="196"/>
      <c r="L1414" s="202"/>
      <c r="M1414" s="203"/>
      <c r="N1414" s="204"/>
      <c r="O1414" s="204"/>
      <c r="P1414" s="204"/>
      <c r="Q1414" s="204"/>
      <c r="R1414" s="204"/>
      <c r="S1414" s="204"/>
      <c r="T1414" s="205"/>
      <c r="AT1414" s="206" t="s">
        <v>252</v>
      </c>
      <c r="AU1414" s="206" t="s">
        <v>79</v>
      </c>
      <c r="AV1414" s="13" t="s">
        <v>79</v>
      </c>
      <c r="AW1414" s="13" t="s">
        <v>32</v>
      </c>
      <c r="AX1414" s="13" t="s">
        <v>70</v>
      </c>
      <c r="AY1414" s="206" t="s">
        <v>244</v>
      </c>
    </row>
    <row r="1415" spans="1:65" s="13" customFormat="1">
      <c r="B1415" s="195"/>
      <c r="C1415" s="196"/>
      <c r="D1415" s="197" t="s">
        <v>252</v>
      </c>
      <c r="E1415" s="198" t="s">
        <v>18</v>
      </c>
      <c r="F1415" s="199" t="s">
        <v>3388</v>
      </c>
      <c r="G1415" s="196"/>
      <c r="H1415" s="200">
        <v>140.13</v>
      </c>
      <c r="I1415" s="201"/>
      <c r="J1415" s="196"/>
      <c r="K1415" s="196"/>
      <c r="L1415" s="202"/>
      <c r="M1415" s="203"/>
      <c r="N1415" s="204"/>
      <c r="O1415" s="204"/>
      <c r="P1415" s="204"/>
      <c r="Q1415" s="204"/>
      <c r="R1415" s="204"/>
      <c r="S1415" s="204"/>
      <c r="T1415" s="205"/>
      <c r="AT1415" s="206" t="s">
        <v>252</v>
      </c>
      <c r="AU1415" s="206" t="s">
        <v>79</v>
      </c>
      <c r="AV1415" s="13" t="s">
        <v>79</v>
      </c>
      <c r="AW1415" s="13" t="s">
        <v>32</v>
      </c>
      <c r="AX1415" s="13" t="s">
        <v>70</v>
      </c>
      <c r="AY1415" s="206" t="s">
        <v>244</v>
      </c>
    </row>
    <row r="1416" spans="1:65" s="14" customFormat="1">
      <c r="B1416" s="207"/>
      <c r="C1416" s="208"/>
      <c r="D1416" s="197" t="s">
        <v>252</v>
      </c>
      <c r="E1416" s="209" t="s">
        <v>18</v>
      </c>
      <c r="F1416" s="210" t="s">
        <v>254</v>
      </c>
      <c r="G1416" s="208"/>
      <c r="H1416" s="211">
        <v>241.78399999999999</v>
      </c>
      <c r="I1416" s="212"/>
      <c r="J1416" s="208"/>
      <c r="K1416" s="208"/>
      <c r="L1416" s="213"/>
      <c r="M1416" s="214"/>
      <c r="N1416" s="215"/>
      <c r="O1416" s="215"/>
      <c r="P1416" s="215"/>
      <c r="Q1416" s="215"/>
      <c r="R1416" s="215"/>
      <c r="S1416" s="215"/>
      <c r="T1416" s="216"/>
      <c r="AT1416" s="217" t="s">
        <v>252</v>
      </c>
      <c r="AU1416" s="217" t="s">
        <v>79</v>
      </c>
      <c r="AV1416" s="14" t="s">
        <v>250</v>
      </c>
      <c r="AW1416" s="14" t="s">
        <v>32</v>
      </c>
      <c r="AX1416" s="14" t="s">
        <v>77</v>
      </c>
      <c r="AY1416" s="217" t="s">
        <v>244</v>
      </c>
    </row>
    <row r="1417" spans="1:65" s="2" customFormat="1" ht="55.5" customHeight="1">
      <c r="A1417" s="36"/>
      <c r="B1417" s="37"/>
      <c r="C1417" s="181" t="s">
        <v>3389</v>
      </c>
      <c r="D1417" s="181" t="s">
        <v>246</v>
      </c>
      <c r="E1417" s="182" t="s">
        <v>3390</v>
      </c>
      <c r="F1417" s="183" t="s">
        <v>3391</v>
      </c>
      <c r="G1417" s="184" t="s">
        <v>289</v>
      </c>
      <c r="H1417" s="185">
        <v>16.558</v>
      </c>
      <c r="I1417" s="186"/>
      <c r="J1417" s="187">
        <f>ROUND(I1417*H1417,2)</f>
        <v>0</v>
      </c>
      <c r="K1417" s="188"/>
      <c r="L1417" s="41"/>
      <c r="M1417" s="189" t="s">
        <v>18</v>
      </c>
      <c r="N1417" s="190" t="s">
        <v>41</v>
      </c>
      <c r="O1417" s="66"/>
      <c r="P1417" s="191">
        <f>O1417*H1417</f>
        <v>0</v>
      </c>
      <c r="Q1417" s="191">
        <v>0</v>
      </c>
      <c r="R1417" s="191">
        <f>Q1417*H1417</f>
        <v>0</v>
      </c>
      <c r="S1417" s="191">
        <v>0</v>
      </c>
      <c r="T1417" s="192">
        <f>S1417*H1417</f>
        <v>0</v>
      </c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R1417" s="193" t="s">
        <v>167</v>
      </c>
      <c r="AT1417" s="193" t="s">
        <v>246</v>
      </c>
      <c r="AU1417" s="193" t="s">
        <v>79</v>
      </c>
      <c r="AY1417" s="19" t="s">
        <v>244</v>
      </c>
      <c r="BE1417" s="194">
        <f>IF(N1417="základní",J1417,0)</f>
        <v>0</v>
      </c>
      <c r="BF1417" s="194">
        <f>IF(N1417="snížená",J1417,0)</f>
        <v>0</v>
      </c>
      <c r="BG1417" s="194">
        <f>IF(N1417="zákl. přenesená",J1417,0)</f>
        <v>0</v>
      </c>
      <c r="BH1417" s="194">
        <f>IF(N1417="sníž. přenesená",J1417,0)</f>
        <v>0</v>
      </c>
      <c r="BI1417" s="194">
        <f>IF(N1417="nulová",J1417,0)</f>
        <v>0</v>
      </c>
      <c r="BJ1417" s="19" t="s">
        <v>77</v>
      </c>
      <c r="BK1417" s="194">
        <f>ROUND(I1417*H1417,2)</f>
        <v>0</v>
      </c>
      <c r="BL1417" s="19" t="s">
        <v>167</v>
      </c>
      <c r="BM1417" s="193" t="s">
        <v>3392</v>
      </c>
    </row>
    <row r="1418" spans="1:65" s="13" customFormat="1">
      <c r="B1418" s="195"/>
      <c r="C1418" s="196"/>
      <c r="D1418" s="197" t="s">
        <v>252</v>
      </c>
      <c r="E1418" s="198" t="s">
        <v>18</v>
      </c>
      <c r="F1418" s="199" t="s">
        <v>3393</v>
      </c>
      <c r="G1418" s="196"/>
      <c r="H1418" s="200">
        <v>16.558</v>
      </c>
      <c r="I1418" s="201"/>
      <c r="J1418" s="196"/>
      <c r="K1418" s="196"/>
      <c r="L1418" s="202"/>
      <c r="M1418" s="203"/>
      <c r="N1418" s="204"/>
      <c r="O1418" s="204"/>
      <c r="P1418" s="204"/>
      <c r="Q1418" s="204"/>
      <c r="R1418" s="204"/>
      <c r="S1418" s="204"/>
      <c r="T1418" s="205"/>
      <c r="AT1418" s="206" t="s">
        <v>252</v>
      </c>
      <c r="AU1418" s="206" t="s">
        <v>79</v>
      </c>
      <c r="AV1418" s="13" t="s">
        <v>79</v>
      </c>
      <c r="AW1418" s="13" t="s">
        <v>32</v>
      </c>
      <c r="AX1418" s="13" t="s">
        <v>70</v>
      </c>
      <c r="AY1418" s="206" t="s">
        <v>244</v>
      </c>
    </row>
    <row r="1419" spans="1:65" s="14" customFormat="1">
      <c r="B1419" s="207"/>
      <c r="C1419" s="208"/>
      <c r="D1419" s="197" t="s">
        <v>252</v>
      </c>
      <c r="E1419" s="209" t="s">
        <v>18</v>
      </c>
      <c r="F1419" s="210" t="s">
        <v>254</v>
      </c>
      <c r="G1419" s="208"/>
      <c r="H1419" s="211">
        <v>16.558</v>
      </c>
      <c r="I1419" s="212"/>
      <c r="J1419" s="208"/>
      <c r="K1419" s="208"/>
      <c r="L1419" s="213"/>
      <c r="M1419" s="214"/>
      <c r="N1419" s="215"/>
      <c r="O1419" s="215"/>
      <c r="P1419" s="215"/>
      <c r="Q1419" s="215"/>
      <c r="R1419" s="215"/>
      <c r="S1419" s="215"/>
      <c r="T1419" s="216"/>
      <c r="AT1419" s="217" t="s">
        <v>252</v>
      </c>
      <c r="AU1419" s="217" t="s">
        <v>79</v>
      </c>
      <c r="AV1419" s="14" t="s">
        <v>250</v>
      </c>
      <c r="AW1419" s="14" t="s">
        <v>32</v>
      </c>
      <c r="AX1419" s="14" t="s">
        <v>77</v>
      </c>
      <c r="AY1419" s="217" t="s">
        <v>244</v>
      </c>
    </row>
    <row r="1420" spans="1:65" s="2" customFormat="1" ht="49.15" customHeight="1">
      <c r="A1420" s="36"/>
      <c r="B1420" s="37"/>
      <c r="C1420" s="181" t="s">
        <v>3394</v>
      </c>
      <c r="D1420" s="181" t="s">
        <v>246</v>
      </c>
      <c r="E1420" s="182" t="s">
        <v>3395</v>
      </c>
      <c r="F1420" s="183" t="s">
        <v>3396</v>
      </c>
      <c r="G1420" s="184" t="s">
        <v>289</v>
      </c>
      <c r="H1420" s="185">
        <v>19.11</v>
      </c>
      <c r="I1420" s="186"/>
      <c r="J1420" s="187">
        <f>ROUND(I1420*H1420,2)</f>
        <v>0</v>
      </c>
      <c r="K1420" s="188"/>
      <c r="L1420" s="41"/>
      <c r="M1420" s="189" t="s">
        <v>18</v>
      </c>
      <c r="N1420" s="190" t="s">
        <v>41</v>
      </c>
      <c r="O1420" s="66"/>
      <c r="P1420" s="191">
        <f>O1420*H1420</f>
        <v>0</v>
      </c>
      <c r="Q1420" s="191">
        <v>0</v>
      </c>
      <c r="R1420" s="191">
        <f>Q1420*H1420</f>
        <v>0</v>
      </c>
      <c r="S1420" s="191">
        <v>0</v>
      </c>
      <c r="T1420" s="192">
        <f>S1420*H1420</f>
        <v>0</v>
      </c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R1420" s="193" t="s">
        <v>167</v>
      </c>
      <c r="AT1420" s="193" t="s">
        <v>246</v>
      </c>
      <c r="AU1420" s="193" t="s">
        <v>79</v>
      </c>
      <c r="AY1420" s="19" t="s">
        <v>244</v>
      </c>
      <c r="BE1420" s="194">
        <f>IF(N1420="základní",J1420,0)</f>
        <v>0</v>
      </c>
      <c r="BF1420" s="194">
        <f>IF(N1420="snížená",J1420,0)</f>
        <v>0</v>
      </c>
      <c r="BG1420" s="194">
        <f>IF(N1420="zákl. přenesená",J1420,0)</f>
        <v>0</v>
      </c>
      <c r="BH1420" s="194">
        <f>IF(N1420="sníž. přenesená",J1420,0)</f>
        <v>0</v>
      </c>
      <c r="BI1420" s="194">
        <f>IF(N1420="nulová",J1420,0)</f>
        <v>0</v>
      </c>
      <c r="BJ1420" s="19" t="s">
        <v>77</v>
      </c>
      <c r="BK1420" s="194">
        <f>ROUND(I1420*H1420,2)</f>
        <v>0</v>
      </c>
      <c r="BL1420" s="19" t="s">
        <v>167</v>
      </c>
      <c r="BM1420" s="193" t="s">
        <v>3397</v>
      </c>
    </row>
    <row r="1421" spans="1:65" s="13" customFormat="1">
      <c r="B1421" s="195"/>
      <c r="C1421" s="196"/>
      <c r="D1421" s="197" t="s">
        <v>252</v>
      </c>
      <c r="E1421" s="198" t="s">
        <v>18</v>
      </c>
      <c r="F1421" s="199" t="s">
        <v>3398</v>
      </c>
      <c r="G1421" s="196"/>
      <c r="H1421" s="200">
        <v>19.11</v>
      </c>
      <c r="I1421" s="201"/>
      <c r="J1421" s="196"/>
      <c r="K1421" s="196"/>
      <c r="L1421" s="202"/>
      <c r="M1421" s="203"/>
      <c r="N1421" s="204"/>
      <c r="O1421" s="204"/>
      <c r="P1421" s="204"/>
      <c r="Q1421" s="204"/>
      <c r="R1421" s="204"/>
      <c r="S1421" s="204"/>
      <c r="T1421" s="205"/>
      <c r="AT1421" s="206" t="s">
        <v>252</v>
      </c>
      <c r="AU1421" s="206" t="s">
        <v>79</v>
      </c>
      <c r="AV1421" s="13" t="s">
        <v>79</v>
      </c>
      <c r="AW1421" s="13" t="s">
        <v>32</v>
      </c>
      <c r="AX1421" s="13" t="s">
        <v>70</v>
      </c>
      <c r="AY1421" s="206" t="s">
        <v>244</v>
      </c>
    </row>
    <row r="1422" spans="1:65" s="14" customFormat="1">
      <c r="B1422" s="207"/>
      <c r="C1422" s="208"/>
      <c r="D1422" s="197" t="s">
        <v>252</v>
      </c>
      <c r="E1422" s="209" t="s">
        <v>18</v>
      </c>
      <c r="F1422" s="210" t="s">
        <v>254</v>
      </c>
      <c r="G1422" s="208"/>
      <c r="H1422" s="211">
        <v>19.11</v>
      </c>
      <c r="I1422" s="212"/>
      <c r="J1422" s="208"/>
      <c r="K1422" s="208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252</v>
      </c>
      <c r="AU1422" s="217" t="s">
        <v>79</v>
      </c>
      <c r="AV1422" s="14" t="s">
        <v>250</v>
      </c>
      <c r="AW1422" s="14" t="s">
        <v>32</v>
      </c>
      <c r="AX1422" s="14" t="s">
        <v>77</v>
      </c>
      <c r="AY1422" s="217" t="s">
        <v>244</v>
      </c>
    </row>
    <row r="1423" spans="1:65" s="2" customFormat="1" ht="33" customHeight="1">
      <c r="A1423" s="36"/>
      <c r="B1423" s="37"/>
      <c r="C1423" s="181" t="s">
        <v>3399</v>
      </c>
      <c r="D1423" s="181" t="s">
        <v>246</v>
      </c>
      <c r="E1423" s="182" t="s">
        <v>3400</v>
      </c>
      <c r="F1423" s="183" t="s">
        <v>3401</v>
      </c>
      <c r="G1423" s="184" t="s">
        <v>289</v>
      </c>
      <c r="H1423" s="185">
        <v>12.3</v>
      </c>
      <c r="I1423" s="186"/>
      <c r="J1423" s="187">
        <f>ROUND(I1423*H1423,2)</f>
        <v>0</v>
      </c>
      <c r="K1423" s="188"/>
      <c r="L1423" s="41"/>
      <c r="M1423" s="189" t="s">
        <v>18</v>
      </c>
      <c r="N1423" s="190" t="s">
        <v>41</v>
      </c>
      <c r="O1423" s="66"/>
      <c r="P1423" s="191">
        <f>O1423*H1423</f>
        <v>0</v>
      </c>
      <c r="Q1423" s="191">
        <v>0</v>
      </c>
      <c r="R1423" s="191">
        <f>Q1423*H1423</f>
        <v>0</v>
      </c>
      <c r="S1423" s="191">
        <v>0</v>
      </c>
      <c r="T1423" s="192">
        <f>S1423*H1423</f>
        <v>0</v>
      </c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R1423" s="193" t="s">
        <v>167</v>
      </c>
      <c r="AT1423" s="193" t="s">
        <v>246</v>
      </c>
      <c r="AU1423" s="193" t="s">
        <v>79</v>
      </c>
      <c r="AY1423" s="19" t="s">
        <v>244</v>
      </c>
      <c r="BE1423" s="194">
        <f>IF(N1423="základní",J1423,0)</f>
        <v>0</v>
      </c>
      <c r="BF1423" s="194">
        <f>IF(N1423="snížená",J1423,0)</f>
        <v>0</v>
      </c>
      <c r="BG1423" s="194">
        <f>IF(N1423="zákl. přenesená",J1423,0)</f>
        <v>0</v>
      </c>
      <c r="BH1423" s="194">
        <f>IF(N1423="sníž. přenesená",J1423,0)</f>
        <v>0</v>
      </c>
      <c r="BI1423" s="194">
        <f>IF(N1423="nulová",J1423,0)</f>
        <v>0</v>
      </c>
      <c r="BJ1423" s="19" t="s">
        <v>77</v>
      </c>
      <c r="BK1423" s="194">
        <f>ROUND(I1423*H1423,2)</f>
        <v>0</v>
      </c>
      <c r="BL1423" s="19" t="s">
        <v>167</v>
      </c>
      <c r="BM1423" s="193" t="s">
        <v>3402</v>
      </c>
    </row>
    <row r="1424" spans="1:65" s="13" customFormat="1">
      <c r="B1424" s="195"/>
      <c r="C1424" s="196"/>
      <c r="D1424" s="197" t="s">
        <v>252</v>
      </c>
      <c r="E1424" s="198" t="s">
        <v>18</v>
      </c>
      <c r="F1424" s="199" t="s">
        <v>3403</v>
      </c>
      <c r="G1424" s="196"/>
      <c r="H1424" s="200">
        <v>12.3</v>
      </c>
      <c r="I1424" s="201"/>
      <c r="J1424" s="196"/>
      <c r="K1424" s="196"/>
      <c r="L1424" s="202"/>
      <c r="M1424" s="203"/>
      <c r="N1424" s="204"/>
      <c r="O1424" s="204"/>
      <c r="P1424" s="204"/>
      <c r="Q1424" s="204"/>
      <c r="R1424" s="204"/>
      <c r="S1424" s="204"/>
      <c r="T1424" s="205"/>
      <c r="AT1424" s="206" t="s">
        <v>252</v>
      </c>
      <c r="AU1424" s="206" t="s">
        <v>79</v>
      </c>
      <c r="AV1424" s="13" t="s">
        <v>79</v>
      </c>
      <c r="AW1424" s="13" t="s">
        <v>32</v>
      </c>
      <c r="AX1424" s="13" t="s">
        <v>70</v>
      </c>
      <c r="AY1424" s="206" t="s">
        <v>244</v>
      </c>
    </row>
    <row r="1425" spans="1:65" s="14" customFormat="1">
      <c r="B1425" s="207"/>
      <c r="C1425" s="208"/>
      <c r="D1425" s="197" t="s">
        <v>252</v>
      </c>
      <c r="E1425" s="209" t="s">
        <v>18</v>
      </c>
      <c r="F1425" s="210" t="s">
        <v>254</v>
      </c>
      <c r="G1425" s="208"/>
      <c r="H1425" s="211">
        <v>12.3</v>
      </c>
      <c r="I1425" s="212"/>
      <c r="J1425" s="208"/>
      <c r="K1425" s="208"/>
      <c r="L1425" s="213"/>
      <c r="M1425" s="214"/>
      <c r="N1425" s="215"/>
      <c r="O1425" s="215"/>
      <c r="P1425" s="215"/>
      <c r="Q1425" s="215"/>
      <c r="R1425" s="215"/>
      <c r="S1425" s="215"/>
      <c r="T1425" s="216"/>
      <c r="AT1425" s="217" t="s">
        <v>252</v>
      </c>
      <c r="AU1425" s="217" t="s">
        <v>79</v>
      </c>
      <c r="AV1425" s="14" t="s">
        <v>250</v>
      </c>
      <c r="AW1425" s="14" t="s">
        <v>32</v>
      </c>
      <c r="AX1425" s="14" t="s">
        <v>77</v>
      </c>
      <c r="AY1425" s="217" t="s">
        <v>244</v>
      </c>
    </row>
    <row r="1426" spans="1:65" s="2" customFormat="1" ht="49.15" customHeight="1">
      <c r="A1426" s="36"/>
      <c r="B1426" s="37"/>
      <c r="C1426" s="181" t="s">
        <v>3404</v>
      </c>
      <c r="D1426" s="181" t="s">
        <v>246</v>
      </c>
      <c r="E1426" s="182" t="s">
        <v>3405</v>
      </c>
      <c r="F1426" s="183" t="s">
        <v>3406</v>
      </c>
      <c r="G1426" s="184" t="s">
        <v>289</v>
      </c>
      <c r="H1426" s="185">
        <v>6.15</v>
      </c>
      <c r="I1426" s="186"/>
      <c r="J1426" s="187">
        <f>ROUND(I1426*H1426,2)</f>
        <v>0</v>
      </c>
      <c r="K1426" s="188"/>
      <c r="L1426" s="41"/>
      <c r="M1426" s="189" t="s">
        <v>18</v>
      </c>
      <c r="N1426" s="190" t="s">
        <v>41</v>
      </c>
      <c r="O1426" s="66"/>
      <c r="P1426" s="191">
        <f>O1426*H1426</f>
        <v>0</v>
      </c>
      <c r="Q1426" s="191">
        <v>0</v>
      </c>
      <c r="R1426" s="191">
        <f>Q1426*H1426</f>
        <v>0</v>
      </c>
      <c r="S1426" s="191">
        <v>0</v>
      </c>
      <c r="T1426" s="192">
        <f>S1426*H1426</f>
        <v>0</v>
      </c>
      <c r="U1426" s="36"/>
      <c r="V1426" s="36"/>
      <c r="W1426" s="36"/>
      <c r="X1426" s="36"/>
      <c r="Y1426" s="36"/>
      <c r="Z1426" s="36"/>
      <c r="AA1426" s="36"/>
      <c r="AB1426" s="36"/>
      <c r="AC1426" s="36"/>
      <c r="AD1426" s="36"/>
      <c r="AE1426" s="36"/>
      <c r="AR1426" s="193" t="s">
        <v>167</v>
      </c>
      <c r="AT1426" s="193" t="s">
        <v>246</v>
      </c>
      <c r="AU1426" s="193" t="s">
        <v>79</v>
      </c>
      <c r="AY1426" s="19" t="s">
        <v>244</v>
      </c>
      <c r="BE1426" s="194">
        <f>IF(N1426="základní",J1426,0)</f>
        <v>0</v>
      </c>
      <c r="BF1426" s="194">
        <f>IF(N1426="snížená",J1426,0)</f>
        <v>0</v>
      </c>
      <c r="BG1426" s="194">
        <f>IF(N1426="zákl. přenesená",J1426,0)</f>
        <v>0</v>
      </c>
      <c r="BH1426" s="194">
        <f>IF(N1426="sníž. přenesená",J1426,0)</f>
        <v>0</v>
      </c>
      <c r="BI1426" s="194">
        <f>IF(N1426="nulová",J1426,0)</f>
        <v>0</v>
      </c>
      <c r="BJ1426" s="19" t="s">
        <v>77</v>
      </c>
      <c r="BK1426" s="194">
        <f>ROUND(I1426*H1426,2)</f>
        <v>0</v>
      </c>
      <c r="BL1426" s="19" t="s">
        <v>167</v>
      </c>
      <c r="BM1426" s="193" t="s">
        <v>3407</v>
      </c>
    </row>
    <row r="1427" spans="1:65" s="13" customFormat="1">
      <c r="B1427" s="195"/>
      <c r="C1427" s="196"/>
      <c r="D1427" s="197" t="s">
        <v>252</v>
      </c>
      <c r="E1427" s="198" t="s">
        <v>18</v>
      </c>
      <c r="F1427" s="199" t="s">
        <v>3408</v>
      </c>
      <c r="G1427" s="196"/>
      <c r="H1427" s="200">
        <v>6.15</v>
      </c>
      <c r="I1427" s="201"/>
      <c r="J1427" s="196"/>
      <c r="K1427" s="196"/>
      <c r="L1427" s="202"/>
      <c r="M1427" s="203"/>
      <c r="N1427" s="204"/>
      <c r="O1427" s="204"/>
      <c r="P1427" s="204"/>
      <c r="Q1427" s="204"/>
      <c r="R1427" s="204"/>
      <c r="S1427" s="204"/>
      <c r="T1427" s="205"/>
      <c r="AT1427" s="206" t="s">
        <v>252</v>
      </c>
      <c r="AU1427" s="206" t="s">
        <v>79</v>
      </c>
      <c r="AV1427" s="13" t="s">
        <v>79</v>
      </c>
      <c r="AW1427" s="13" t="s">
        <v>32</v>
      </c>
      <c r="AX1427" s="13" t="s">
        <v>70</v>
      </c>
      <c r="AY1427" s="206" t="s">
        <v>244</v>
      </c>
    </row>
    <row r="1428" spans="1:65" s="14" customFormat="1">
      <c r="B1428" s="207"/>
      <c r="C1428" s="208"/>
      <c r="D1428" s="197" t="s">
        <v>252</v>
      </c>
      <c r="E1428" s="209" t="s">
        <v>18</v>
      </c>
      <c r="F1428" s="210" t="s">
        <v>254</v>
      </c>
      <c r="G1428" s="208"/>
      <c r="H1428" s="211">
        <v>6.15</v>
      </c>
      <c r="I1428" s="212"/>
      <c r="J1428" s="208"/>
      <c r="K1428" s="208"/>
      <c r="L1428" s="213"/>
      <c r="M1428" s="214"/>
      <c r="N1428" s="215"/>
      <c r="O1428" s="215"/>
      <c r="P1428" s="215"/>
      <c r="Q1428" s="215"/>
      <c r="R1428" s="215"/>
      <c r="S1428" s="215"/>
      <c r="T1428" s="216"/>
      <c r="AT1428" s="217" t="s">
        <v>252</v>
      </c>
      <c r="AU1428" s="217" t="s">
        <v>79</v>
      </c>
      <c r="AV1428" s="14" t="s">
        <v>250</v>
      </c>
      <c r="AW1428" s="14" t="s">
        <v>32</v>
      </c>
      <c r="AX1428" s="14" t="s">
        <v>77</v>
      </c>
      <c r="AY1428" s="217" t="s">
        <v>244</v>
      </c>
    </row>
    <row r="1429" spans="1:65" s="2" customFormat="1" ht="33" customHeight="1">
      <c r="A1429" s="36"/>
      <c r="B1429" s="37"/>
      <c r="C1429" s="181" t="s">
        <v>3409</v>
      </c>
      <c r="D1429" s="181" t="s">
        <v>246</v>
      </c>
      <c r="E1429" s="182" t="s">
        <v>3410</v>
      </c>
      <c r="F1429" s="183" t="s">
        <v>3411</v>
      </c>
      <c r="G1429" s="184" t="s">
        <v>289</v>
      </c>
      <c r="H1429" s="185">
        <v>5.7</v>
      </c>
      <c r="I1429" s="186"/>
      <c r="J1429" s="187">
        <f>ROUND(I1429*H1429,2)</f>
        <v>0</v>
      </c>
      <c r="K1429" s="188"/>
      <c r="L1429" s="41"/>
      <c r="M1429" s="189" t="s">
        <v>18</v>
      </c>
      <c r="N1429" s="190" t="s">
        <v>41</v>
      </c>
      <c r="O1429" s="66"/>
      <c r="P1429" s="191">
        <f>O1429*H1429</f>
        <v>0</v>
      </c>
      <c r="Q1429" s="191">
        <v>0</v>
      </c>
      <c r="R1429" s="191">
        <f>Q1429*H1429</f>
        <v>0</v>
      </c>
      <c r="S1429" s="191">
        <v>0</v>
      </c>
      <c r="T1429" s="192">
        <f>S1429*H1429</f>
        <v>0</v>
      </c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R1429" s="193" t="s">
        <v>167</v>
      </c>
      <c r="AT1429" s="193" t="s">
        <v>246</v>
      </c>
      <c r="AU1429" s="193" t="s">
        <v>79</v>
      </c>
      <c r="AY1429" s="19" t="s">
        <v>244</v>
      </c>
      <c r="BE1429" s="194">
        <f>IF(N1429="základní",J1429,0)</f>
        <v>0</v>
      </c>
      <c r="BF1429" s="194">
        <f>IF(N1429="snížená",J1429,0)</f>
        <v>0</v>
      </c>
      <c r="BG1429" s="194">
        <f>IF(N1429="zákl. přenesená",J1429,0)</f>
        <v>0</v>
      </c>
      <c r="BH1429" s="194">
        <f>IF(N1429="sníž. přenesená",J1429,0)</f>
        <v>0</v>
      </c>
      <c r="BI1429" s="194">
        <f>IF(N1429="nulová",J1429,0)</f>
        <v>0</v>
      </c>
      <c r="BJ1429" s="19" t="s">
        <v>77</v>
      </c>
      <c r="BK1429" s="194">
        <f>ROUND(I1429*H1429,2)</f>
        <v>0</v>
      </c>
      <c r="BL1429" s="19" t="s">
        <v>167</v>
      </c>
      <c r="BM1429" s="193" t="s">
        <v>3412</v>
      </c>
    </row>
    <row r="1430" spans="1:65" s="13" customFormat="1">
      <c r="B1430" s="195"/>
      <c r="C1430" s="196"/>
      <c r="D1430" s="197" t="s">
        <v>252</v>
      </c>
      <c r="E1430" s="198" t="s">
        <v>18</v>
      </c>
      <c r="F1430" s="199" t="s">
        <v>3413</v>
      </c>
      <c r="G1430" s="196"/>
      <c r="H1430" s="200">
        <v>5.7</v>
      </c>
      <c r="I1430" s="201"/>
      <c r="J1430" s="196"/>
      <c r="K1430" s="196"/>
      <c r="L1430" s="202"/>
      <c r="M1430" s="203"/>
      <c r="N1430" s="204"/>
      <c r="O1430" s="204"/>
      <c r="P1430" s="204"/>
      <c r="Q1430" s="204"/>
      <c r="R1430" s="204"/>
      <c r="S1430" s="204"/>
      <c r="T1430" s="205"/>
      <c r="AT1430" s="206" t="s">
        <v>252</v>
      </c>
      <c r="AU1430" s="206" t="s">
        <v>79</v>
      </c>
      <c r="AV1430" s="13" t="s">
        <v>79</v>
      </c>
      <c r="AW1430" s="13" t="s">
        <v>32</v>
      </c>
      <c r="AX1430" s="13" t="s">
        <v>70</v>
      </c>
      <c r="AY1430" s="206" t="s">
        <v>244</v>
      </c>
    </row>
    <row r="1431" spans="1:65" s="14" customFormat="1">
      <c r="B1431" s="207"/>
      <c r="C1431" s="208"/>
      <c r="D1431" s="197" t="s">
        <v>252</v>
      </c>
      <c r="E1431" s="209" t="s">
        <v>18</v>
      </c>
      <c r="F1431" s="210" t="s">
        <v>254</v>
      </c>
      <c r="G1431" s="208"/>
      <c r="H1431" s="211">
        <v>5.7</v>
      </c>
      <c r="I1431" s="212"/>
      <c r="J1431" s="208"/>
      <c r="K1431" s="208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252</v>
      </c>
      <c r="AU1431" s="217" t="s">
        <v>79</v>
      </c>
      <c r="AV1431" s="14" t="s">
        <v>250</v>
      </c>
      <c r="AW1431" s="14" t="s">
        <v>32</v>
      </c>
      <c r="AX1431" s="14" t="s">
        <v>77</v>
      </c>
      <c r="AY1431" s="217" t="s">
        <v>244</v>
      </c>
    </row>
    <row r="1432" spans="1:65" s="2" customFormat="1" ht="49.15" customHeight="1">
      <c r="A1432" s="36"/>
      <c r="B1432" s="37"/>
      <c r="C1432" s="181" t="s">
        <v>3414</v>
      </c>
      <c r="D1432" s="181" t="s">
        <v>246</v>
      </c>
      <c r="E1432" s="182" t="s">
        <v>755</v>
      </c>
      <c r="F1432" s="183" t="s">
        <v>756</v>
      </c>
      <c r="G1432" s="184" t="s">
        <v>289</v>
      </c>
      <c r="H1432" s="185">
        <v>583.70000000000005</v>
      </c>
      <c r="I1432" s="186"/>
      <c r="J1432" s="187">
        <f>ROUND(I1432*H1432,2)</f>
        <v>0</v>
      </c>
      <c r="K1432" s="188"/>
      <c r="L1432" s="41"/>
      <c r="M1432" s="189" t="s">
        <v>18</v>
      </c>
      <c r="N1432" s="190" t="s">
        <v>41</v>
      </c>
      <c r="O1432" s="66"/>
      <c r="P1432" s="191">
        <f>O1432*H1432</f>
        <v>0</v>
      </c>
      <c r="Q1432" s="191">
        <v>1.5769999999999999E-2</v>
      </c>
      <c r="R1432" s="191">
        <f>Q1432*H1432</f>
        <v>9.2049490000000009</v>
      </c>
      <c r="S1432" s="191">
        <v>0</v>
      </c>
      <c r="T1432" s="192">
        <f>S1432*H1432</f>
        <v>0</v>
      </c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R1432" s="193" t="s">
        <v>167</v>
      </c>
      <c r="AT1432" s="193" t="s">
        <v>246</v>
      </c>
      <c r="AU1432" s="193" t="s">
        <v>79</v>
      </c>
      <c r="AY1432" s="19" t="s">
        <v>244</v>
      </c>
      <c r="BE1432" s="194">
        <f>IF(N1432="základní",J1432,0)</f>
        <v>0</v>
      </c>
      <c r="BF1432" s="194">
        <f>IF(N1432="snížená",J1432,0)</f>
        <v>0</v>
      </c>
      <c r="BG1432" s="194">
        <f>IF(N1432="zákl. přenesená",J1432,0)</f>
        <v>0</v>
      </c>
      <c r="BH1432" s="194">
        <f>IF(N1432="sníž. přenesená",J1432,0)</f>
        <v>0</v>
      </c>
      <c r="BI1432" s="194">
        <f>IF(N1432="nulová",J1432,0)</f>
        <v>0</v>
      </c>
      <c r="BJ1432" s="19" t="s">
        <v>77</v>
      </c>
      <c r="BK1432" s="194">
        <f>ROUND(I1432*H1432,2)</f>
        <v>0</v>
      </c>
      <c r="BL1432" s="19" t="s">
        <v>167</v>
      </c>
      <c r="BM1432" s="193" t="s">
        <v>3415</v>
      </c>
    </row>
    <row r="1433" spans="1:65" s="13" customFormat="1" ht="22.5">
      <c r="B1433" s="195"/>
      <c r="C1433" s="196"/>
      <c r="D1433" s="197" t="s">
        <v>252</v>
      </c>
      <c r="E1433" s="198" t="s">
        <v>18</v>
      </c>
      <c r="F1433" s="199" t="s">
        <v>3416</v>
      </c>
      <c r="G1433" s="196"/>
      <c r="H1433" s="200">
        <v>194.88</v>
      </c>
      <c r="I1433" s="201"/>
      <c r="J1433" s="196"/>
      <c r="K1433" s="196"/>
      <c r="L1433" s="202"/>
      <c r="M1433" s="203"/>
      <c r="N1433" s="204"/>
      <c r="O1433" s="204"/>
      <c r="P1433" s="204"/>
      <c r="Q1433" s="204"/>
      <c r="R1433" s="204"/>
      <c r="S1433" s="204"/>
      <c r="T1433" s="205"/>
      <c r="AT1433" s="206" t="s">
        <v>252</v>
      </c>
      <c r="AU1433" s="206" t="s">
        <v>79</v>
      </c>
      <c r="AV1433" s="13" t="s">
        <v>79</v>
      </c>
      <c r="AW1433" s="13" t="s">
        <v>32</v>
      </c>
      <c r="AX1433" s="13" t="s">
        <v>70</v>
      </c>
      <c r="AY1433" s="206" t="s">
        <v>244</v>
      </c>
    </row>
    <row r="1434" spans="1:65" s="13" customFormat="1">
      <c r="B1434" s="195"/>
      <c r="C1434" s="196"/>
      <c r="D1434" s="197" t="s">
        <v>252</v>
      </c>
      <c r="E1434" s="198" t="s">
        <v>18</v>
      </c>
      <c r="F1434" s="199" t="s">
        <v>3417</v>
      </c>
      <c r="G1434" s="196"/>
      <c r="H1434" s="200">
        <v>83.6</v>
      </c>
      <c r="I1434" s="201"/>
      <c r="J1434" s="196"/>
      <c r="K1434" s="196"/>
      <c r="L1434" s="202"/>
      <c r="M1434" s="203"/>
      <c r="N1434" s="204"/>
      <c r="O1434" s="204"/>
      <c r="P1434" s="204"/>
      <c r="Q1434" s="204"/>
      <c r="R1434" s="204"/>
      <c r="S1434" s="204"/>
      <c r="T1434" s="205"/>
      <c r="AT1434" s="206" t="s">
        <v>252</v>
      </c>
      <c r="AU1434" s="206" t="s">
        <v>79</v>
      </c>
      <c r="AV1434" s="13" t="s">
        <v>79</v>
      </c>
      <c r="AW1434" s="13" t="s">
        <v>32</v>
      </c>
      <c r="AX1434" s="13" t="s">
        <v>70</v>
      </c>
      <c r="AY1434" s="206" t="s">
        <v>244</v>
      </c>
    </row>
    <row r="1435" spans="1:65" s="13" customFormat="1" ht="22.5">
      <c r="B1435" s="195"/>
      <c r="C1435" s="196"/>
      <c r="D1435" s="197" t="s">
        <v>252</v>
      </c>
      <c r="E1435" s="198" t="s">
        <v>18</v>
      </c>
      <c r="F1435" s="199" t="s">
        <v>3418</v>
      </c>
      <c r="G1435" s="196"/>
      <c r="H1435" s="200">
        <v>305.22000000000003</v>
      </c>
      <c r="I1435" s="201"/>
      <c r="J1435" s="196"/>
      <c r="K1435" s="196"/>
      <c r="L1435" s="202"/>
      <c r="M1435" s="203"/>
      <c r="N1435" s="204"/>
      <c r="O1435" s="204"/>
      <c r="P1435" s="204"/>
      <c r="Q1435" s="204"/>
      <c r="R1435" s="204"/>
      <c r="S1435" s="204"/>
      <c r="T1435" s="205"/>
      <c r="AT1435" s="206" t="s">
        <v>252</v>
      </c>
      <c r="AU1435" s="206" t="s">
        <v>79</v>
      </c>
      <c r="AV1435" s="13" t="s">
        <v>79</v>
      </c>
      <c r="AW1435" s="13" t="s">
        <v>32</v>
      </c>
      <c r="AX1435" s="13" t="s">
        <v>70</v>
      </c>
      <c r="AY1435" s="206" t="s">
        <v>244</v>
      </c>
    </row>
    <row r="1436" spans="1:65" s="14" customFormat="1">
      <c r="B1436" s="207"/>
      <c r="C1436" s="208"/>
      <c r="D1436" s="197" t="s">
        <v>252</v>
      </c>
      <c r="E1436" s="209" t="s">
        <v>18</v>
      </c>
      <c r="F1436" s="210" t="s">
        <v>254</v>
      </c>
      <c r="G1436" s="208"/>
      <c r="H1436" s="211">
        <v>583.70000000000005</v>
      </c>
      <c r="I1436" s="212"/>
      <c r="J1436" s="208"/>
      <c r="K1436" s="208"/>
      <c r="L1436" s="213"/>
      <c r="M1436" s="214"/>
      <c r="N1436" s="215"/>
      <c r="O1436" s="215"/>
      <c r="P1436" s="215"/>
      <c r="Q1436" s="215"/>
      <c r="R1436" s="215"/>
      <c r="S1436" s="215"/>
      <c r="T1436" s="216"/>
      <c r="AT1436" s="217" t="s">
        <v>252</v>
      </c>
      <c r="AU1436" s="217" t="s">
        <v>79</v>
      </c>
      <c r="AV1436" s="14" t="s">
        <v>250</v>
      </c>
      <c r="AW1436" s="14" t="s">
        <v>32</v>
      </c>
      <c r="AX1436" s="14" t="s">
        <v>77</v>
      </c>
      <c r="AY1436" s="217" t="s">
        <v>244</v>
      </c>
    </row>
    <row r="1437" spans="1:65" s="2" customFormat="1" ht="49.15" customHeight="1">
      <c r="A1437" s="36"/>
      <c r="B1437" s="37"/>
      <c r="C1437" s="181" t="s">
        <v>3419</v>
      </c>
      <c r="D1437" s="181" t="s">
        <v>246</v>
      </c>
      <c r="E1437" s="182" t="s">
        <v>3420</v>
      </c>
      <c r="F1437" s="183" t="s">
        <v>3421</v>
      </c>
      <c r="G1437" s="184" t="s">
        <v>289</v>
      </c>
      <c r="H1437" s="185">
        <v>307.89999999999998</v>
      </c>
      <c r="I1437" s="186"/>
      <c r="J1437" s="187">
        <f>ROUND(I1437*H1437,2)</f>
        <v>0</v>
      </c>
      <c r="K1437" s="188"/>
      <c r="L1437" s="41"/>
      <c r="M1437" s="189" t="s">
        <v>18</v>
      </c>
      <c r="N1437" s="190" t="s">
        <v>41</v>
      </c>
      <c r="O1437" s="66"/>
      <c r="P1437" s="191">
        <f>O1437*H1437</f>
        <v>0</v>
      </c>
      <c r="Q1437" s="191">
        <v>2.487E-2</v>
      </c>
      <c r="R1437" s="191">
        <f>Q1437*H1437</f>
        <v>7.6574729999999995</v>
      </c>
      <c r="S1437" s="191">
        <v>0</v>
      </c>
      <c r="T1437" s="192">
        <f>S1437*H1437</f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93" t="s">
        <v>167</v>
      </c>
      <c r="AT1437" s="193" t="s">
        <v>246</v>
      </c>
      <c r="AU1437" s="193" t="s">
        <v>79</v>
      </c>
      <c r="AY1437" s="19" t="s">
        <v>244</v>
      </c>
      <c r="BE1437" s="194">
        <f>IF(N1437="základní",J1437,0)</f>
        <v>0</v>
      </c>
      <c r="BF1437" s="194">
        <f>IF(N1437="snížená",J1437,0)</f>
        <v>0</v>
      </c>
      <c r="BG1437" s="194">
        <f>IF(N1437="zákl. přenesená",J1437,0)</f>
        <v>0</v>
      </c>
      <c r="BH1437" s="194">
        <f>IF(N1437="sníž. přenesená",J1437,0)</f>
        <v>0</v>
      </c>
      <c r="BI1437" s="194">
        <f>IF(N1437="nulová",J1437,0)</f>
        <v>0</v>
      </c>
      <c r="BJ1437" s="19" t="s">
        <v>77</v>
      </c>
      <c r="BK1437" s="194">
        <f>ROUND(I1437*H1437,2)</f>
        <v>0</v>
      </c>
      <c r="BL1437" s="19" t="s">
        <v>167</v>
      </c>
      <c r="BM1437" s="193" t="s">
        <v>3422</v>
      </c>
    </row>
    <row r="1438" spans="1:65" s="13" customFormat="1">
      <c r="B1438" s="195"/>
      <c r="C1438" s="196"/>
      <c r="D1438" s="197" t="s">
        <v>252</v>
      </c>
      <c r="E1438" s="198" t="s">
        <v>18</v>
      </c>
      <c r="F1438" s="199" t="s">
        <v>3423</v>
      </c>
      <c r="G1438" s="196"/>
      <c r="H1438" s="200">
        <v>93.6</v>
      </c>
      <c r="I1438" s="201"/>
      <c r="J1438" s="196"/>
      <c r="K1438" s="196"/>
      <c r="L1438" s="202"/>
      <c r="M1438" s="203"/>
      <c r="N1438" s="204"/>
      <c r="O1438" s="204"/>
      <c r="P1438" s="204"/>
      <c r="Q1438" s="204"/>
      <c r="R1438" s="204"/>
      <c r="S1438" s="204"/>
      <c r="T1438" s="205"/>
      <c r="AT1438" s="206" t="s">
        <v>252</v>
      </c>
      <c r="AU1438" s="206" t="s">
        <v>79</v>
      </c>
      <c r="AV1438" s="13" t="s">
        <v>79</v>
      </c>
      <c r="AW1438" s="13" t="s">
        <v>32</v>
      </c>
      <c r="AX1438" s="13" t="s">
        <v>70</v>
      </c>
      <c r="AY1438" s="206" t="s">
        <v>244</v>
      </c>
    </row>
    <row r="1439" spans="1:65" s="13" customFormat="1">
      <c r="B1439" s="195"/>
      <c r="C1439" s="196"/>
      <c r="D1439" s="197" t="s">
        <v>252</v>
      </c>
      <c r="E1439" s="198" t="s">
        <v>18</v>
      </c>
      <c r="F1439" s="199" t="s">
        <v>3424</v>
      </c>
      <c r="G1439" s="196"/>
      <c r="H1439" s="200">
        <v>214.3</v>
      </c>
      <c r="I1439" s="201"/>
      <c r="J1439" s="196"/>
      <c r="K1439" s="196"/>
      <c r="L1439" s="202"/>
      <c r="M1439" s="203"/>
      <c r="N1439" s="204"/>
      <c r="O1439" s="204"/>
      <c r="P1439" s="204"/>
      <c r="Q1439" s="204"/>
      <c r="R1439" s="204"/>
      <c r="S1439" s="204"/>
      <c r="T1439" s="205"/>
      <c r="AT1439" s="206" t="s">
        <v>252</v>
      </c>
      <c r="AU1439" s="206" t="s">
        <v>79</v>
      </c>
      <c r="AV1439" s="13" t="s">
        <v>79</v>
      </c>
      <c r="AW1439" s="13" t="s">
        <v>32</v>
      </c>
      <c r="AX1439" s="13" t="s">
        <v>70</v>
      </c>
      <c r="AY1439" s="206" t="s">
        <v>244</v>
      </c>
    </row>
    <row r="1440" spans="1:65" s="14" customFormat="1">
      <c r="B1440" s="207"/>
      <c r="C1440" s="208"/>
      <c r="D1440" s="197" t="s">
        <v>252</v>
      </c>
      <c r="E1440" s="209" t="s">
        <v>18</v>
      </c>
      <c r="F1440" s="210" t="s">
        <v>254</v>
      </c>
      <c r="G1440" s="208"/>
      <c r="H1440" s="211">
        <v>307.89999999999998</v>
      </c>
      <c r="I1440" s="212"/>
      <c r="J1440" s="208"/>
      <c r="K1440" s="208"/>
      <c r="L1440" s="213"/>
      <c r="M1440" s="214"/>
      <c r="N1440" s="215"/>
      <c r="O1440" s="215"/>
      <c r="P1440" s="215"/>
      <c r="Q1440" s="215"/>
      <c r="R1440" s="215"/>
      <c r="S1440" s="215"/>
      <c r="T1440" s="216"/>
      <c r="AT1440" s="217" t="s">
        <v>252</v>
      </c>
      <c r="AU1440" s="217" t="s">
        <v>79</v>
      </c>
      <c r="AV1440" s="14" t="s">
        <v>250</v>
      </c>
      <c r="AW1440" s="14" t="s">
        <v>32</v>
      </c>
      <c r="AX1440" s="14" t="s">
        <v>77</v>
      </c>
      <c r="AY1440" s="217" t="s">
        <v>244</v>
      </c>
    </row>
    <row r="1441" spans="1:65" s="2" customFormat="1" ht="49.15" customHeight="1">
      <c r="A1441" s="36"/>
      <c r="B1441" s="37"/>
      <c r="C1441" s="181" t="s">
        <v>3425</v>
      </c>
      <c r="D1441" s="181" t="s">
        <v>246</v>
      </c>
      <c r="E1441" s="182" t="s">
        <v>761</v>
      </c>
      <c r="F1441" s="183" t="s">
        <v>762</v>
      </c>
      <c r="G1441" s="184" t="s">
        <v>289</v>
      </c>
      <c r="H1441" s="185">
        <v>74</v>
      </c>
      <c r="I1441" s="186"/>
      <c r="J1441" s="187">
        <f>ROUND(I1441*H1441,2)</f>
        <v>0</v>
      </c>
      <c r="K1441" s="188"/>
      <c r="L1441" s="41"/>
      <c r="M1441" s="189" t="s">
        <v>18</v>
      </c>
      <c r="N1441" s="190" t="s">
        <v>41</v>
      </c>
      <c r="O1441" s="66"/>
      <c r="P1441" s="191">
        <f>O1441*H1441</f>
        <v>0</v>
      </c>
      <c r="Q1441" s="191">
        <v>1.6080000000000001E-2</v>
      </c>
      <c r="R1441" s="191">
        <f>Q1441*H1441</f>
        <v>1.1899200000000001</v>
      </c>
      <c r="S1441" s="191">
        <v>0</v>
      </c>
      <c r="T1441" s="192">
        <f>S1441*H1441</f>
        <v>0</v>
      </c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R1441" s="193" t="s">
        <v>167</v>
      </c>
      <c r="AT1441" s="193" t="s">
        <v>246</v>
      </c>
      <c r="AU1441" s="193" t="s">
        <v>79</v>
      </c>
      <c r="AY1441" s="19" t="s">
        <v>244</v>
      </c>
      <c r="BE1441" s="194">
        <f>IF(N1441="základní",J1441,0)</f>
        <v>0</v>
      </c>
      <c r="BF1441" s="194">
        <f>IF(N1441="snížená",J1441,0)</f>
        <v>0</v>
      </c>
      <c r="BG1441" s="194">
        <f>IF(N1441="zákl. přenesená",J1441,0)</f>
        <v>0</v>
      </c>
      <c r="BH1441" s="194">
        <f>IF(N1441="sníž. přenesená",J1441,0)</f>
        <v>0</v>
      </c>
      <c r="BI1441" s="194">
        <f>IF(N1441="nulová",J1441,0)</f>
        <v>0</v>
      </c>
      <c r="BJ1441" s="19" t="s">
        <v>77</v>
      </c>
      <c r="BK1441" s="194">
        <f>ROUND(I1441*H1441,2)</f>
        <v>0</v>
      </c>
      <c r="BL1441" s="19" t="s">
        <v>167</v>
      </c>
      <c r="BM1441" s="193" t="s">
        <v>3426</v>
      </c>
    </row>
    <row r="1442" spans="1:65" s="13" customFormat="1">
      <c r="B1442" s="195"/>
      <c r="C1442" s="196"/>
      <c r="D1442" s="197" t="s">
        <v>252</v>
      </c>
      <c r="E1442" s="198" t="s">
        <v>18</v>
      </c>
      <c r="F1442" s="199" t="s">
        <v>3427</v>
      </c>
      <c r="G1442" s="196"/>
      <c r="H1442" s="200">
        <v>74</v>
      </c>
      <c r="I1442" s="201"/>
      <c r="J1442" s="196"/>
      <c r="K1442" s="196"/>
      <c r="L1442" s="202"/>
      <c r="M1442" s="203"/>
      <c r="N1442" s="204"/>
      <c r="O1442" s="204"/>
      <c r="P1442" s="204"/>
      <c r="Q1442" s="204"/>
      <c r="R1442" s="204"/>
      <c r="S1442" s="204"/>
      <c r="T1442" s="205"/>
      <c r="AT1442" s="206" t="s">
        <v>252</v>
      </c>
      <c r="AU1442" s="206" t="s">
        <v>79</v>
      </c>
      <c r="AV1442" s="13" t="s">
        <v>79</v>
      </c>
      <c r="AW1442" s="13" t="s">
        <v>32</v>
      </c>
      <c r="AX1442" s="13" t="s">
        <v>70</v>
      </c>
      <c r="AY1442" s="206" t="s">
        <v>244</v>
      </c>
    </row>
    <row r="1443" spans="1:65" s="14" customFormat="1">
      <c r="B1443" s="207"/>
      <c r="C1443" s="208"/>
      <c r="D1443" s="197" t="s">
        <v>252</v>
      </c>
      <c r="E1443" s="209" t="s">
        <v>18</v>
      </c>
      <c r="F1443" s="210" t="s">
        <v>254</v>
      </c>
      <c r="G1443" s="208"/>
      <c r="H1443" s="211">
        <v>74</v>
      </c>
      <c r="I1443" s="212"/>
      <c r="J1443" s="208"/>
      <c r="K1443" s="208"/>
      <c r="L1443" s="213"/>
      <c r="M1443" s="214"/>
      <c r="N1443" s="215"/>
      <c r="O1443" s="215"/>
      <c r="P1443" s="215"/>
      <c r="Q1443" s="215"/>
      <c r="R1443" s="215"/>
      <c r="S1443" s="215"/>
      <c r="T1443" s="216"/>
      <c r="AT1443" s="217" t="s">
        <v>252</v>
      </c>
      <c r="AU1443" s="217" t="s">
        <v>79</v>
      </c>
      <c r="AV1443" s="14" t="s">
        <v>250</v>
      </c>
      <c r="AW1443" s="14" t="s">
        <v>32</v>
      </c>
      <c r="AX1443" s="14" t="s">
        <v>77</v>
      </c>
      <c r="AY1443" s="217" t="s">
        <v>244</v>
      </c>
    </row>
    <row r="1444" spans="1:65" s="2" customFormat="1" ht="24.2" customHeight="1">
      <c r="A1444" s="36"/>
      <c r="B1444" s="37"/>
      <c r="C1444" s="181" t="s">
        <v>3428</v>
      </c>
      <c r="D1444" s="181" t="s">
        <v>246</v>
      </c>
      <c r="E1444" s="182" t="s">
        <v>3429</v>
      </c>
      <c r="F1444" s="183" t="s">
        <v>3430</v>
      </c>
      <c r="G1444" s="184" t="s">
        <v>289</v>
      </c>
      <c r="H1444" s="185">
        <v>317</v>
      </c>
      <c r="I1444" s="186"/>
      <c r="J1444" s="187">
        <f>ROUND(I1444*H1444,2)</f>
        <v>0</v>
      </c>
      <c r="K1444" s="188"/>
      <c r="L1444" s="41"/>
      <c r="M1444" s="189" t="s">
        <v>18</v>
      </c>
      <c r="N1444" s="190" t="s">
        <v>41</v>
      </c>
      <c r="O1444" s="66"/>
      <c r="P1444" s="191">
        <f>O1444*H1444</f>
        <v>0</v>
      </c>
      <c r="Q1444" s="191">
        <v>1.056E-2</v>
      </c>
      <c r="R1444" s="191">
        <f>Q1444*H1444</f>
        <v>3.3475199999999998</v>
      </c>
      <c r="S1444" s="191">
        <v>0</v>
      </c>
      <c r="T1444" s="192">
        <f>S1444*H1444</f>
        <v>0</v>
      </c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R1444" s="193" t="s">
        <v>167</v>
      </c>
      <c r="AT1444" s="193" t="s">
        <v>246</v>
      </c>
      <c r="AU1444" s="193" t="s">
        <v>79</v>
      </c>
      <c r="AY1444" s="19" t="s">
        <v>244</v>
      </c>
      <c r="BE1444" s="194">
        <f>IF(N1444="základní",J1444,0)</f>
        <v>0</v>
      </c>
      <c r="BF1444" s="194">
        <f>IF(N1444="snížená",J1444,0)</f>
        <v>0</v>
      </c>
      <c r="BG1444" s="194">
        <f>IF(N1444="zákl. přenesená",J1444,0)</f>
        <v>0</v>
      </c>
      <c r="BH1444" s="194">
        <f>IF(N1444="sníž. přenesená",J1444,0)</f>
        <v>0</v>
      </c>
      <c r="BI1444" s="194">
        <f>IF(N1444="nulová",J1444,0)</f>
        <v>0</v>
      </c>
      <c r="BJ1444" s="19" t="s">
        <v>77</v>
      </c>
      <c r="BK1444" s="194">
        <f>ROUND(I1444*H1444,2)</f>
        <v>0</v>
      </c>
      <c r="BL1444" s="19" t="s">
        <v>167</v>
      </c>
      <c r="BM1444" s="193" t="s">
        <v>3431</v>
      </c>
    </row>
    <row r="1445" spans="1:65" s="13" customFormat="1">
      <c r="B1445" s="195"/>
      <c r="C1445" s="196"/>
      <c r="D1445" s="197" t="s">
        <v>252</v>
      </c>
      <c r="E1445" s="198" t="s">
        <v>18</v>
      </c>
      <c r="F1445" s="199" t="s">
        <v>2440</v>
      </c>
      <c r="G1445" s="196"/>
      <c r="H1445" s="200">
        <v>253.1</v>
      </c>
      <c r="I1445" s="201"/>
      <c r="J1445" s="196"/>
      <c r="K1445" s="196"/>
      <c r="L1445" s="202"/>
      <c r="M1445" s="203"/>
      <c r="N1445" s="204"/>
      <c r="O1445" s="204"/>
      <c r="P1445" s="204"/>
      <c r="Q1445" s="204"/>
      <c r="R1445" s="204"/>
      <c r="S1445" s="204"/>
      <c r="T1445" s="205"/>
      <c r="AT1445" s="206" t="s">
        <v>252</v>
      </c>
      <c r="AU1445" s="206" t="s">
        <v>79</v>
      </c>
      <c r="AV1445" s="13" t="s">
        <v>79</v>
      </c>
      <c r="AW1445" s="13" t="s">
        <v>32</v>
      </c>
      <c r="AX1445" s="13" t="s">
        <v>70</v>
      </c>
      <c r="AY1445" s="206" t="s">
        <v>244</v>
      </c>
    </row>
    <row r="1446" spans="1:65" s="13" customFormat="1">
      <c r="B1446" s="195"/>
      <c r="C1446" s="196"/>
      <c r="D1446" s="197" t="s">
        <v>252</v>
      </c>
      <c r="E1446" s="198" t="s">
        <v>18</v>
      </c>
      <c r="F1446" s="199" t="s">
        <v>2441</v>
      </c>
      <c r="G1446" s="196"/>
      <c r="H1446" s="200">
        <v>24.5</v>
      </c>
      <c r="I1446" s="201"/>
      <c r="J1446" s="196"/>
      <c r="K1446" s="196"/>
      <c r="L1446" s="202"/>
      <c r="M1446" s="203"/>
      <c r="N1446" s="204"/>
      <c r="O1446" s="204"/>
      <c r="P1446" s="204"/>
      <c r="Q1446" s="204"/>
      <c r="R1446" s="204"/>
      <c r="S1446" s="204"/>
      <c r="T1446" s="205"/>
      <c r="AT1446" s="206" t="s">
        <v>252</v>
      </c>
      <c r="AU1446" s="206" t="s">
        <v>79</v>
      </c>
      <c r="AV1446" s="13" t="s">
        <v>79</v>
      </c>
      <c r="AW1446" s="13" t="s">
        <v>32</v>
      </c>
      <c r="AX1446" s="13" t="s">
        <v>70</v>
      </c>
      <c r="AY1446" s="206" t="s">
        <v>244</v>
      </c>
    </row>
    <row r="1447" spans="1:65" s="13" customFormat="1">
      <c r="B1447" s="195"/>
      <c r="C1447" s="196"/>
      <c r="D1447" s="197" t="s">
        <v>252</v>
      </c>
      <c r="E1447" s="198" t="s">
        <v>18</v>
      </c>
      <c r="F1447" s="199" t="s">
        <v>3432</v>
      </c>
      <c r="G1447" s="196"/>
      <c r="H1447" s="200">
        <v>39.4</v>
      </c>
      <c r="I1447" s="201"/>
      <c r="J1447" s="196"/>
      <c r="K1447" s="196"/>
      <c r="L1447" s="202"/>
      <c r="M1447" s="203"/>
      <c r="N1447" s="204"/>
      <c r="O1447" s="204"/>
      <c r="P1447" s="204"/>
      <c r="Q1447" s="204"/>
      <c r="R1447" s="204"/>
      <c r="S1447" s="204"/>
      <c r="T1447" s="205"/>
      <c r="AT1447" s="206" t="s">
        <v>252</v>
      </c>
      <c r="AU1447" s="206" t="s">
        <v>79</v>
      </c>
      <c r="AV1447" s="13" t="s">
        <v>79</v>
      </c>
      <c r="AW1447" s="13" t="s">
        <v>32</v>
      </c>
      <c r="AX1447" s="13" t="s">
        <v>70</v>
      </c>
      <c r="AY1447" s="206" t="s">
        <v>244</v>
      </c>
    </row>
    <row r="1448" spans="1:65" s="14" customFormat="1">
      <c r="B1448" s="207"/>
      <c r="C1448" s="208"/>
      <c r="D1448" s="197" t="s">
        <v>252</v>
      </c>
      <c r="E1448" s="209" t="s">
        <v>18</v>
      </c>
      <c r="F1448" s="210" t="s">
        <v>254</v>
      </c>
      <c r="G1448" s="208"/>
      <c r="H1448" s="211">
        <v>317</v>
      </c>
      <c r="I1448" s="212"/>
      <c r="J1448" s="208"/>
      <c r="K1448" s="208"/>
      <c r="L1448" s="213"/>
      <c r="M1448" s="214"/>
      <c r="N1448" s="215"/>
      <c r="O1448" s="215"/>
      <c r="P1448" s="215"/>
      <c r="Q1448" s="215"/>
      <c r="R1448" s="215"/>
      <c r="S1448" s="215"/>
      <c r="T1448" s="216"/>
      <c r="AT1448" s="217" t="s">
        <v>252</v>
      </c>
      <c r="AU1448" s="217" t="s">
        <v>79</v>
      </c>
      <c r="AV1448" s="14" t="s">
        <v>250</v>
      </c>
      <c r="AW1448" s="14" t="s">
        <v>32</v>
      </c>
      <c r="AX1448" s="14" t="s">
        <v>77</v>
      </c>
      <c r="AY1448" s="217" t="s">
        <v>244</v>
      </c>
    </row>
    <row r="1449" spans="1:65" s="2" customFormat="1" ht="24.2" customHeight="1">
      <c r="A1449" s="36"/>
      <c r="B1449" s="37"/>
      <c r="C1449" s="218" t="s">
        <v>3433</v>
      </c>
      <c r="D1449" s="218" t="s">
        <v>264</v>
      </c>
      <c r="E1449" s="219" t="s">
        <v>3434</v>
      </c>
      <c r="F1449" s="220" t="s">
        <v>3435</v>
      </c>
      <c r="G1449" s="221" t="s">
        <v>289</v>
      </c>
      <c r="H1449" s="222">
        <v>654.05999999999995</v>
      </c>
      <c r="I1449" s="223"/>
      <c r="J1449" s="224">
        <f>ROUND(I1449*H1449,2)</f>
        <v>0</v>
      </c>
      <c r="K1449" s="225"/>
      <c r="L1449" s="226"/>
      <c r="M1449" s="227" t="s">
        <v>18</v>
      </c>
      <c r="N1449" s="228" t="s">
        <v>41</v>
      </c>
      <c r="O1449" s="66"/>
      <c r="P1449" s="191">
        <f>O1449*H1449</f>
        <v>0</v>
      </c>
      <c r="Q1449" s="191">
        <v>1.15E-2</v>
      </c>
      <c r="R1449" s="191">
        <f>Q1449*H1449</f>
        <v>7.5216899999999995</v>
      </c>
      <c r="S1449" s="191">
        <v>0</v>
      </c>
      <c r="T1449" s="192">
        <f>S1449*H1449</f>
        <v>0</v>
      </c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R1449" s="193" t="s">
        <v>415</v>
      </c>
      <c r="AT1449" s="193" t="s">
        <v>264</v>
      </c>
      <c r="AU1449" s="193" t="s">
        <v>79</v>
      </c>
      <c r="AY1449" s="19" t="s">
        <v>244</v>
      </c>
      <c r="BE1449" s="194">
        <f>IF(N1449="základní",J1449,0)</f>
        <v>0</v>
      </c>
      <c r="BF1449" s="194">
        <f>IF(N1449="snížená",J1449,0)</f>
        <v>0</v>
      </c>
      <c r="BG1449" s="194">
        <f>IF(N1449="zákl. přenesená",J1449,0)</f>
        <v>0</v>
      </c>
      <c r="BH1449" s="194">
        <f>IF(N1449="sníž. přenesená",J1449,0)</f>
        <v>0</v>
      </c>
      <c r="BI1449" s="194">
        <f>IF(N1449="nulová",J1449,0)</f>
        <v>0</v>
      </c>
      <c r="BJ1449" s="19" t="s">
        <v>77</v>
      </c>
      <c r="BK1449" s="194">
        <f>ROUND(I1449*H1449,2)</f>
        <v>0</v>
      </c>
      <c r="BL1449" s="19" t="s">
        <v>167</v>
      </c>
      <c r="BM1449" s="193" t="s">
        <v>3436</v>
      </c>
    </row>
    <row r="1450" spans="1:65" s="13" customFormat="1">
      <c r="B1450" s="195"/>
      <c r="C1450" s="196"/>
      <c r="D1450" s="197" t="s">
        <v>252</v>
      </c>
      <c r="E1450" s="198" t="s">
        <v>18</v>
      </c>
      <c r="F1450" s="199" t="s">
        <v>3437</v>
      </c>
      <c r="G1450" s="196"/>
      <c r="H1450" s="200">
        <v>506.2</v>
      </c>
      <c r="I1450" s="201"/>
      <c r="J1450" s="196"/>
      <c r="K1450" s="196"/>
      <c r="L1450" s="202"/>
      <c r="M1450" s="203"/>
      <c r="N1450" s="204"/>
      <c r="O1450" s="204"/>
      <c r="P1450" s="204"/>
      <c r="Q1450" s="204"/>
      <c r="R1450" s="204"/>
      <c r="S1450" s="204"/>
      <c r="T1450" s="205"/>
      <c r="AT1450" s="206" t="s">
        <v>252</v>
      </c>
      <c r="AU1450" s="206" t="s">
        <v>79</v>
      </c>
      <c r="AV1450" s="13" t="s">
        <v>79</v>
      </c>
      <c r="AW1450" s="13" t="s">
        <v>32</v>
      </c>
      <c r="AX1450" s="13" t="s">
        <v>70</v>
      </c>
      <c r="AY1450" s="206" t="s">
        <v>244</v>
      </c>
    </row>
    <row r="1451" spans="1:65" s="13" customFormat="1">
      <c r="B1451" s="195"/>
      <c r="C1451" s="196"/>
      <c r="D1451" s="197" t="s">
        <v>252</v>
      </c>
      <c r="E1451" s="198" t="s">
        <v>18</v>
      </c>
      <c r="F1451" s="199" t="s">
        <v>3438</v>
      </c>
      <c r="G1451" s="196"/>
      <c r="H1451" s="200">
        <v>49</v>
      </c>
      <c r="I1451" s="201"/>
      <c r="J1451" s="196"/>
      <c r="K1451" s="196"/>
      <c r="L1451" s="202"/>
      <c r="M1451" s="203"/>
      <c r="N1451" s="204"/>
      <c r="O1451" s="204"/>
      <c r="P1451" s="204"/>
      <c r="Q1451" s="204"/>
      <c r="R1451" s="204"/>
      <c r="S1451" s="204"/>
      <c r="T1451" s="205"/>
      <c r="AT1451" s="206" t="s">
        <v>252</v>
      </c>
      <c r="AU1451" s="206" t="s">
        <v>79</v>
      </c>
      <c r="AV1451" s="13" t="s">
        <v>79</v>
      </c>
      <c r="AW1451" s="13" t="s">
        <v>32</v>
      </c>
      <c r="AX1451" s="13" t="s">
        <v>70</v>
      </c>
      <c r="AY1451" s="206" t="s">
        <v>244</v>
      </c>
    </row>
    <row r="1452" spans="1:65" s="13" customFormat="1">
      <c r="B1452" s="195"/>
      <c r="C1452" s="196"/>
      <c r="D1452" s="197" t="s">
        <v>252</v>
      </c>
      <c r="E1452" s="198" t="s">
        <v>18</v>
      </c>
      <c r="F1452" s="199" t="s">
        <v>3432</v>
      </c>
      <c r="G1452" s="196"/>
      <c r="H1452" s="200">
        <v>39.4</v>
      </c>
      <c r="I1452" s="201"/>
      <c r="J1452" s="196"/>
      <c r="K1452" s="196"/>
      <c r="L1452" s="202"/>
      <c r="M1452" s="203"/>
      <c r="N1452" s="204"/>
      <c r="O1452" s="204"/>
      <c r="P1452" s="204"/>
      <c r="Q1452" s="204"/>
      <c r="R1452" s="204"/>
      <c r="S1452" s="204"/>
      <c r="T1452" s="205"/>
      <c r="AT1452" s="206" t="s">
        <v>252</v>
      </c>
      <c r="AU1452" s="206" t="s">
        <v>79</v>
      </c>
      <c r="AV1452" s="13" t="s">
        <v>79</v>
      </c>
      <c r="AW1452" s="13" t="s">
        <v>32</v>
      </c>
      <c r="AX1452" s="13" t="s">
        <v>70</v>
      </c>
      <c r="AY1452" s="206" t="s">
        <v>244</v>
      </c>
    </row>
    <row r="1453" spans="1:65" s="14" customFormat="1">
      <c r="B1453" s="207"/>
      <c r="C1453" s="208"/>
      <c r="D1453" s="197" t="s">
        <v>252</v>
      </c>
      <c r="E1453" s="209" t="s">
        <v>18</v>
      </c>
      <c r="F1453" s="210" t="s">
        <v>254</v>
      </c>
      <c r="G1453" s="208"/>
      <c r="H1453" s="211">
        <v>594.6</v>
      </c>
      <c r="I1453" s="212"/>
      <c r="J1453" s="208"/>
      <c r="K1453" s="208"/>
      <c r="L1453" s="213"/>
      <c r="M1453" s="214"/>
      <c r="N1453" s="215"/>
      <c r="O1453" s="215"/>
      <c r="P1453" s="215"/>
      <c r="Q1453" s="215"/>
      <c r="R1453" s="215"/>
      <c r="S1453" s="215"/>
      <c r="T1453" s="216"/>
      <c r="AT1453" s="217" t="s">
        <v>252</v>
      </c>
      <c r="AU1453" s="217" t="s">
        <v>79</v>
      </c>
      <c r="AV1453" s="14" t="s">
        <v>250</v>
      </c>
      <c r="AW1453" s="14" t="s">
        <v>32</v>
      </c>
      <c r="AX1453" s="14" t="s">
        <v>70</v>
      </c>
      <c r="AY1453" s="217" t="s">
        <v>244</v>
      </c>
    </row>
    <row r="1454" spans="1:65" s="13" customFormat="1">
      <c r="B1454" s="195"/>
      <c r="C1454" s="196"/>
      <c r="D1454" s="197" t="s">
        <v>252</v>
      </c>
      <c r="E1454" s="198" t="s">
        <v>18</v>
      </c>
      <c r="F1454" s="199" t="s">
        <v>3439</v>
      </c>
      <c r="G1454" s="196"/>
      <c r="H1454" s="200">
        <v>654.05999999999995</v>
      </c>
      <c r="I1454" s="201"/>
      <c r="J1454" s="196"/>
      <c r="K1454" s="196"/>
      <c r="L1454" s="202"/>
      <c r="M1454" s="203"/>
      <c r="N1454" s="204"/>
      <c r="O1454" s="204"/>
      <c r="P1454" s="204"/>
      <c r="Q1454" s="204"/>
      <c r="R1454" s="204"/>
      <c r="S1454" s="204"/>
      <c r="T1454" s="205"/>
      <c r="AT1454" s="206" t="s">
        <v>252</v>
      </c>
      <c r="AU1454" s="206" t="s">
        <v>79</v>
      </c>
      <c r="AV1454" s="13" t="s">
        <v>79</v>
      </c>
      <c r="AW1454" s="13" t="s">
        <v>32</v>
      </c>
      <c r="AX1454" s="13" t="s">
        <v>70</v>
      </c>
      <c r="AY1454" s="206" t="s">
        <v>244</v>
      </c>
    </row>
    <row r="1455" spans="1:65" s="14" customFormat="1">
      <c r="B1455" s="207"/>
      <c r="C1455" s="208"/>
      <c r="D1455" s="197" t="s">
        <v>252</v>
      </c>
      <c r="E1455" s="209" t="s">
        <v>18</v>
      </c>
      <c r="F1455" s="210" t="s">
        <v>254</v>
      </c>
      <c r="G1455" s="208"/>
      <c r="H1455" s="211">
        <v>654.05999999999995</v>
      </c>
      <c r="I1455" s="212"/>
      <c r="J1455" s="208"/>
      <c r="K1455" s="208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252</v>
      </c>
      <c r="AU1455" s="217" t="s">
        <v>79</v>
      </c>
      <c r="AV1455" s="14" t="s">
        <v>250</v>
      </c>
      <c r="AW1455" s="14" t="s">
        <v>32</v>
      </c>
      <c r="AX1455" s="14" t="s">
        <v>77</v>
      </c>
      <c r="AY1455" s="217" t="s">
        <v>244</v>
      </c>
    </row>
    <row r="1456" spans="1:65" s="2" customFormat="1" ht="21.75" customHeight="1">
      <c r="A1456" s="36"/>
      <c r="B1456" s="37"/>
      <c r="C1456" s="218" t="s">
        <v>3440</v>
      </c>
      <c r="D1456" s="218" t="s">
        <v>264</v>
      </c>
      <c r="E1456" s="219" t="s">
        <v>3441</v>
      </c>
      <c r="F1456" s="220" t="s">
        <v>3442</v>
      </c>
      <c r="G1456" s="221" t="s">
        <v>289</v>
      </c>
      <c r="H1456" s="222">
        <v>43.34</v>
      </c>
      <c r="I1456" s="223"/>
      <c r="J1456" s="224">
        <f>ROUND(I1456*H1456,2)</f>
        <v>0</v>
      </c>
      <c r="K1456" s="225"/>
      <c r="L1456" s="226"/>
      <c r="M1456" s="227" t="s">
        <v>18</v>
      </c>
      <c r="N1456" s="228" t="s">
        <v>41</v>
      </c>
      <c r="O1456" s="66"/>
      <c r="P1456" s="191">
        <f>O1456*H1456</f>
        <v>0</v>
      </c>
      <c r="Q1456" s="191">
        <v>4.3699999999999998E-3</v>
      </c>
      <c r="R1456" s="191">
        <f>Q1456*H1456</f>
        <v>0.1893958</v>
      </c>
      <c r="S1456" s="191">
        <v>0</v>
      </c>
      <c r="T1456" s="192">
        <f>S1456*H1456</f>
        <v>0</v>
      </c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R1456" s="193" t="s">
        <v>415</v>
      </c>
      <c r="AT1456" s="193" t="s">
        <v>264</v>
      </c>
      <c r="AU1456" s="193" t="s">
        <v>79</v>
      </c>
      <c r="AY1456" s="19" t="s">
        <v>244</v>
      </c>
      <c r="BE1456" s="194">
        <f>IF(N1456="základní",J1456,0)</f>
        <v>0</v>
      </c>
      <c r="BF1456" s="194">
        <f>IF(N1456="snížená",J1456,0)</f>
        <v>0</v>
      </c>
      <c r="BG1456" s="194">
        <f>IF(N1456="zákl. přenesená",J1456,0)</f>
        <v>0</v>
      </c>
      <c r="BH1456" s="194">
        <f>IF(N1456="sníž. přenesená",J1456,0)</f>
        <v>0</v>
      </c>
      <c r="BI1456" s="194">
        <f>IF(N1456="nulová",J1456,0)</f>
        <v>0</v>
      </c>
      <c r="BJ1456" s="19" t="s">
        <v>77</v>
      </c>
      <c r="BK1456" s="194">
        <f>ROUND(I1456*H1456,2)</f>
        <v>0</v>
      </c>
      <c r="BL1456" s="19" t="s">
        <v>167</v>
      </c>
      <c r="BM1456" s="193" t="s">
        <v>3443</v>
      </c>
    </row>
    <row r="1457" spans="1:65" s="2" customFormat="1" ht="37.9" customHeight="1">
      <c r="A1457" s="36"/>
      <c r="B1457" s="37"/>
      <c r="C1457" s="181" t="s">
        <v>3444</v>
      </c>
      <c r="D1457" s="181" t="s">
        <v>246</v>
      </c>
      <c r="E1457" s="182" t="s">
        <v>3445</v>
      </c>
      <c r="F1457" s="183" t="s">
        <v>3446</v>
      </c>
      <c r="G1457" s="184" t="s">
        <v>289</v>
      </c>
      <c r="H1457" s="185">
        <v>317</v>
      </c>
      <c r="I1457" s="186"/>
      <c r="J1457" s="187">
        <f>ROUND(I1457*H1457,2)</f>
        <v>0</v>
      </c>
      <c r="K1457" s="188"/>
      <c r="L1457" s="41"/>
      <c r="M1457" s="189" t="s">
        <v>18</v>
      </c>
      <c r="N1457" s="190" t="s">
        <v>41</v>
      </c>
      <c r="O1457" s="66"/>
      <c r="P1457" s="191">
        <f>O1457*H1457</f>
        <v>0</v>
      </c>
      <c r="Q1457" s="191">
        <v>5.0000000000000001E-3</v>
      </c>
      <c r="R1457" s="191">
        <f>Q1457*H1457</f>
        <v>1.585</v>
      </c>
      <c r="S1457" s="191">
        <v>0</v>
      </c>
      <c r="T1457" s="192">
        <f>S1457*H1457</f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193" t="s">
        <v>167</v>
      </c>
      <c r="AT1457" s="193" t="s">
        <v>246</v>
      </c>
      <c r="AU1457" s="193" t="s">
        <v>79</v>
      </c>
      <c r="AY1457" s="19" t="s">
        <v>244</v>
      </c>
      <c r="BE1457" s="194">
        <f>IF(N1457="základní",J1457,0)</f>
        <v>0</v>
      </c>
      <c r="BF1457" s="194">
        <f>IF(N1457="snížená",J1457,0)</f>
        <v>0</v>
      </c>
      <c r="BG1457" s="194">
        <f>IF(N1457="zákl. přenesená",J1457,0)</f>
        <v>0</v>
      </c>
      <c r="BH1457" s="194">
        <f>IF(N1457="sníž. přenesená",J1457,0)</f>
        <v>0</v>
      </c>
      <c r="BI1457" s="194">
        <f>IF(N1457="nulová",J1457,0)</f>
        <v>0</v>
      </c>
      <c r="BJ1457" s="19" t="s">
        <v>77</v>
      </c>
      <c r="BK1457" s="194">
        <f>ROUND(I1457*H1457,2)</f>
        <v>0</v>
      </c>
      <c r="BL1457" s="19" t="s">
        <v>167</v>
      </c>
      <c r="BM1457" s="193" t="s">
        <v>3447</v>
      </c>
    </row>
    <row r="1458" spans="1:65" s="13" customFormat="1">
      <c r="B1458" s="195"/>
      <c r="C1458" s="196"/>
      <c r="D1458" s="197" t="s">
        <v>252</v>
      </c>
      <c r="E1458" s="198" t="s">
        <v>18</v>
      </c>
      <c r="F1458" s="199" t="s">
        <v>2440</v>
      </c>
      <c r="G1458" s="196"/>
      <c r="H1458" s="200">
        <v>253.1</v>
      </c>
      <c r="I1458" s="201"/>
      <c r="J1458" s="196"/>
      <c r="K1458" s="196"/>
      <c r="L1458" s="202"/>
      <c r="M1458" s="203"/>
      <c r="N1458" s="204"/>
      <c r="O1458" s="204"/>
      <c r="P1458" s="204"/>
      <c r="Q1458" s="204"/>
      <c r="R1458" s="204"/>
      <c r="S1458" s="204"/>
      <c r="T1458" s="205"/>
      <c r="AT1458" s="206" t="s">
        <v>252</v>
      </c>
      <c r="AU1458" s="206" t="s">
        <v>79</v>
      </c>
      <c r="AV1458" s="13" t="s">
        <v>79</v>
      </c>
      <c r="AW1458" s="13" t="s">
        <v>32</v>
      </c>
      <c r="AX1458" s="13" t="s">
        <v>70</v>
      </c>
      <c r="AY1458" s="206" t="s">
        <v>244</v>
      </c>
    </row>
    <row r="1459" spans="1:65" s="13" customFormat="1">
      <c r="B1459" s="195"/>
      <c r="C1459" s="196"/>
      <c r="D1459" s="197" t="s">
        <v>252</v>
      </c>
      <c r="E1459" s="198" t="s">
        <v>18</v>
      </c>
      <c r="F1459" s="199" t="s">
        <v>2441</v>
      </c>
      <c r="G1459" s="196"/>
      <c r="H1459" s="200">
        <v>24.5</v>
      </c>
      <c r="I1459" s="201"/>
      <c r="J1459" s="196"/>
      <c r="K1459" s="196"/>
      <c r="L1459" s="202"/>
      <c r="M1459" s="203"/>
      <c r="N1459" s="204"/>
      <c r="O1459" s="204"/>
      <c r="P1459" s="204"/>
      <c r="Q1459" s="204"/>
      <c r="R1459" s="204"/>
      <c r="S1459" s="204"/>
      <c r="T1459" s="205"/>
      <c r="AT1459" s="206" t="s">
        <v>252</v>
      </c>
      <c r="AU1459" s="206" t="s">
        <v>79</v>
      </c>
      <c r="AV1459" s="13" t="s">
        <v>79</v>
      </c>
      <c r="AW1459" s="13" t="s">
        <v>32</v>
      </c>
      <c r="AX1459" s="13" t="s">
        <v>70</v>
      </c>
      <c r="AY1459" s="206" t="s">
        <v>244</v>
      </c>
    </row>
    <row r="1460" spans="1:65" s="13" customFormat="1">
      <c r="B1460" s="195"/>
      <c r="C1460" s="196"/>
      <c r="D1460" s="197" t="s">
        <v>252</v>
      </c>
      <c r="E1460" s="198" t="s">
        <v>18</v>
      </c>
      <c r="F1460" s="199" t="s">
        <v>3432</v>
      </c>
      <c r="G1460" s="196"/>
      <c r="H1460" s="200">
        <v>39.4</v>
      </c>
      <c r="I1460" s="201"/>
      <c r="J1460" s="196"/>
      <c r="K1460" s="196"/>
      <c r="L1460" s="202"/>
      <c r="M1460" s="203"/>
      <c r="N1460" s="204"/>
      <c r="O1460" s="204"/>
      <c r="P1460" s="204"/>
      <c r="Q1460" s="204"/>
      <c r="R1460" s="204"/>
      <c r="S1460" s="204"/>
      <c r="T1460" s="205"/>
      <c r="AT1460" s="206" t="s">
        <v>252</v>
      </c>
      <c r="AU1460" s="206" t="s">
        <v>79</v>
      </c>
      <c r="AV1460" s="13" t="s">
        <v>79</v>
      </c>
      <c r="AW1460" s="13" t="s">
        <v>32</v>
      </c>
      <c r="AX1460" s="13" t="s">
        <v>70</v>
      </c>
      <c r="AY1460" s="206" t="s">
        <v>244</v>
      </c>
    </row>
    <row r="1461" spans="1:65" s="14" customFormat="1">
      <c r="B1461" s="207"/>
      <c r="C1461" s="208"/>
      <c r="D1461" s="197" t="s">
        <v>252</v>
      </c>
      <c r="E1461" s="209" t="s">
        <v>18</v>
      </c>
      <c r="F1461" s="210" t="s">
        <v>254</v>
      </c>
      <c r="G1461" s="208"/>
      <c r="H1461" s="211">
        <v>317</v>
      </c>
      <c r="I1461" s="212"/>
      <c r="J1461" s="208"/>
      <c r="K1461" s="208"/>
      <c r="L1461" s="213"/>
      <c r="M1461" s="214"/>
      <c r="N1461" s="215"/>
      <c r="O1461" s="215"/>
      <c r="P1461" s="215"/>
      <c r="Q1461" s="215"/>
      <c r="R1461" s="215"/>
      <c r="S1461" s="215"/>
      <c r="T1461" s="216"/>
      <c r="AT1461" s="217" t="s">
        <v>252</v>
      </c>
      <c r="AU1461" s="217" t="s">
        <v>79</v>
      </c>
      <c r="AV1461" s="14" t="s">
        <v>250</v>
      </c>
      <c r="AW1461" s="14" t="s">
        <v>32</v>
      </c>
      <c r="AX1461" s="14" t="s">
        <v>77</v>
      </c>
      <c r="AY1461" s="217" t="s">
        <v>244</v>
      </c>
    </row>
    <row r="1462" spans="1:65" s="2" customFormat="1" ht="49.15" customHeight="1">
      <c r="A1462" s="36"/>
      <c r="B1462" s="37"/>
      <c r="C1462" s="181" t="s">
        <v>3448</v>
      </c>
      <c r="D1462" s="181" t="s">
        <v>246</v>
      </c>
      <c r="E1462" s="182" t="s">
        <v>3449</v>
      </c>
      <c r="F1462" s="183" t="s">
        <v>3450</v>
      </c>
      <c r="G1462" s="184" t="s">
        <v>289</v>
      </c>
      <c r="H1462" s="185">
        <v>3211.2</v>
      </c>
      <c r="I1462" s="186"/>
      <c r="J1462" s="187">
        <f>ROUND(I1462*H1462,2)</f>
        <v>0</v>
      </c>
      <c r="K1462" s="188"/>
      <c r="L1462" s="41"/>
      <c r="M1462" s="189" t="s">
        <v>18</v>
      </c>
      <c r="N1462" s="190" t="s">
        <v>41</v>
      </c>
      <c r="O1462" s="66"/>
      <c r="P1462" s="191">
        <f>O1462*H1462</f>
        <v>0</v>
      </c>
      <c r="Q1462" s="191">
        <v>5.0000000000000001E-3</v>
      </c>
      <c r="R1462" s="191">
        <f>Q1462*H1462</f>
        <v>16.056000000000001</v>
      </c>
      <c r="S1462" s="191">
        <v>0</v>
      </c>
      <c r="T1462" s="192">
        <f>S1462*H1462</f>
        <v>0</v>
      </c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R1462" s="193" t="s">
        <v>167</v>
      </c>
      <c r="AT1462" s="193" t="s">
        <v>246</v>
      </c>
      <c r="AU1462" s="193" t="s">
        <v>79</v>
      </c>
      <c r="AY1462" s="19" t="s">
        <v>244</v>
      </c>
      <c r="BE1462" s="194">
        <f>IF(N1462="základní",J1462,0)</f>
        <v>0</v>
      </c>
      <c r="BF1462" s="194">
        <f>IF(N1462="snížená",J1462,0)</f>
        <v>0</v>
      </c>
      <c r="BG1462" s="194">
        <f>IF(N1462="zákl. přenesená",J1462,0)</f>
        <v>0</v>
      </c>
      <c r="BH1462" s="194">
        <f>IF(N1462="sníž. přenesená",J1462,0)</f>
        <v>0</v>
      </c>
      <c r="BI1462" s="194">
        <f>IF(N1462="nulová",J1462,0)</f>
        <v>0</v>
      </c>
      <c r="BJ1462" s="19" t="s">
        <v>77</v>
      </c>
      <c r="BK1462" s="194">
        <f>ROUND(I1462*H1462,2)</f>
        <v>0</v>
      </c>
      <c r="BL1462" s="19" t="s">
        <v>167</v>
      </c>
      <c r="BM1462" s="193" t="s">
        <v>3451</v>
      </c>
    </row>
    <row r="1463" spans="1:65" s="13" customFormat="1">
      <c r="B1463" s="195"/>
      <c r="C1463" s="196"/>
      <c r="D1463" s="197" t="s">
        <v>252</v>
      </c>
      <c r="E1463" s="198" t="s">
        <v>18</v>
      </c>
      <c r="F1463" s="199" t="s">
        <v>3452</v>
      </c>
      <c r="G1463" s="196"/>
      <c r="H1463" s="200">
        <v>2784.1</v>
      </c>
      <c r="I1463" s="201"/>
      <c r="J1463" s="196"/>
      <c r="K1463" s="196"/>
      <c r="L1463" s="202"/>
      <c r="M1463" s="203"/>
      <c r="N1463" s="204"/>
      <c r="O1463" s="204"/>
      <c r="P1463" s="204"/>
      <c r="Q1463" s="204"/>
      <c r="R1463" s="204"/>
      <c r="S1463" s="204"/>
      <c r="T1463" s="205"/>
      <c r="AT1463" s="206" t="s">
        <v>252</v>
      </c>
      <c r="AU1463" s="206" t="s">
        <v>79</v>
      </c>
      <c r="AV1463" s="13" t="s">
        <v>79</v>
      </c>
      <c r="AW1463" s="13" t="s">
        <v>32</v>
      </c>
      <c r="AX1463" s="13" t="s">
        <v>70</v>
      </c>
      <c r="AY1463" s="206" t="s">
        <v>244</v>
      </c>
    </row>
    <row r="1464" spans="1:65" s="13" customFormat="1">
      <c r="B1464" s="195"/>
      <c r="C1464" s="196"/>
      <c r="D1464" s="197" t="s">
        <v>252</v>
      </c>
      <c r="E1464" s="198" t="s">
        <v>18</v>
      </c>
      <c r="F1464" s="199" t="s">
        <v>3453</v>
      </c>
      <c r="G1464" s="196"/>
      <c r="H1464" s="200">
        <v>269.5</v>
      </c>
      <c r="I1464" s="201"/>
      <c r="J1464" s="196"/>
      <c r="K1464" s="196"/>
      <c r="L1464" s="202"/>
      <c r="M1464" s="203"/>
      <c r="N1464" s="204"/>
      <c r="O1464" s="204"/>
      <c r="P1464" s="204"/>
      <c r="Q1464" s="204"/>
      <c r="R1464" s="204"/>
      <c r="S1464" s="204"/>
      <c r="T1464" s="205"/>
      <c r="AT1464" s="206" t="s">
        <v>252</v>
      </c>
      <c r="AU1464" s="206" t="s">
        <v>79</v>
      </c>
      <c r="AV1464" s="13" t="s">
        <v>79</v>
      </c>
      <c r="AW1464" s="13" t="s">
        <v>32</v>
      </c>
      <c r="AX1464" s="13" t="s">
        <v>70</v>
      </c>
      <c r="AY1464" s="206" t="s">
        <v>244</v>
      </c>
    </row>
    <row r="1465" spans="1:65" s="13" customFormat="1">
      <c r="B1465" s="195"/>
      <c r="C1465" s="196"/>
      <c r="D1465" s="197" t="s">
        <v>252</v>
      </c>
      <c r="E1465" s="198" t="s">
        <v>18</v>
      </c>
      <c r="F1465" s="199" t="s">
        <v>3454</v>
      </c>
      <c r="G1465" s="196"/>
      <c r="H1465" s="200">
        <v>157.6</v>
      </c>
      <c r="I1465" s="201"/>
      <c r="J1465" s="196"/>
      <c r="K1465" s="196"/>
      <c r="L1465" s="202"/>
      <c r="M1465" s="203"/>
      <c r="N1465" s="204"/>
      <c r="O1465" s="204"/>
      <c r="P1465" s="204"/>
      <c r="Q1465" s="204"/>
      <c r="R1465" s="204"/>
      <c r="S1465" s="204"/>
      <c r="T1465" s="205"/>
      <c r="AT1465" s="206" t="s">
        <v>252</v>
      </c>
      <c r="AU1465" s="206" t="s">
        <v>79</v>
      </c>
      <c r="AV1465" s="13" t="s">
        <v>79</v>
      </c>
      <c r="AW1465" s="13" t="s">
        <v>32</v>
      </c>
      <c r="AX1465" s="13" t="s">
        <v>70</v>
      </c>
      <c r="AY1465" s="206" t="s">
        <v>244</v>
      </c>
    </row>
    <row r="1466" spans="1:65" s="14" customFormat="1">
      <c r="B1466" s="207"/>
      <c r="C1466" s="208"/>
      <c r="D1466" s="197" t="s">
        <v>252</v>
      </c>
      <c r="E1466" s="209" t="s">
        <v>18</v>
      </c>
      <c r="F1466" s="210" t="s">
        <v>254</v>
      </c>
      <c r="G1466" s="208"/>
      <c r="H1466" s="211">
        <v>3211.2</v>
      </c>
      <c r="I1466" s="212"/>
      <c r="J1466" s="208"/>
      <c r="K1466" s="208"/>
      <c r="L1466" s="213"/>
      <c r="M1466" s="214"/>
      <c r="N1466" s="215"/>
      <c r="O1466" s="215"/>
      <c r="P1466" s="215"/>
      <c r="Q1466" s="215"/>
      <c r="R1466" s="215"/>
      <c r="S1466" s="215"/>
      <c r="T1466" s="216"/>
      <c r="AT1466" s="217" t="s">
        <v>252</v>
      </c>
      <c r="AU1466" s="217" t="s">
        <v>79</v>
      </c>
      <c r="AV1466" s="14" t="s">
        <v>250</v>
      </c>
      <c r="AW1466" s="14" t="s">
        <v>32</v>
      </c>
      <c r="AX1466" s="14" t="s">
        <v>77</v>
      </c>
      <c r="AY1466" s="217" t="s">
        <v>244</v>
      </c>
    </row>
    <row r="1467" spans="1:65" s="2" customFormat="1" ht="49.15" customHeight="1">
      <c r="A1467" s="36"/>
      <c r="B1467" s="37"/>
      <c r="C1467" s="181" t="s">
        <v>3455</v>
      </c>
      <c r="D1467" s="181" t="s">
        <v>246</v>
      </c>
      <c r="E1467" s="182" t="s">
        <v>3456</v>
      </c>
      <c r="F1467" s="183" t="s">
        <v>3457</v>
      </c>
      <c r="G1467" s="184" t="s">
        <v>379</v>
      </c>
      <c r="H1467" s="185">
        <v>18</v>
      </c>
      <c r="I1467" s="186"/>
      <c r="J1467" s="187">
        <f>ROUND(I1467*H1467,2)</f>
        <v>0</v>
      </c>
      <c r="K1467" s="188"/>
      <c r="L1467" s="41"/>
      <c r="M1467" s="189" t="s">
        <v>18</v>
      </c>
      <c r="N1467" s="190" t="s">
        <v>41</v>
      </c>
      <c r="O1467" s="66"/>
      <c r="P1467" s="191">
        <f>O1467*H1467</f>
        <v>0</v>
      </c>
      <c r="Q1467" s="191">
        <v>2.4160000000000001E-2</v>
      </c>
      <c r="R1467" s="191">
        <f>Q1467*H1467</f>
        <v>0.43488000000000004</v>
      </c>
      <c r="S1467" s="191">
        <v>0</v>
      </c>
      <c r="T1467" s="192">
        <f>S1467*H1467</f>
        <v>0</v>
      </c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R1467" s="193" t="s">
        <v>167</v>
      </c>
      <c r="AT1467" s="193" t="s">
        <v>246</v>
      </c>
      <c r="AU1467" s="193" t="s">
        <v>79</v>
      </c>
      <c r="AY1467" s="19" t="s">
        <v>244</v>
      </c>
      <c r="BE1467" s="194">
        <f>IF(N1467="základní",J1467,0)</f>
        <v>0</v>
      </c>
      <c r="BF1467" s="194">
        <f>IF(N1467="snížená",J1467,0)</f>
        <v>0</v>
      </c>
      <c r="BG1467" s="194">
        <f>IF(N1467="zákl. přenesená",J1467,0)</f>
        <v>0</v>
      </c>
      <c r="BH1467" s="194">
        <f>IF(N1467="sníž. přenesená",J1467,0)</f>
        <v>0</v>
      </c>
      <c r="BI1467" s="194">
        <f>IF(N1467="nulová",J1467,0)</f>
        <v>0</v>
      </c>
      <c r="BJ1467" s="19" t="s">
        <v>77</v>
      </c>
      <c r="BK1467" s="194">
        <f>ROUND(I1467*H1467,2)</f>
        <v>0</v>
      </c>
      <c r="BL1467" s="19" t="s">
        <v>167</v>
      </c>
      <c r="BM1467" s="193" t="s">
        <v>3458</v>
      </c>
    </row>
    <row r="1468" spans="1:65" s="13" customFormat="1">
      <c r="B1468" s="195"/>
      <c r="C1468" s="196"/>
      <c r="D1468" s="197" t="s">
        <v>252</v>
      </c>
      <c r="E1468" s="198" t="s">
        <v>18</v>
      </c>
      <c r="F1468" s="199" t="s">
        <v>3459</v>
      </c>
      <c r="G1468" s="196"/>
      <c r="H1468" s="200">
        <v>18</v>
      </c>
      <c r="I1468" s="201"/>
      <c r="J1468" s="196"/>
      <c r="K1468" s="196"/>
      <c r="L1468" s="202"/>
      <c r="M1468" s="203"/>
      <c r="N1468" s="204"/>
      <c r="O1468" s="204"/>
      <c r="P1468" s="204"/>
      <c r="Q1468" s="204"/>
      <c r="R1468" s="204"/>
      <c r="S1468" s="204"/>
      <c r="T1468" s="205"/>
      <c r="AT1468" s="206" t="s">
        <v>252</v>
      </c>
      <c r="AU1468" s="206" t="s">
        <v>79</v>
      </c>
      <c r="AV1468" s="13" t="s">
        <v>79</v>
      </c>
      <c r="AW1468" s="13" t="s">
        <v>32</v>
      </c>
      <c r="AX1468" s="13" t="s">
        <v>70</v>
      </c>
      <c r="AY1468" s="206" t="s">
        <v>244</v>
      </c>
    </row>
    <row r="1469" spans="1:65" s="14" customFormat="1">
      <c r="B1469" s="207"/>
      <c r="C1469" s="208"/>
      <c r="D1469" s="197" t="s">
        <v>252</v>
      </c>
      <c r="E1469" s="209" t="s">
        <v>18</v>
      </c>
      <c r="F1469" s="210" t="s">
        <v>254</v>
      </c>
      <c r="G1469" s="208"/>
      <c r="H1469" s="211">
        <v>18</v>
      </c>
      <c r="I1469" s="212"/>
      <c r="J1469" s="208"/>
      <c r="K1469" s="208"/>
      <c r="L1469" s="213"/>
      <c r="M1469" s="214"/>
      <c r="N1469" s="215"/>
      <c r="O1469" s="215"/>
      <c r="P1469" s="215"/>
      <c r="Q1469" s="215"/>
      <c r="R1469" s="215"/>
      <c r="S1469" s="215"/>
      <c r="T1469" s="216"/>
      <c r="AT1469" s="217" t="s">
        <v>252</v>
      </c>
      <c r="AU1469" s="217" t="s">
        <v>79</v>
      </c>
      <c r="AV1469" s="14" t="s">
        <v>250</v>
      </c>
      <c r="AW1469" s="14" t="s">
        <v>32</v>
      </c>
      <c r="AX1469" s="14" t="s">
        <v>77</v>
      </c>
      <c r="AY1469" s="217" t="s">
        <v>244</v>
      </c>
    </row>
    <row r="1470" spans="1:65" s="2" customFormat="1" ht="37.9" customHeight="1">
      <c r="A1470" s="36"/>
      <c r="B1470" s="37"/>
      <c r="C1470" s="181" t="s">
        <v>3460</v>
      </c>
      <c r="D1470" s="181" t="s">
        <v>246</v>
      </c>
      <c r="E1470" s="182" t="s">
        <v>3461</v>
      </c>
      <c r="F1470" s="183" t="s">
        <v>3462</v>
      </c>
      <c r="G1470" s="184" t="s">
        <v>249</v>
      </c>
      <c r="H1470" s="185">
        <v>1</v>
      </c>
      <c r="I1470" s="186"/>
      <c r="J1470" s="187">
        <f>ROUND(I1470*H1470,2)</f>
        <v>0</v>
      </c>
      <c r="K1470" s="188"/>
      <c r="L1470" s="41"/>
      <c r="M1470" s="189" t="s">
        <v>18</v>
      </c>
      <c r="N1470" s="190" t="s">
        <v>41</v>
      </c>
      <c r="O1470" s="66"/>
      <c r="P1470" s="191">
        <f>O1470*H1470</f>
        <v>0</v>
      </c>
      <c r="Q1470" s="191">
        <v>0</v>
      </c>
      <c r="R1470" s="191">
        <f>Q1470*H1470</f>
        <v>0</v>
      </c>
      <c r="S1470" s="191">
        <v>0</v>
      </c>
      <c r="T1470" s="192">
        <f>S1470*H1470</f>
        <v>0</v>
      </c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R1470" s="193" t="s">
        <v>167</v>
      </c>
      <c r="AT1470" s="193" t="s">
        <v>246</v>
      </c>
      <c r="AU1470" s="193" t="s">
        <v>79</v>
      </c>
      <c r="AY1470" s="19" t="s">
        <v>244</v>
      </c>
      <c r="BE1470" s="194">
        <f>IF(N1470="základní",J1470,0)</f>
        <v>0</v>
      </c>
      <c r="BF1470" s="194">
        <f>IF(N1470="snížená",J1470,0)</f>
        <v>0</v>
      </c>
      <c r="BG1470" s="194">
        <f>IF(N1470="zákl. přenesená",J1470,0)</f>
        <v>0</v>
      </c>
      <c r="BH1470" s="194">
        <f>IF(N1470="sníž. přenesená",J1470,0)</f>
        <v>0</v>
      </c>
      <c r="BI1470" s="194">
        <f>IF(N1470="nulová",J1470,0)</f>
        <v>0</v>
      </c>
      <c r="BJ1470" s="19" t="s">
        <v>77</v>
      </c>
      <c r="BK1470" s="194">
        <f>ROUND(I1470*H1470,2)</f>
        <v>0</v>
      </c>
      <c r="BL1470" s="19" t="s">
        <v>167</v>
      </c>
      <c r="BM1470" s="193" t="s">
        <v>3463</v>
      </c>
    </row>
    <row r="1471" spans="1:65" s="13" customFormat="1">
      <c r="B1471" s="195"/>
      <c r="C1471" s="196"/>
      <c r="D1471" s="197" t="s">
        <v>252</v>
      </c>
      <c r="E1471" s="198" t="s">
        <v>18</v>
      </c>
      <c r="F1471" s="199" t="s">
        <v>3464</v>
      </c>
      <c r="G1471" s="196"/>
      <c r="H1471" s="200">
        <v>1</v>
      </c>
      <c r="I1471" s="201"/>
      <c r="J1471" s="196"/>
      <c r="K1471" s="196"/>
      <c r="L1471" s="202"/>
      <c r="M1471" s="203"/>
      <c r="N1471" s="204"/>
      <c r="O1471" s="204"/>
      <c r="P1471" s="204"/>
      <c r="Q1471" s="204"/>
      <c r="R1471" s="204"/>
      <c r="S1471" s="204"/>
      <c r="T1471" s="205"/>
      <c r="AT1471" s="206" t="s">
        <v>252</v>
      </c>
      <c r="AU1471" s="206" t="s">
        <v>79</v>
      </c>
      <c r="AV1471" s="13" t="s">
        <v>79</v>
      </c>
      <c r="AW1471" s="13" t="s">
        <v>32</v>
      </c>
      <c r="AX1471" s="13" t="s">
        <v>70</v>
      </c>
      <c r="AY1471" s="206" t="s">
        <v>244</v>
      </c>
    </row>
    <row r="1472" spans="1:65" s="14" customFormat="1">
      <c r="B1472" s="207"/>
      <c r="C1472" s="208"/>
      <c r="D1472" s="197" t="s">
        <v>252</v>
      </c>
      <c r="E1472" s="209" t="s">
        <v>18</v>
      </c>
      <c r="F1472" s="210" t="s">
        <v>254</v>
      </c>
      <c r="G1472" s="208"/>
      <c r="H1472" s="211">
        <v>1</v>
      </c>
      <c r="I1472" s="212"/>
      <c r="J1472" s="208"/>
      <c r="K1472" s="208"/>
      <c r="L1472" s="213"/>
      <c r="M1472" s="214"/>
      <c r="N1472" s="215"/>
      <c r="O1472" s="215"/>
      <c r="P1472" s="215"/>
      <c r="Q1472" s="215"/>
      <c r="R1472" s="215"/>
      <c r="S1472" s="215"/>
      <c r="T1472" s="216"/>
      <c r="AT1472" s="217" t="s">
        <v>252</v>
      </c>
      <c r="AU1472" s="217" t="s">
        <v>79</v>
      </c>
      <c r="AV1472" s="14" t="s">
        <v>250</v>
      </c>
      <c r="AW1472" s="14" t="s">
        <v>32</v>
      </c>
      <c r="AX1472" s="14" t="s">
        <v>77</v>
      </c>
      <c r="AY1472" s="217" t="s">
        <v>244</v>
      </c>
    </row>
    <row r="1473" spans="1:65" s="2" customFormat="1" ht="24.2" customHeight="1">
      <c r="A1473" s="36"/>
      <c r="B1473" s="37"/>
      <c r="C1473" s="218" t="s">
        <v>3465</v>
      </c>
      <c r="D1473" s="218" t="s">
        <v>264</v>
      </c>
      <c r="E1473" s="219" t="s">
        <v>3466</v>
      </c>
      <c r="F1473" s="220" t="s">
        <v>3467</v>
      </c>
      <c r="G1473" s="221" t="s">
        <v>249</v>
      </c>
      <c r="H1473" s="222">
        <v>1</v>
      </c>
      <c r="I1473" s="223"/>
      <c r="J1473" s="224">
        <f>ROUND(I1473*H1473,2)</f>
        <v>0</v>
      </c>
      <c r="K1473" s="225"/>
      <c r="L1473" s="226"/>
      <c r="M1473" s="227" t="s">
        <v>18</v>
      </c>
      <c r="N1473" s="228" t="s">
        <v>41</v>
      </c>
      <c r="O1473" s="66"/>
      <c r="P1473" s="191">
        <f>O1473*H1473</f>
        <v>0</v>
      </c>
      <c r="Q1473" s="191">
        <v>4.1999999999999997E-3</v>
      </c>
      <c r="R1473" s="191">
        <f>Q1473*H1473</f>
        <v>4.1999999999999997E-3</v>
      </c>
      <c r="S1473" s="191">
        <v>0</v>
      </c>
      <c r="T1473" s="192">
        <f>S1473*H1473</f>
        <v>0</v>
      </c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R1473" s="193" t="s">
        <v>415</v>
      </c>
      <c r="AT1473" s="193" t="s">
        <v>264</v>
      </c>
      <c r="AU1473" s="193" t="s">
        <v>79</v>
      </c>
      <c r="AY1473" s="19" t="s">
        <v>244</v>
      </c>
      <c r="BE1473" s="194">
        <f>IF(N1473="základní",J1473,0)</f>
        <v>0</v>
      </c>
      <c r="BF1473" s="194">
        <f>IF(N1473="snížená",J1473,0)</f>
        <v>0</v>
      </c>
      <c r="BG1473" s="194">
        <f>IF(N1473="zákl. přenesená",J1473,0)</f>
        <v>0</v>
      </c>
      <c r="BH1473" s="194">
        <f>IF(N1473="sníž. přenesená",J1473,0)</f>
        <v>0</v>
      </c>
      <c r="BI1473" s="194">
        <f>IF(N1473="nulová",J1473,0)</f>
        <v>0</v>
      </c>
      <c r="BJ1473" s="19" t="s">
        <v>77</v>
      </c>
      <c r="BK1473" s="194">
        <f>ROUND(I1473*H1473,2)</f>
        <v>0</v>
      </c>
      <c r="BL1473" s="19" t="s">
        <v>167</v>
      </c>
      <c r="BM1473" s="193" t="s">
        <v>3468</v>
      </c>
    </row>
    <row r="1474" spans="1:65" s="2" customFormat="1" ht="33" customHeight="1">
      <c r="A1474" s="36"/>
      <c r="B1474" s="37"/>
      <c r="C1474" s="181" t="s">
        <v>3469</v>
      </c>
      <c r="D1474" s="181" t="s">
        <v>246</v>
      </c>
      <c r="E1474" s="182" t="s">
        <v>3470</v>
      </c>
      <c r="F1474" s="183" t="s">
        <v>3471</v>
      </c>
      <c r="G1474" s="184" t="s">
        <v>249</v>
      </c>
      <c r="H1474" s="185">
        <v>4</v>
      </c>
      <c r="I1474" s="186"/>
      <c r="J1474" s="187">
        <f>ROUND(I1474*H1474,2)</f>
        <v>0</v>
      </c>
      <c r="K1474" s="188"/>
      <c r="L1474" s="41"/>
      <c r="M1474" s="189" t="s">
        <v>18</v>
      </c>
      <c r="N1474" s="190" t="s">
        <v>41</v>
      </c>
      <c r="O1474" s="66"/>
      <c r="P1474" s="191">
        <f>O1474*H1474</f>
        <v>0</v>
      </c>
      <c r="Q1474" s="191">
        <v>0</v>
      </c>
      <c r="R1474" s="191">
        <f>Q1474*H1474</f>
        <v>0</v>
      </c>
      <c r="S1474" s="191">
        <v>0</v>
      </c>
      <c r="T1474" s="192">
        <f>S1474*H1474</f>
        <v>0</v>
      </c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R1474" s="193" t="s">
        <v>167</v>
      </c>
      <c r="AT1474" s="193" t="s">
        <v>246</v>
      </c>
      <c r="AU1474" s="193" t="s">
        <v>79</v>
      </c>
      <c r="AY1474" s="19" t="s">
        <v>244</v>
      </c>
      <c r="BE1474" s="194">
        <f>IF(N1474="základní",J1474,0)</f>
        <v>0</v>
      </c>
      <c r="BF1474" s="194">
        <f>IF(N1474="snížená",J1474,0)</f>
        <v>0</v>
      </c>
      <c r="BG1474" s="194">
        <f>IF(N1474="zákl. přenesená",J1474,0)</f>
        <v>0</v>
      </c>
      <c r="BH1474" s="194">
        <f>IF(N1474="sníž. přenesená",J1474,0)</f>
        <v>0</v>
      </c>
      <c r="BI1474" s="194">
        <f>IF(N1474="nulová",J1474,0)</f>
        <v>0</v>
      </c>
      <c r="BJ1474" s="19" t="s">
        <v>77</v>
      </c>
      <c r="BK1474" s="194">
        <f>ROUND(I1474*H1474,2)</f>
        <v>0</v>
      </c>
      <c r="BL1474" s="19" t="s">
        <v>167</v>
      </c>
      <c r="BM1474" s="193" t="s">
        <v>3472</v>
      </c>
    </row>
    <row r="1475" spans="1:65" s="13" customFormat="1">
      <c r="B1475" s="195"/>
      <c r="C1475" s="196"/>
      <c r="D1475" s="197" t="s">
        <v>252</v>
      </c>
      <c r="E1475" s="198" t="s">
        <v>18</v>
      </c>
      <c r="F1475" s="199" t="s">
        <v>3473</v>
      </c>
      <c r="G1475" s="196"/>
      <c r="H1475" s="200">
        <v>4</v>
      </c>
      <c r="I1475" s="201"/>
      <c r="J1475" s="196"/>
      <c r="K1475" s="196"/>
      <c r="L1475" s="202"/>
      <c r="M1475" s="203"/>
      <c r="N1475" s="204"/>
      <c r="O1475" s="204"/>
      <c r="P1475" s="204"/>
      <c r="Q1475" s="204"/>
      <c r="R1475" s="204"/>
      <c r="S1475" s="204"/>
      <c r="T1475" s="205"/>
      <c r="AT1475" s="206" t="s">
        <v>252</v>
      </c>
      <c r="AU1475" s="206" t="s">
        <v>79</v>
      </c>
      <c r="AV1475" s="13" t="s">
        <v>79</v>
      </c>
      <c r="AW1475" s="13" t="s">
        <v>32</v>
      </c>
      <c r="AX1475" s="13" t="s">
        <v>70</v>
      </c>
      <c r="AY1475" s="206" t="s">
        <v>244</v>
      </c>
    </row>
    <row r="1476" spans="1:65" s="14" customFormat="1">
      <c r="B1476" s="207"/>
      <c r="C1476" s="208"/>
      <c r="D1476" s="197" t="s">
        <v>252</v>
      </c>
      <c r="E1476" s="209" t="s">
        <v>18</v>
      </c>
      <c r="F1476" s="210" t="s">
        <v>254</v>
      </c>
      <c r="G1476" s="208"/>
      <c r="H1476" s="211">
        <v>4</v>
      </c>
      <c r="I1476" s="212"/>
      <c r="J1476" s="208"/>
      <c r="K1476" s="208"/>
      <c r="L1476" s="213"/>
      <c r="M1476" s="214"/>
      <c r="N1476" s="215"/>
      <c r="O1476" s="215"/>
      <c r="P1476" s="215"/>
      <c r="Q1476" s="215"/>
      <c r="R1476" s="215"/>
      <c r="S1476" s="215"/>
      <c r="T1476" s="216"/>
      <c r="AT1476" s="217" t="s">
        <v>252</v>
      </c>
      <c r="AU1476" s="217" t="s">
        <v>79</v>
      </c>
      <c r="AV1476" s="14" t="s">
        <v>250</v>
      </c>
      <c r="AW1476" s="14" t="s">
        <v>32</v>
      </c>
      <c r="AX1476" s="14" t="s">
        <v>77</v>
      </c>
      <c r="AY1476" s="217" t="s">
        <v>244</v>
      </c>
    </row>
    <row r="1477" spans="1:65" s="2" customFormat="1" ht="24.2" customHeight="1">
      <c r="A1477" s="36"/>
      <c r="B1477" s="37"/>
      <c r="C1477" s="218" t="s">
        <v>3474</v>
      </c>
      <c r="D1477" s="218" t="s">
        <v>264</v>
      </c>
      <c r="E1477" s="219" t="s">
        <v>3475</v>
      </c>
      <c r="F1477" s="220" t="s">
        <v>3476</v>
      </c>
      <c r="G1477" s="221" t="s">
        <v>249</v>
      </c>
      <c r="H1477" s="222">
        <v>4</v>
      </c>
      <c r="I1477" s="223"/>
      <c r="J1477" s="224">
        <f>ROUND(I1477*H1477,2)</f>
        <v>0</v>
      </c>
      <c r="K1477" s="225"/>
      <c r="L1477" s="226"/>
      <c r="M1477" s="227" t="s">
        <v>18</v>
      </c>
      <c r="N1477" s="228" t="s">
        <v>41</v>
      </c>
      <c r="O1477" s="66"/>
      <c r="P1477" s="191">
        <f>O1477*H1477</f>
        <v>0</v>
      </c>
      <c r="Q1477" s="191">
        <v>2.5000000000000001E-3</v>
      </c>
      <c r="R1477" s="191">
        <f>Q1477*H1477</f>
        <v>0.01</v>
      </c>
      <c r="S1477" s="191">
        <v>0</v>
      </c>
      <c r="T1477" s="192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93" t="s">
        <v>415</v>
      </c>
      <c r="AT1477" s="193" t="s">
        <v>264</v>
      </c>
      <c r="AU1477" s="193" t="s">
        <v>79</v>
      </c>
      <c r="AY1477" s="19" t="s">
        <v>244</v>
      </c>
      <c r="BE1477" s="194">
        <f>IF(N1477="základní",J1477,0)</f>
        <v>0</v>
      </c>
      <c r="BF1477" s="194">
        <f>IF(N1477="snížená",J1477,0)</f>
        <v>0</v>
      </c>
      <c r="BG1477" s="194">
        <f>IF(N1477="zákl. přenesená",J1477,0)</f>
        <v>0</v>
      </c>
      <c r="BH1477" s="194">
        <f>IF(N1477="sníž. přenesená",J1477,0)</f>
        <v>0</v>
      </c>
      <c r="BI1477" s="194">
        <f>IF(N1477="nulová",J1477,0)</f>
        <v>0</v>
      </c>
      <c r="BJ1477" s="19" t="s">
        <v>77</v>
      </c>
      <c r="BK1477" s="194">
        <f>ROUND(I1477*H1477,2)</f>
        <v>0</v>
      </c>
      <c r="BL1477" s="19" t="s">
        <v>167</v>
      </c>
      <c r="BM1477" s="193" t="s">
        <v>3477</v>
      </c>
    </row>
    <row r="1478" spans="1:65" s="2" customFormat="1" ht="33" customHeight="1">
      <c r="A1478" s="36"/>
      <c r="B1478" s="37"/>
      <c r="C1478" s="181" t="s">
        <v>3478</v>
      </c>
      <c r="D1478" s="181" t="s">
        <v>246</v>
      </c>
      <c r="E1478" s="182" t="s">
        <v>3479</v>
      </c>
      <c r="F1478" s="183" t="s">
        <v>3480</v>
      </c>
      <c r="G1478" s="184" t="s">
        <v>249</v>
      </c>
      <c r="H1478" s="185">
        <v>3</v>
      </c>
      <c r="I1478" s="186"/>
      <c r="J1478" s="187">
        <f>ROUND(I1478*H1478,2)</f>
        <v>0</v>
      </c>
      <c r="K1478" s="188"/>
      <c r="L1478" s="41"/>
      <c r="M1478" s="189" t="s">
        <v>18</v>
      </c>
      <c r="N1478" s="190" t="s">
        <v>41</v>
      </c>
      <c r="O1478" s="66"/>
      <c r="P1478" s="191">
        <f>O1478*H1478</f>
        <v>0</v>
      </c>
      <c r="Q1478" s="191">
        <v>0</v>
      </c>
      <c r="R1478" s="191">
        <f>Q1478*H1478</f>
        <v>0</v>
      </c>
      <c r="S1478" s="191">
        <v>0</v>
      </c>
      <c r="T1478" s="192">
        <f>S1478*H1478</f>
        <v>0</v>
      </c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R1478" s="193" t="s">
        <v>167</v>
      </c>
      <c r="AT1478" s="193" t="s">
        <v>246</v>
      </c>
      <c r="AU1478" s="193" t="s">
        <v>79</v>
      </c>
      <c r="AY1478" s="19" t="s">
        <v>244</v>
      </c>
      <c r="BE1478" s="194">
        <f>IF(N1478="základní",J1478,0)</f>
        <v>0</v>
      </c>
      <c r="BF1478" s="194">
        <f>IF(N1478="snížená",J1478,0)</f>
        <v>0</v>
      </c>
      <c r="BG1478" s="194">
        <f>IF(N1478="zákl. přenesená",J1478,0)</f>
        <v>0</v>
      </c>
      <c r="BH1478" s="194">
        <f>IF(N1478="sníž. přenesená",J1478,0)</f>
        <v>0</v>
      </c>
      <c r="BI1478" s="194">
        <f>IF(N1478="nulová",J1478,0)</f>
        <v>0</v>
      </c>
      <c r="BJ1478" s="19" t="s">
        <v>77</v>
      </c>
      <c r="BK1478" s="194">
        <f>ROUND(I1478*H1478,2)</f>
        <v>0</v>
      </c>
      <c r="BL1478" s="19" t="s">
        <v>167</v>
      </c>
      <c r="BM1478" s="193" t="s">
        <v>3481</v>
      </c>
    </row>
    <row r="1479" spans="1:65" s="13" customFormat="1">
      <c r="B1479" s="195"/>
      <c r="C1479" s="196"/>
      <c r="D1479" s="197" t="s">
        <v>252</v>
      </c>
      <c r="E1479" s="198" t="s">
        <v>18</v>
      </c>
      <c r="F1479" s="199" t="s">
        <v>3482</v>
      </c>
      <c r="G1479" s="196"/>
      <c r="H1479" s="200">
        <v>3</v>
      </c>
      <c r="I1479" s="201"/>
      <c r="J1479" s="196"/>
      <c r="K1479" s="196"/>
      <c r="L1479" s="202"/>
      <c r="M1479" s="203"/>
      <c r="N1479" s="204"/>
      <c r="O1479" s="204"/>
      <c r="P1479" s="204"/>
      <c r="Q1479" s="204"/>
      <c r="R1479" s="204"/>
      <c r="S1479" s="204"/>
      <c r="T1479" s="205"/>
      <c r="AT1479" s="206" t="s">
        <v>252</v>
      </c>
      <c r="AU1479" s="206" t="s">
        <v>79</v>
      </c>
      <c r="AV1479" s="13" t="s">
        <v>79</v>
      </c>
      <c r="AW1479" s="13" t="s">
        <v>32</v>
      </c>
      <c r="AX1479" s="13" t="s">
        <v>70</v>
      </c>
      <c r="AY1479" s="206" t="s">
        <v>244</v>
      </c>
    </row>
    <row r="1480" spans="1:65" s="14" customFormat="1">
      <c r="B1480" s="207"/>
      <c r="C1480" s="208"/>
      <c r="D1480" s="197" t="s">
        <v>252</v>
      </c>
      <c r="E1480" s="209" t="s">
        <v>18</v>
      </c>
      <c r="F1480" s="210" t="s">
        <v>254</v>
      </c>
      <c r="G1480" s="208"/>
      <c r="H1480" s="211">
        <v>3</v>
      </c>
      <c r="I1480" s="212"/>
      <c r="J1480" s="208"/>
      <c r="K1480" s="208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252</v>
      </c>
      <c r="AU1480" s="217" t="s">
        <v>79</v>
      </c>
      <c r="AV1480" s="14" t="s">
        <v>250</v>
      </c>
      <c r="AW1480" s="14" t="s">
        <v>32</v>
      </c>
      <c r="AX1480" s="14" t="s">
        <v>77</v>
      </c>
      <c r="AY1480" s="217" t="s">
        <v>244</v>
      </c>
    </row>
    <row r="1481" spans="1:65" s="2" customFormat="1" ht="24.2" customHeight="1">
      <c r="A1481" s="36"/>
      <c r="B1481" s="37"/>
      <c r="C1481" s="218" t="s">
        <v>3483</v>
      </c>
      <c r="D1481" s="218" t="s">
        <v>264</v>
      </c>
      <c r="E1481" s="219" t="s">
        <v>3484</v>
      </c>
      <c r="F1481" s="220" t="s">
        <v>3485</v>
      </c>
      <c r="G1481" s="221" t="s">
        <v>249</v>
      </c>
      <c r="H1481" s="222">
        <v>3</v>
      </c>
      <c r="I1481" s="223"/>
      <c r="J1481" s="224">
        <f>ROUND(I1481*H1481,2)</f>
        <v>0</v>
      </c>
      <c r="K1481" s="225"/>
      <c r="L1481" s="226"/>
      <c r="M1481" s="227" t="s">
        <v>18</v>
      </c>
      <c r="N1481" s="228" t="s">
        <v>41</v>
      </c>
      <c r="O1481" s="66"/>
      <c r="P1481" s="191">
        <f>O1481*H1481</f>
        <v>0</v>
      </c>
      <c r="Q1481" s="191">
        <v>2.5000000000000001E-3</v>
      </c>
      <c r="R1481" s="191">
        <f>Q1481*H1481</f>
        <v>7.4999999999999997E-3</v>
      </c>
      <c r="S1481" s="191">
        <v>0</v>
      </c>
      <c r="T1481" s="192">
        <f>S1481*H1481</f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193" t="s">
        <v>415</v>
      </c>
      <c r="AT1481" s="193" t="s">
        <v>264</v>
      </c>
      <c r="AU1481" s="193" t="s">
        <v>79</v>
      </c>
      <c r="AY1481" s="19" t="s">
        <v>244</v>
      </c>
      <c r="BE1481" s="194">
        <f>IF(N1481="základní",J1481,0)</f>
        <v>0</v>
      </c>
      <c r="BF1481" s="194">
        <f>IF(N1481="snížená",J1481,0)</f>
        <v>0</v>
      </c>
      <c r="BG1481" s="194">
        <f>IF(N1481="zákl. přenesená",J1481,0)</f>
        <v>0</v>
      </c>
      <c r="BH1481" s="194">
        <f>IF(N1481="sníž. přenesená",J1481,0)</f>
        <v>0</v>
      </c>
      <c r="BI1481" s="194">
        <f>IF(N1481="nulová",J1481,0)</f>
        <v>0</v>
      </c>
      <c r="BJ1481" s="19" t="s">
        <v>77</v>
      </c>
      <c r="BK1481" s="194">
        <f>ROUND(I1481*H1481,2)</f>
        <v>0</v>
      </c>
      <c r="BL1481" s="19" t="s">
        <v>167</v>
      </c>
      <c r="BM1481" s="193" t="s">
        <v>3486</v>
      </c>
    </row>
    <row r="1482" spans="1:65" s="2" customFormat="1" ht="55.5" customHeight="1">
      <c r="A1482" s="36"/>
      <c r="B1482" s="37"/>
      <c r="C1482" s="181" t="s">
        <v>3487</v>
      </c>
      <c r="D1482" s="181" t="s">
        <v>246</v>
      </c>
      <c r="E1482" s="182" t="s">
        <v>3488</v>
      </c>
      <c r="F1482" s="183" t="s">
        <v>3489</v>
      </c>
      <c r="G1482" s="184" t="s">
        <v>249</v>
      </c>
      <c r="H1482" s="185">
        <v>1</v>
      </c>
      <c r="I1482" s="186"/>
      <c r="J1482" s="187">
        <f>ROUND(I1482*H1482,2)</f>
        <v>0</v>
      </c>
      <c r="K1482" s="188"/>
      <c r="L1482" s="41"/>
      <c r="M1482" s="189" t="s">
        <v>18</v>
      </c>
      <c r="N1482" s="190" t="s">
        <v>41</v>
      </c>
      <c r="O1482" s="66"/>
      <c r="P1482" s="191">
        <f>O1482*H1482</f>
        <v>0</v>
      </c>
      <c r="Q1482" s="191">
        <v>4.4400000000000004E-3</v>
      </c>
      <c r="R1482" s="191">
        <f>Q1482*H1482</f>
        <v>4.4400000000000004E-3</v>
      </c>
      <c r="S1482" s="191">
        <v>0</v>
      </c>
      <c r="T1482" s="192">
        <f>S1482*H1482</f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193" t="s">
        <v>167</v>
      </c>
      <c r="AT1482" s="193" t="s">
        <v>246</v>
      </c>
      <c r="AU1482" s="193" t="s">
        <v>79</v>
      </c>
      <c r="AY1482" s="19" t="s">
        <v>244</v>
      </c>
      <c r="BE1482" s="194">
        <f>IF(N1482="základní",J1482,0)</f>
        <v>0</v>
      </c>
      <c r="BF1482" s="194">
        <f>IF(N1482="snížená",J1482,0)</f>
        <v>0</v>
      </c>
      <c r="BG1482" s="194">
        <f>IF(N1482="zákl. přenesená",J1482,0)</f>
        <v>0</v>
      </c>
      <c r="BH1482" s="194">
        <f>IF(N1482="sníž. přenesená",J1482,0)</f>
        <v>0</v>
      </c>
      <c r="BI1482" s="194">
        <f>IF(N1482="nulová",J1482,0)</f>
        <v>0</v>
      </c>
      <c r="BJ1482" s="19" t="s">
        <v>77</v>
      </c>
      <c r="BK1482" s="194">
        <f>ROUND(I1482*H1482,2)</f>
        <v>0</v>
      </c>
      <c r="BL1482" s="19" t="s">
        <v>167</v>
      </c>
      <c r="BM1482" s="193" t="s">
        <v>3490</v>
      </c>
    </row>
    <row r="1483" spans="1:65" s="13" customFormat="1">
      <c r="B1483" s="195"/>
      <c r="C1483" s="196"/>
      <c r="D1483" s="197" t="s">
        <v>252</v>
      </c>
      <c r="E1483" s="198" t="s">
        <v>18</v>
      </c>
      <c r="F1483" s="199" t="s">
        <v>3464</v>
      </c>
      <c r="G1483" s="196"/>
      <c r="H1483" s="200">
        <v>1</v>
      </c>
      <c r="I1483" s="201"/>
      <c r="J1483" s="196"/>
      <c r="K1483" s="196"/>
      <c r="L1483" s="202"/>
      <c r="M1483" s="203"/>
      <c r="N1483" s="204"/>
      <c r="O1483" s="204"/>
      <c r="P1483" s="204"/>
      <c r="Q1483" s="204"/>
      <c r="R1483" s="204"/>
      <c r="S1483" s="204"/>
      <c r="T1483" s="205"/>
      <c r="AT1483" s="206" t="s">
        <v>252</v>
      </c>
      <c r="AU1483" s="206" t="s">
        <v>79</v>
      </c>
      <c r="AV1483" s="13" t="s">
        <v>79</v>
      </c>
      <c r="AW1483" s="13" t="s">
        <v>32</v>
      </c>
      <c r="AX1483" s="13" t="s">
        <v>70</v>
      </c>
      <c r="AY1483" s="206" t="s">
        <v>244</v>
      </c>
    </row>
    <row r="1484" spans="1:65" s="14" customFormat="1">
      <c r="B1484" s="207"/>
      <c r="C1484" s="208"/>
      <c r="D1484" s="197" t="s">
        <v>252</v>
      </c>
      <c r="E1484" s="209" t="s">
        <v>18</v>
      </c>
      <c r="F1484" s="210" t="s">
        <v>254</v>
      </c>
      <c r="G1484" s="208"/>
      <c r="H1484" s="211">
        <v>1</v>
      </c>
      <c r="I1484" s="212"/>
      <c r="J1484" s="208"/>
      <c r="K1484" s="208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252</v>
      </c>
      <c r="AU1484" s="217" t="s">
        <v>79</v>
      </c>
      <c r="AV1484" s="14" t="s">
        <v>250</v>
      </c>
      <c r="AW1484" s="14" t="s">
        <v>32</v>
      </c>
      <c r="AX1484" s="14" t="s">
        <v>77</v>
      </c>
      <c r="AY1484" s="217" t="s">
        <v>244</v>
      </c>
    </row>
    <row r="1485" spans="1:65" s="2" customFormat="1" ht="55.5" customHeight="1">
      <c r="A1485" s="36"/>
      <c r="B1485" s="37"/>
      <c r="C1485" s="181" t="s">
        <v>3491</v>
      </c>
      <c r="D1485" s="181" t="s">
        <v>246</v>
      </c>
      <c r="E1485" s="182" t="s">
        <v>3492</v>
      </c>
      <c r="F1485" s="183" t="s">
        <v>3493</v>
      </c>
      <c r="G1485" s="184" t="s">
        <v>249</v>
      </c>
      <c r="H1485" s="185">
        <v>245</v>
      </c>
      <c r="I1485" s="186"/>
      <c r="J1485" s="187">
        <f>ROUND(I1485*H1485,2)</f>
        <v>0</v>
      </c>
      <c r="K1485" s="188"/>
      <c r="L1485" s="41"/>
      <c r="M1485" s="189" t="s">
        <v>18</v>
      </c>
      <c r="N1485" s="190" t="s">
        <v>41</v>
      </c>
      <c r="O1485" s="66"/>
      <c r="P1485" s="191">
        <f>O1485*H1485</f>
        <v>0</v>
      </c>
      <c r="Q1485" s="191">
        <v>0</v>
      </c>
      <c r="R1485" s="191">
        <f>Q1485*H1485</f>
        <v>0</v>
      </c>
      <c r="S1485" s="191">
        <v>0</v>
      </c>
      <c r="T1485" s="192">
        <f>S1485*H1485</f>
        <v>0</v>
      </c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R1485" s="193" t="s">
        <v>167</v>
      </c>
      <c r="AT1485" s="193" t="s">
        <v>246</v>
      </c>
      <c r="AU1485" s="193" t="s">
        <v>79</v>
      </c>
      <c r="AY1485" s="19" t="s">
        <v>244</v>
      </c>
      <c r="BE1485" s="194">
        <f>IF(N1485="základní",J1485,0)</f>
        <v>0</v>
      </c>
      <c r="BF1485" s="194">
        <f>IF(N1485="snížená",J1485,0)</f>
        <v>0</v>
      </c>
      <c r="BG1485" s="194">
        <f>IF(N1485="zákl. přenesená",J1485,0)</f>
        <v>0</v>
      </c>
      <c r="BH1485" s="194">
        <f>IF(N1485="sníž. přenesená",J1485,0)</f>
        <v>0</v>
      </c>
      <c r="BI1485" s="194">
        <f>IF(N1485="nulová",J1485,0)</f>
        <v>0</v>
      </c>
      <c r="BJ1485" s="19" t="s">
        <v>77</v>
      </c>
      <c r="BK1485" s="194">
        <f>ROUND(I1485*H1485,2)</f>
        <v>0</v>
      </c>
      <c r="BL1485" s="19" t="s">
        <v>167</v>
      </c>
      <c r="BM1485" s="193" t="s">
        <v>3494</v>
      </c>
    </row>
    <row r="1486" spans="1:65" s="13" customFormat="1" ht="22.5">
      <c r="B1486" s="195"/>
      <c r="C1486" s="196"/>
      <c r="D1486" s="197" t="s">
        <v>252</v>
      </c>
      <c r="E1486" s="198" t="s">
        <v>18</v>
      </c>
      <c r="F1486" s="199" t="s">
        <v>3495</v>
      </c>
      <c r="G1486" s="196"/>
      <c r="H1486" s="200">
        <v>245</v>
      </c>
      <c r="I1486" s="201"/>
      <c r="J1486" s="196"/>
      <c r="K1486" s="196"/>
      <c r="L1486" s="202"/>
      <c r="M1486" s="203"/>
      <c r="N1486" s="204"/>
      <c r="O1486" s="204"/>
      <c r="P1486" s="204"/>
      <c r="Q1486" s="204"/>
      <c r="R1486" s="204"/>
      <c r="S1486" s="204"/>
      <c r="T1486" s="205"/>
      <c r="AT1486" s="206" t="s">
        <v>252</v>
      </c>
      <c r="AU1486" s="206" t="s">
        <v>79</v>
      </c>
      <c r="AV1486" s="13" t="s">
        <v>79</v>
      </c>
      <c r="AW1486" s="13" t="s">
        <v>32</v>
      </c>
      <c r="AX1486" s="13" t="s">
        <v>70</v>
      </c>
      <c r="AY1486" s="206" t="s">
        <v>244</v>
      </c>
    </row>
    <row r="1487" spans="1:65" s="14" customFormat="1">
      <c r="B1487" s="207"/>
      <c r="C1487" s="208"/>
      <c r="D1487" s="197" t="s">
        <v>252</v>
      </c>
      <c r="E1487" s="209" t="s">
        <v>18</v>
      </c>
      <c r="F1487" s="210" t="s">
        <v>254</v>
      </c>
      <c r="G1487" s="208"/>
      <c r="H1487" s="211">
        <v>245</v>
      </c>
      <c r="I1487" s="212"/>
      <c r="J1487" s="208"/>
      <c r="K1487" s="208"/>
      <c r="L1487" s="213"/>
      <c r="M1487" s="214"/>
      <c r="N1487" s="215"/>
      <c r="O1487" s="215"/>
      <c r="P1487" s="215"/>
      <c r="Q1487" s="215"/>
      <c r="R1487" s="215"/>
      <c r="S1487" s="215"/>
      <c r="T1487" s="216"/>
      <c r="AT1487" s="217" t="s">
        <v>252</v>
      </c>
      <c r="AU1487" s="217" t="s">
        <v>79</v>
      </c>
      <c r="AV1487" s="14" t="s">
        <v>250</v>
      </c>
      <c r="AW1487" s="14" t="s">
        <v>32</v>
      </c>
      <c r="AX1487" s="14" t="s">
        <v>77</v>
      </c>
      <c r="AY1487" s="217" t="s">
        <v>244</v>
      </c>
    </row>
    <row r="1488" spans="1:65" s="2" customFormat="1" ht="33" customHeight="1">
      <c r="A1488" s="36"/>
      <c r="B1488" s="37"/>
      <c r="C1488" s="181" t="s">
        <v>3496</v>
      </c>
      <c r="D1488" s="181" t="s">
        <v>246</v>
      </c>
      <c r="E1488" s="182" t="s">
        <v>3497</v>
      </c>
      <c r="F1488" s="183" t="s">
        <v>3498</v>
      </c>
      <c r="G1488" s="184" t="s">
        <v>289</v>
      </c>
      <c r="H1488" s="185">
        <v>201.6</v>
      </c>
      <c r="I1488" s="186"/>
      <c r="J1488" s="187">
        <f>ROUND(I1488*H1488,2)</f>
        <v>0</v>
      </c>
      <c r="K1488" s="188"/>
      <c r="L1488" s="41"/>
      <c r="M1488" s="189" t="s">
        <v>18</v>
      </c>
      <c r="N1488" s="190" t="s">
        <v>41</v>
      </c>
      <c r="O1488" s="66"/>
      <c r="P1488" s="191">
        <f>O1488*H1488</f>
        <v>0</v>
      </c>
      <c r="Q1488" s="191">
        <v>0</v>
      </c>
      <c r="R1488" s="191">
        <f>Q1488*H1488</f>
        <v>0</v>
      </c>
      <c r="S1488" s="191">
        <v>0</v>
      </c>
      <c r="T1488" s="192">
        <f>S1488*H1488</f>
        <v>0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93" t="s">
        <v>167</v>
      </c>
      <c r="AT1488" s="193" t="s">
        <v>246</v>
      </c>
      <c r="AU1488" s="193" t="s">
        <v>79</v>
      </c>
      <c r="AY1488" s="19" t="s">
        <v>244</v>
      </c>
      <c r="BE1488" s="194">
        <f>IF(N1488="základní",J1488,0)</f>
        <v>0</v>
      </c>
      <c r="BF1488" s="194">
        <f>IF(N1488="snížená",J1488,0)</f>
        <v>0</v>
      </c>
      <c r="BG1488" s="194">
        <f>IF(N1488="zákl. přenesená",J1488,0)</f>
        <v>0</v>
      </c>
      <c r="BH1488" s="194">
        <f>IF(N1488="sníž. přenesená",J1488,0)</f>
        <v>0</v>
      </c>
      <c r="BI1488" s="194">
        <f>IF(N1488="nulová",J1488,0)</f>
        <v>0</v>
      </c>
      <c r="BJ1488" s="19" t="s">
        <v>77</v>
      </c>
      <c r="BK1488" s="194">
        <f>ROUND(I1488*H1488,2)</f>
        <v>0</v>
      </c>
      <c r="BL1488" s="19" t="s">
        <v>167</v>
      </c>
      <c r="BM1488" s="193" t="s">
        <v>3499</v>
      </c>
    </row>
    <row r="1489" spans="1:65" s="13" customFormat="1">
      <c r="B1489" s="195"/>
      <c r="C1489" s="196"/>
      <c r="D1489" s="197" t="s">
        <v>252</v>
      </c>
      <c r="E1489" s="198" t="s">
        <v>18</v>
      </c>
      <c r="F1489" s="199" t="s">
        <v>3500</v>
      </c>
      <c r="G1489" s="196"/>
      <c r="H1489" s="200">
        <v>201.6</v>
      </c>
      <c r="I1489" s="201"/>
      <c r="J1489" s="196"/>
      <c r="K1489" s="196"/>
      <c r="L1489" s="202"/>
      <c r="M1489" s="203"/>
      <c r="N1489" s="204"/>
      <c r="O1489" s="204"/>
      <c r="P1489" s="204"/>
      <c r="Q1489" s="204"/>
      <c r="R1489" s="204"/>
      <c r="S1489" s="204"/>
      <c r="T1489" s="205"/>
      <c r="AT1489" s="206" t="s">
        <v>252</v>
      </c>
      <c r="AU1489" s="206" t="s">
        <v>79</v>
      </c>
      <c r="AV1489" s="13" t="s">
        <v>79</v>
      </c>
      <c r="AW1489" s="13" t="s">
        <v>32</v>
      </c>
      <c r="AX1489" s="13" t="s">
        <v>70</v>
      </c>
      <c r="AY1489" s="206" t="s">
        <v>244</v>
      </c>
    </row>
    <row r="1490" spans="1:65" s="14" customFormat="1">
      <c r="B1490" s="207"/>
      <c r="C1490" s="208"/>
      <c r="D1490" s="197" t="s">
        <v>252</v>
      </c>
      <c r="E1490" s="209" t="s">
        <v>18</v>
      </c>
      <c r="F1490" s="210" t="s">
        <v>254</v>
      </c>
      <c r="G1490" s="208"/>
      <c r="H1490" s="211">
        <v>201.6</v>
      </c>
      <c r="I1490" s="212"/>
      <c r="J1490" s="208"/>
      <c r="K1490" s="208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252</v>
      </c>
      <c r="AU1490" s="217" t="s">
        <v>79</v>
      </c>
      <c r="AV1490" s="14" t="s">
        <v>250</v>
      </c>
      <c r="AW1490" s="14" t="s">
        <v>32</v>
      </c>
      <c r="AX1490" s="14" t="s">
        <v>77</v>
      </c>
      <c r="AY1490" s="217" t="s">
        <v>244</v>
      </c>
    </row>
    <row r="1491" spans="1:65" s="2" customFormat="1" ht="44.25" customHeight="1">
      <c r="A1491" s="36"/>
      <c r="B1491" s="37"/>
      <c r="C1491" s="181" t="s">
        <v>3501</v>
      </c>
      <c r="D1491" s="181" t="s">
        <v>246</v>
      </c>
      <c r="E1491" s="182" t="s">
        <v>3502</v>
      </c>
      <c r="F1491" s="183" t="s">
        <v>3503</v>
      </c>
      <c r="G1491" s="184" t="s">
        <v>289</v>
      </c>
      <c r="H1491" s="185">
        <v>237.88</v>
      </c>
      <c r="I1491" s="186"/>
      <c r="J1491" s="187">
        <f>ROUND(I1491*H1491,2)</f>
        <v>0</v>
      </c>
      <c r="K1491" s="188"/>
      <c r="L1491" s="41"/>
      <c r="M1491" s="189" t="s">
        <v>18</v>
      </c>
      <c r="N1491" s="190" t="s">
        <v>41</v>
      </c>
      <c r="O1491" s="66"/>
      <c r="P1491" s="191">
        <f>O1491*H1491</f>
        <v>0</v>
      </c>
      <c r="Q1491" s="191">
        <v>0</v>
      </c>
      <c r="R1491" s="191">
        <f>Q1491*H1491</f>
        <v>0</v>
      </c>
      <c r="S1491" s="191">
        <v>0</v>
      </c>
      <c r="T1491" s="192">
        <f>S1491*H1491</f>
        <v>0</v>
      </c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R1491" s="193" t="s">
        <v>167</v>
      </c>
      <c r="AT1491" s="193" t="s">
        <v>246</v>
      </c>
      <c r="AU1491" s="193" t="s">
        <v>79</v>
      </c>
      <c r="AY1491" s="19" t="s">
        <v>244</v>
      </c>
      <c r="BE1491" s="194">
        <f>IF(N1491="základní",J1491,0)</f>
        <v>0</v>
      </c>
      <c r="BF1491" s="194">
        <f>IF(N1491="snížená",J1491,0)</f>
        <v>0</v>
      </c>
      <c r="BG1491" s="194">
        <f>IF(N1491="zákl. přenesená",J1491,0)</f>
        <v>0</v>
      </c>
      <c r="BH1491" s="194">
        <f>IF(N1491="sníž. přenesená",J1491,0)</f>
        <v>0</v>
      </c>
      <c r="BI1491" s="194">
        <f>IF(N1491="nulová",J1491,0)</f>
        <v>0</v>
      </c>
      <c r="BJ1491" s="19" t="s">
        <v>77</v>
      </c>
      <c r="BK1491" s="194">
        <f>ROUND(I1491*H1491,2)</f>
        <v>0</v>
      </c>
      <c r="BL1491" s="19" t="s">
        <v>167</v>
      </c>
      <c r="BM1491" s="193" t="s">
        <v>3504</v>
      </c>
    </row>
    <row r="1492" spans="1:65" s="13" customFormat="1">
      <c r="B1492" s="195"/>
      <c r="C1492" s="196"/>
      <c r="D1492" s="197" t="s">
        <v>252</v>
      </c>
      <c r="E1492" s="198" t="s">
        <v>18</v>
      </c>
      <c r="F1492" s="199" t="s">
        <v>3505</v>
      </c>
      <c r="G1492" s="196"/>
      <c r="H1492" s="200">
        <v>188.3</v>
      </c>
      <c r="I1492" s="201"/>
      <c r="J1492" s="196"/>
      <c r="K1492" s="196"/>
      <c r="L1492" s="202"/>
      <c r="M1492" s="203"/>
      <c r="N1492" s="204"/>
      <c r="O1492" s="204"/>
      <c r="P1492" s="204"/>
      <c r="Q1492" s="204"/>
      <c r="R1492" s="204"/>
      <c r="S1492" s="204"/>
      <c r="T1492" s="205"/>
      <c r="AT1492" s="206" t="s">
        <v>252</v>
      </c>
      <c r="AU1492" s="206" t="s">
        <v>79</v>
      </c>
      <c r="AV1492" s="13" t="s">
        <v>79</v>
      </c>
      <c r="AW1492" s="13" t="s">
        <v>32</v>
      </c>
      <c r="AX1492" s="13" t="s">
        <v>70</v>
      </c>
      <c r="AY1492" s="206" t="s">
        <v>244</v>
      </c>
    </row>
    <row r="1493" spans="1:65" s="13" customFormat="1">
      <c r="B1493" s="195"/>
      <c r="C1493" s="196"/>
      <c r="D1493" s="197" t="s">
        <v>252</v>
      </c>
      <c r="E1493" s="198" t="s">
        <v>18</v>
      </c>
      <c r="F1493" s="199" t="s">
        <v>3506</v>
      </c>
      <c r="G1493" s="196"/>
      <c r="H1493" s="200">
        <v>49.58</v>
      </c>
      <c r="I1493" s="201"/>
      <c r="J1493" s="196"/>
      <c r="K1493" s="196"/>
      <c r="L1493" s="202"/>
      <c r="M1493" s="203"/>
      <c r="N1493" s="204"/>
      <c r="O1493" s="204"/>
      <c r="P1493" s="204"/>
      <c r="Q1493" s="204"/>
      <c r="R1493" s="204"/>
      <c r="S1493" s="204"/>
      <c r="T1493" s="205"/>
      <c r="AT1493" s="206" t="s">
        <v>252</v>
      </c>
      <c r="AU1493" s="206" t="s">
        <v>79</v>
      </c>
      <c r="AV1493" s="13" t="s">
        <v>79</v>
      </c>
      <c r="AW1493" s="13" t="s">
        <v>32</v>
      </c>
      <c r="AX1493" s="13" t="s">
        <v>70</v>
      </c>
      <c r="AY1493" s="206" t="s">
        <v>244</v>
      </c>
    </row>
    <row r="1494" spans="1:65" s="14" customFormat="1">
      <c r="B1494" s="207"/>
      <c r="C1494" s="208"/>
      <c r="D1494" s="197" t="s">
        <v>252</v>
      </c>
      <c r="E1494" s="209" t="s">
        <v>18</v>
      </c>
      <c r="F1494" s="210" t="s">
        <v>254</v>
      </c>
      <c r="G1494" s="208"/>
      <c r="H1494" s="211">
        <v>237.88</v>
      </c>
      <c r="I1494" s="212"/>
      <c r="J1494" s="208"/>
      <c r="K1494" s="208"/>
      <c r="L1494" s="213"/>
      <c r="M1494" s="214"/>
      <c r="N1494" s="215"/>
      <c r="O1494" s="215"/>
      <c r="P1494" s="215"/>
      <c r="Q1494" s="215"/>
      <c r="R1494" s="215"/>
      <c r="S1494" s="215"/>
      <c r="T1494" s="216"/>
      <c r="AT1494" s="217" t="s">
        <v>252</v>
      </c>
      <c r="AU1494" s="217" t="s">
        <v>79</v>
      </c>
      <c r="AV1494" s="14" t="s">
        <v>250</v>
      </c>
      <c r="AW1494" s="14" t="s">
        <v>32</v>
      </c>
      <c r="AX1494" s="14" t="s">
        <v>77</v>
      </c>
      <c r="AY1494" s="217" t="s">
        <v>244</v>
      </c>
    </row>
    <row r="1495" spans="1:65" s="2" customFormat="1" ht="76.349999999999994" customHeight="1">
      <c r="A1495" s="36"/>
      <c r="B1495" s="37"/>
      <c r="C1495" s="181" t="s">
        <v>3507</v>
      </c>
      <c r="D1495" s="181" t="s">
        <v>246</v>
      </c>
      <c r="E1495" s="182" t="s">
        <v>3508</v>
      </c>
      <c r="F1495" s="183" t="s">
        <v>3509</v>
      </c>
      <c r="G1495" s="184" t="s">
        <v>289</v>
      </c>
      <c r="H1495" s="185">
        <v>190</v>
      </c>
      <c r="I1495" s="186"/>
      <c r="J1495" s="187">
        <f>ROUND(I1495*H1495,2)</f>
        <v>0</v>
      </c>
      <c r="K1495" s="188"/>
      <c r="L1495" s="41"/>
      <c r="M1495" s="189" t="s">
        <v>18</v>
      </c>
      <c r="N1495" s="190" t="s">
        <v>41</v>
      </c>
      <c r="O1495" s="66"/>
      <c r="P1495" s="191">
        <f>O1495*H1495</f>
        <v>0</v>
      </c>
      <c r="Q1495" s="191">
        <v>0</v>
      </c>
      <c r="R1495" s="191">
        <f>Q1495*H1495</f>
        <v>0</v>
      </c>
      <c r="S1495" s="191">
        <v>0</v>
      </c>
      <c r="T1495" s="192">
        <f>S1495*H1495</f>
        <v>0</v>
      </c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R1495" s="193" t="s">
        <v>167</v>
      </c>
      <c r="AT1495" s="193" t="s">
        <v>246</v>
      </c>
      <c r="AU1495" s="193" t="s">
        <v>79</v>
      </c>
      <c r="AY1495" s="19" t="s">
        <v>244</v>
      </c>
      <c r="BE1495" s="194">
        <f>IF(N1495="základní",J1495,0)</f>
        <v>0</v>
      </c>
      <c r="BF1495" s="194">
        <f>IF(N1495="snížená",J1495,0)</f>
        <v>0</v>
      </c>
      <c r="BG1495" s="194">
        <f>IF(N1495="zákl. přenesená",J1495,0)</f>
        <v>0</v>
      </c>
      <c r="BH1495" s="194">
        <f>IF(N1495="sníž. přenesená",J1495,0)</f>
        <v>0</v>
      </c>
      <c r="BI1495" s="194">
        <f>IF(N1495="nulová",J1495,0)</f>
        <v>0</v>
      </c>
      <c r="BJ1495" s="19" t="s">
        <v>77</v>
      </c>
      <c r="BK1495" s="194">
        <f>ROUND(I1495*H1495,2)</f>
        <v>0</v>
      </c>
      <c r="BL1495" s="19" t="s">
        <v>167</v>
      </c>
      <c r="BM1495" s="193" t="s">
        <v>3510</v>
      </c>
    </row>
    <row r="1496" spans="1:65" s="13" customFormat="1">
      <c r="B1496" s="195"/>
      <c r="C1496" s="196"/>
      <c r="D1496" s="197" t="s">
        <v>252</v>
      </c>
      <c r="E1496" s="198" t="s">
        <v>18</v>
      </c>
      <c r="F1496" s="199" t="s">
        <v>3511</v>
      </c>
      <c r="G1496" s="196"/>
      <c r="H1496" s="200">
        <v>190</v>
      </c>
      <c r="I1496" s="201"/>
      <c r="J1496" s="196"/>
      <c r="K1496" s="196"/>
      <c r="L1496" s="202"/>
      <c r="M1496" s="203"/>
      <c r="N1496" s="204"/>
      <c r="O1496" s="204"/>
      <c r="P1496" s="204"/>
      <c r="Q1496" s="204"/>
      <c r="R1496" s="204"/>
      <c r="S1496" s="204"/>
      <c r="T1496" s="205"/>
      <c r="AT1496" s="206" t="s">
        <v>252</v>
      </c>
      <c r="AU1496" s="206" t="s">
        <v>79</v>
      </c>
      <c r="AV1496" s="13" t="s">
        <v>79</v>
      </c>
      <c r="AW1496" s="13" t="s">
        <v>32</v>
      </c>
      <c r="AX1496" s="13" t="s">
        <v>70</v>
      </c>
      <c r="AY1496" s="206" t="s">
        <v>244</v>
      </c>
    </row>
    <row r="1497" spans="1:65" s="14" customFormat="1">
      <c r="B1497" s="207"/>
      <c r="C1497" s="208"/>
      <c r="D1497" s="197" t="s">
        <v>252</v>
      </c>
      <c r="E1497" s="209" t="s">
        <v>18</v>
      </c>
      <c r="F1497" s="210" t="s">
        <v>254</v>
      </c>
      <c r="G1497" s="208"/>
      <c r="H1497" s="211">
        <v>190</v>
      </c>
      <c r="I1497" s="212"/>
      <c r="J1497" s="208"/>
      <c r="K1497" s="208"/>
      <c r="L1497" s="213"/>
      <c r="M1497" s="214"/>
      <c r="N1497" s="215"/>
      <c r="O1497" s="215"/>
      <c r="P1497" s="215"/>
      <c r="Q1497" s="215"/>
      <c r="R1497" s="215"/>
      <c r="S1497" s="215"/>
      <c r="T1497" s="216"/>
      <c r="AT1497" s="217" t="s">
        <v>252</v>
      </c>
      <c r="AU1497" s="217" t="s">
        <v>79</v>
      </c>
      <c r="AV1497" s="14" t="s">
        <v>250</v>
      </c>
      <c r="AW1497" s="14" t="s">
        <v>32</v>
      </c>
      <c r="AX1497" s="14" t="s">
        <v>77</v>
      </c>
      <c r="AY1497" s="217" t="s">
        <v>244</v>
      </c>
    </row>
    <row r="1498" spans="1:65" s="2" customFormat="1" ht="49.15" customHeight="1">
      <c r="A1498" s="36"/>
      <c r="B1498" s="37"/>
      <c r="C1498" s="181" t="s">
        <v>3512</v>
      </c>
      <c r="D1498" s="181" t="s">
        <v>246</v>
      </c>
      <c r="E1498" s="182" t="s">
        <v>3513</v>
      </c>
      <c r="F1498" s="183" t="s">
        <v>3514</v>
      </c>
      <c r="G1498" s="184" t="s">
        <v>289</v>
      </c>
      <c r="H1498" s="185">
        <v>153</v>
      </c>
      <c r="I1498" s="186"/>
      <c r="J1498" s="187">
        <f>ROUND(I1498*H1498,2)</f>
        <v>0</v>
      </c>
      <c r="K1498" s="188"/>
      <c r="L1498" s="41"/>
      <c r="M1498" s="189" t="s">
        <v>18</v>
      </c>
      <c r="N1498" s="190" t="s">
        <v>41</v>
      </c>
      <c r="O1498" s="66"/>
      <c r="P1498" s="191">
        <f>O1498*H1498</f>
        <v>0</v>
      </c>
      <c r="Q1498" s="191">
        <v>0</v>
      </c>
      <c r="R1498" s="191">
        <f>Q1498*H1498</f>
        <v>0</v>
      </c>
      <c r="S1498" s="191">
        <v>0</v>
      </c>
      <c r="T1498" s="192">
        <f>S1498*H1498</f>
        <v>0</v>
      </c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R1498" s="193" t="s">
        <v>167</v>
      </c>
      <c r="AT1498" s="193" t="s">
        <v>246</v>
      </c>
      <c r="AU1498" s="193" t="s">
        <v>79</v>
      </c>
      <c r="AY1498" s="19" t="s">
        <v>244</v>
      </c>
      <c r="BE1498" s="194">
        <f>IF(N1498="základní",J1498,0)</f>
        <v>0</v>
      </c>
      <c r="BF1498" s="194">
        <f>IF(N1498="snížená",J1498,0)</f>
        <v>0</v>
      </c>
      <c r="BG1498" s="194">
        <f>IF(N1498="zákl. přenesená",J1498,0)</f>
        <v>0</v>
      </c>
      <c r="BH1498" s="194">
        <f>IF(N1498="sníž. přenesená",J1498,0)</f>
        <v>0</v>
      </c>
      <c r="BI1498" s="194">
        <f>IF(N1498="nulová",J1498,0)</f>
        <v>0</v>
      </c>
      <c r="BJ1498" s="19" t="s">
        <v>77</v>
      </c>
      <c r="BK1498" s="194">
        <f>ROUND(I1498*H1498,2)</f>
        <v>0</v>
      </c>
      <c r="BL1498" s="19" t="s">
        <v>167</v>
      </c>
      <c r="BM1498" s="193" t="s">
        <v>3515</v>
      </c>
    </row>
    <row r="1499" spans="1:65" s="13" customFormat="1">
      <c r="B1499" s="195"/>
      <c r="C1499" s="196"/>
      <c r="D1499" s="197" t="s">
        <v>252</v>
      </c>
      <c r="E1499" s="198" t="s">
        <v>18</v>
      </c>
      <c r="F1499" s="199" t="s">
        <v>3516</v>
      </c>
      <c r="G1499" s="196"/>
      <c r="H1499" s="200">
        <v>153</v>
      </c>
      <c r="I1499" s="201"/>
      <c r="J1499" s="196"/>
      <c r="K1499" s="196"/>
      <c r="L1499" s="202"/>
      <c r="M1499" s="203"/>
      <c r="N1499" s="204"/>
      <c r="O1499" s="204"/>
      <c r="P1499" s="204"/>
      <c r="Q1499" s="204"/>
      <c r="R1499" s="204"/>
      <c r="S1499" s="204"/>
      <c r="T1499" s="205"/>
      <c r="AT1499" s="206" t="s">
        <v>252</v>
      </c>
      <c r="AU1499" s="206" t="s">
        <v>79</v>
      </c>
      <c r="AV1499" s="13" t="s">
        <v>79</v>
      </c>
      <c r="AW1499" s="13" t="s">
        <v>32</v>
      </c>
      <c r="AX1499" s="13" t="s">
        <v>70</v>
      </c>
      <c r="AY1499" s="206" t="s">
        <v>244</v>
      </c>
    </row>
    <row r="1500" spans="1:65" s="14" customFormat="1">
      <c r="B1500" s="207"/>
      <c r="C1500" s="208"/>
      <c r="D1500" s="197" t="s">
        <v>252</v>
      </c>
      <c r="E1500" s="209" t="s">
        <v>18</v>
      </c>
      <c r="F1500" s="210" t="s">
        <v>254</v>
      </c>
      <c r="G1500" s="208"/>
      <c r="H1500" s="211">
        <v>153</v>
      </c>
      <c r="I1500" s="212"/>
      <c r="J1500" s="208"/>
      <c r="K1500" s="208"/>
      <c r="L1500" s="213"/>
      <c r="M1500" s="214"/>
      <c r="N1500" s="215"/>
      <c r="O1500" s="215"/>
      <c r="P1500" s="215"/>
      <c r="Q1500" s="215"/>
      <c r="R1500" s="215"/>
      <c r="S1500" s="215"/>
      <c r="T1500" s="216"/>
      <c r="AT1500" s="217" t="s">
        <v>252</v>
      </c>
      <c r="AU1500" s="217" t="s">
        <v>79</v>
      </c>
      <c r="AV1500" s="14" t="s">
        <v>250</v>
      </c>
      <c r="AW1500" s="14" t="s">
        <v>32</v>
      </c>
      <c r="AX1500" s="14" t="s">
        <v>77</v>
      </c>
      <c r="AY1500" s="217" t="s">
        <v>244</v>
      </c>
    </row>
    <row r="1501" spans="1:65" s="2" customFormat="1" ht="55.5" customHeight="1">
      <c r="A1501" s="36"/>
      <c r="B1501" s="37"/>
      <c r="C1501" s="181" t="s">
        <v>3517</v>
      </c>
      <c r="D1501" s="181" t="s">
        <v>246</v>
      </c>
      <c r="E1501" s="182" t="s">
        <v>3518</v>
      </c>
      <c r="F1501" s="183" t="s">
        <v>3519</v>
      </c>
      <c r="G1501" s="184" t="s">
        <v>289</v>
      </c>
      <c r="H1501" s="185">
        <v>615.4</v>
      </c>
      <c r="I1501" s="186"/>
      <c r="J1501" s="187">
        <f>ROUND(I1501*H1501,2)</f>
        <v>0</v>
      </c>
      <c r="K1501" s="188"/>
      <c r="L1501" s="41"/>
      <c r="M1501" s="189" t="s">
        <v>18</v>
      </c>
      <c r="N1501" s="190" t="s">
        <v>41</v>
      </c>
      <c r="O1501" s="66"/>
      <c r="P1501" s="191">
        <f>O1501*H1501</f>
        <v>0</v>
      </c>
      <c r="Q1501" s="191">
        <v>0</v>
      </c>
      <c r="R1501" s="191">
        <f>Q1501*H1501</f>
        <v>0</v>
      </c>
      <c r="S1501" s="191">
        <v>0</v>
      </c>
      <c r="T1501" s="192">
        <f>S1501*H1501</f>
        <v>0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193" t="s">
        <v>167</v>
      </c>
      <c r="AT1501" s="193" t="s">
        <v>246</v>
      </c>
      <c r="AU1501" s="193" t="s">
        <v>79</v>
      </c>
      <c r="AY1501" s="19" t="s">
        <v>244</v>
      </c>
      <c r="BE1501" s="194">
        <f>IF(N1501="základní",J1501,0)</f>
        <v>0</v>
      </c>
      <c r="BF1501" s="194">
        <f>IF(N1501="snížená",J1501,0)</f>
        <v>0</v>
      </c>
      <c r="BG1501" s="194">
        <f>IF(N1501="zákl. přenesená",J1501,0)</f>
        <v>0</v>
      </c>
      <c r="BH1501" s="194">
        <f>IF(N1501="sníž. přenesená",J1501,0)</f>
        <v>0</v>
      </c>
      <c r="BI1501" s="194">
        <f>IF(N1501="nulová",J1501,0)</f>
        <v>0</v>
      </c>
      <c r="BJ1501" s="19" t="s">
        <v>77</v>
      </c>
      <c r="BK1501" s="194">
        <f>ROUND(I1501*H1501,2)</f>
        <v>0</v>
      </c>
      <c r="BL1501" s="19" t="s">
        <v>167</v>
      </c>
      <c r="BM1501" s="193" t="s">
        <v>3520</v>
      </c>
    </row>
    <row r="1502" spans="1:65" s="13" customFormat="1" ht="22.5">
      <c r="B1502" s="195"/>
      <c r="C1502" s="196"/>
      <c r="D1502" s="197" t="s">
        <v>252</v>
      </c>
      <c r="E1502" s="198" t="s">
        <v>18</v>
      </c>
      <c r="F1502" s="199" t="s">
        <v>3521</v>
      </c>
      <c r="G1502" s="196"/>
      <c r="H1502" s="200">
        <v>331.9</v>
      </c>
      <c r="I1502" s="201"/>
      <c r="J1502" s="196"/>
      <c r="K1502" s="196"/>
      <c r="L1502" s="202"/>
      <c r="M1502" s="203"/>
      <c r="N1502" s="204"/>
      <c r="O1502" s="204"/>
      <c r="P1502" s="204"/>
      <c r="Q1502" s="204"/>
      <c r="R1502" s="204"/>
      <c r="S1502" s="204"/>
      <c r="T1502" s="205"/>
      <c r="AT1502" s="206" t="s">
        <v>252</v>
      </c>
      <c r="AU1502" s="206" t="s">
        <v>79</v>
      </c>
      <c r="AV1502" s="13" t="s">
        <v>79</v>
      </c>
      <c r="AW1502" s="13" t="s">
        <v>32</v>
      </c>
      <c r="AX1502" s="13" t="s">
        <v>70</v>
      </c>
      <c r="AY1502" s="206" t="s">
        <v>244</v>
      </c>
    </row>
    <row r="1503" spans="1:65" s="13" customFormat="1">
      <c r="B1503" s="195"/>
      <c r="C1503" s="196"/>
      <c r="D1503" s="197" t="s">
        <v>252</v>
      </c>
      <c r="E1503" s="198" t="s">
        <v>18</v>
      </c>
      <c r="F1503" s="199" t="s">
        <v>3522</v>
      </c>
      <c r="G1503" s="196"/>
      <c r="H1503" s="200">
        <v>354.9</v>
      </c>
      <c r="I1503" s="201"/>
      <c r="J1503" s="196"/>
      <c r="K1503" s="196"/>
      <c r="L1503" s="202"/>
      <c r="M1503" s="203"/>
      <c r="N1503" s="204"/>
      <c r="O1503" s="204"/>
      <c r="P1503" s="204"/>
      <c r="Q1503" s="204"/>
      <c r="R1503" s="204"/>
      <c r="S1503" s="204"/>
      <c r="T1503" s="205"/>
      <c r="AT1503" s="206" t="s">
        <v>252</v>
      </c>
      <c r="AU1503" s="206" t="s">
        <v>79</v>
      </c>
      <c r="AV1503" s="13" t="s">
        <v>79</v>
      </c>
      <c r="AW1503" s="13" t="s">
        <v>32</v>
      </c>
      <c r="AX1503" s="13" t="s">
        <v>70</v>
      </c>
      <c r="AY1503" s="206" t="s">
        <v>244</v>
      </c>
    </row>
    <row r="1504" spans="1:65" s="13" customFormat="1">
      <c r="B1504" s="195"/>
      <c r="C1504" s="196"/>
      <c r="D1504" s="197" t="s">
        <v>252</v>
      </c>
      <c r="E1504" s="198" t="s">
        <v>18</v>
      </c>
      <c r="F1504" s="199" t="s">
        <v>3523</v>
      </c>
      <c r="G1504" s="196"/>
      <c r="H1504" s="200">
        <v>15</v>
      </c>
      <c r="I1504" s="201"/>
      <c r="J1504" s="196"/>
      <c r="K1504" s="196"/>
      <c r="L1504" s="202"/>
      <c r="M1504" s="203"/>
      <c r="N1504" s="204"/>
      <c r="O1504" s="204"/>
      <c r="P1504" s="204"/>
      <c r="Q1504" s="204"/>
      <c r="R1504" s="204"/>
      <c r="S1504" s="204"/>
      <c r="T1504" s="205"/>
      <c r="AT1504" s="206" t="s">
        <v>252</v>
      </c>
      <c r="AU1504" s="206" t="s">
        <v>79</v>
      </c>
      <c r="AV1504" s="13" t="s">
        <v>79</v>
      </c>
      <c r="AW1504" s="13" t="s">
        <v>32</v>
      </c>
      <c r="AX1504" s="13" t="s">
        <v>70</v>
      </c>
      <c r="AY1504" s="206" t="s">
        <v>244</v>
      </c>
    </row>
    <row r="1505" spans="1:65" s="13" customFormat="1">
      <c r="B1505" s="195"/>
      <c r="C1505" s="196"/>
      <c r="D1505" s="197" t="s">
        <v>252</v>
      </c>
      <c r="E1505" s="198" t="s">
        <v>18</v>
      </c>
      <c r="F1505" s="199" t="s">
        <v>3524</v>
      </c>
      <c r="G1505" s="196"/>
      <c r="H1505" s="200">
        <v>-84.96</v>
      </c>
      <c r="I1505" s="201"/>
      <c r="J1505" s="196"/>
      <c r="K1505" s="196"/>
      <c r="L1505" s="202"/>
      <c r="M1505" s="203"/>
      <c r="N1505" s="204"/>
      <c r="O1505" s="204"/>
      <c r="P1505" s="204"/>
      <c r="Q1505" s="204"/>
      <c r="R1505" s="204"/>
      <c r="S1505" s="204"/>
      <c r="T1505" s="205"/>
      <c r="AT1505" s="206" t="s">
        <v>252</v>
      </c>
      <c r="AU1505" s="206" t="s">
        <v>79</v>
      </c>
      <c r="AV1505" s="13" t="s">
        <v>79</v>
      </c>
      <c r="AW1505" s="13" t="s">
        <v>32</v>
      </c>
      <c r="AX1505" s="13" t="s">
        <v>70</v>
      </c>
      <c r="AY1505" s="206" t="s">
        <v>244</v>
      </c>
    </row>
    <row r="1506" spans="1:65" s="13" customFormat="1">
      <c r="B1506" s="195"/>
      <c r="C1506" s="196"/>
      <c r="D1506" s="197" t="s">
        <v>252</v>
      </c>
      <c r="E1506" s="198" t="s">
        <v>18</v>
      </c>
      <c r="F1506" s="199" t="s">
        <v>3525</v>
      </c>
      <c r="G1506" s="196"/>
      <c r="H1506" s="200">
        <v>-1.44</v>
      </c>
      <c r="I1506" s="201"/>
      <c r="J1506" s="196"/>
      <c r="K1506" s="196"/>
      <c r="L1506" s="202"/>
      <c r="M1506" s="203"/>
      <c r="N1506" s="204"/>
      <c r="O1506" s="204"/>
      <c r="P1506" s="204"/>
      <c r="Q1506" s="204"/>
      <c r="R1506" s="204"/>
      <c r="S1506" s="204"/>
      <c r="T1506" s="205"/>
      <c r="AT1506" s="206" t="s">
        <v>252</v>
      </c>
      <c r="AU1506" s="206" t="s">
        <v>79</v>
      </c>
      <c r="AV1506" s="13" t="s">
        <v>79</v>
      </c>
      <c r="AW1506" s="13" t="s">
        <v>32</v>
      </c>
      <c r="AX1506" s="13" t="s">
        <v>70</v>
      </c>
      <c r="AY1506" s="206" t="s">
        <v>244</v>
      </c>
    </row>
    <row r="1507" spans="1:65" s="14" customFormat="1">
      <c r="B1507" s="207"/>
      <c r="C1507" s="208"/>
      <c r="D1507" s="197" t="s">
        <v>252</v>
      </c>
      <c r="E1507" s="209" t="s">
        <v>18</v>
      </c>
      <c r="F1507" s="210" t="s">
        <v>254</v>
      </c>
      <c r="G1507" s="208"/>
      <c r="H1507" s="211">
        <v>615.39999999999986</v>
      </c>
      <c r="I1507" s="212"/>
      <c r="J1507" s="208"/>
      <c r="K1507" s="208"/>
      <c r="L1507" s="213"/>
      <c r="M1507" s="214"/>
      <c r="N1507" s="215"/>
      <c r="O1507" s="215"/>
      <c r="P1507" s="215"/>
      <c r="Q1507" s="215"/>
      <c r="R1507" s="215"/>
      <c r="S1507" s="215"/>
      <c r="T1507" s="216"/>
      <c r="AT1507" s="217" t="s">
        <v>252</v>
      </c>
      <c r="AU1507" s="217" t="s">
        <v>79</v>
      </c>
      <c r="AV1507" s="14" t="s">
        <v>250</v>
      </c>
      <c r="AW1507" s="14" t="s">
        <v>32</v>
      </c>
      <c r="AX1507" s="14" t="s">
        <v>77</v>
      </c>
      <c r="AY1507" s="217" t="s">
        <v>244</v>
      </c>
    </row>
    <row r="1508" spans="1:65" s="2" customFormat="1" ht="49.15" customHeight="1">
      <c r="A1508" s="36"/>
      <c r="B1508" s="37"/>
      <c r="C1508" s="181" t="s">
        <v>3526</v>
      </c>
      <c r="D1508" s="181" t="s">
        <v>246</v>
      </c>
      <c r="E1508" s="182" t="s">
        <v>3527</v>
      </c>
      <c r="F1508" s="183" t="s">
        <v>3528</v>
      </c>
      <c r="G1508" s="184" t="s">
        <v>289</v>
      </c>
      <c r="H1508" s="185">
        <v>545.05999999999995</v>
      </c>
      <c r="I1508" s="186"/>
      <c r="J1508" s="187">
        <f>ROUND(I1508*H1508,2)</f>
        <v>0</v>
      </c>
      <c r="K1508" s="188"/>
      <c r="L1508" s="41"/>
      <c r="M1508" s="189" t="s">
        <v>18</v>
      </c>
      <c r="N1508" s="190" t="s">
        <v>41</v>
      </c>
      <c r="O1508" s="66"/>
      <c r="P1508" s="191">
        <f>O1508*H1508</f>
        <v>0</v>
      </c>
      <c r="Q1508" s="191">
        <v>0</v>
      </c>
      <c r="R1508" s="191">
        <f>Q1508*H1508</f>
        <v>0</v>
      </c>
      <c r="S1508" s="191">
        <v>0</v>
      </c>
      <c r="T1508" s="192">
        <f>S1508*H1508</f>
        <v>0</v>
      </c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R1508" s="193" t="s">
        <v>167</v>
      </c>
      <c r="AT1508" s="193" t="s">
        <v>246</v>
      </c>
      <c r="AU1508" s="193" t="s">
        <v>79</v>
      </c>
      <c r="AY1508" s="19" t="s">
        <v>244</v>
      </c>
      <c r="BE1508" s="194">
        <f>IF(N1508="základní",J1508,0)</f>
        <v>0</v>
      </c>
      <c r="BF1508" s="194">
        <f>IF(N1508="snížená",J1508,0)</f>
        <v>0</v>
      </c>
      <c r="BG1508" s="194">
        <f>IF(N1508="zákl. přenesená",J1508,0)</f>
        <v>0</v>
      </c>
      <c r="BH1508" s="194">
        <f>IF(N1508="sníž. přenesená",J1508,0)</f>
        <v>0</v>
      </c>
      <c r="BI1508" s="194">
        <f>IF(N1508="nulová",J1508,0)</f>
        <v>0</v>
      </c>
      <c r="BJ1508" s="19" t="s">
        <v>77</v>
      </c>
      <c r="BK1508" s="194">
        <f>ROUND(I1508*H1508,2)</f>
        <v>0</v>
      </c>
      <c r="BL1508" s="19" t="s">
        <v>167</v>
      </c>
      <c r="BM1508" s="193" t="s">
        <v>3529</v>
      </c>
    </row>
    <row r="1509" spans="1:65" s="13" customFormat="1">
      <c r="B1509" s="195"/>
      <c r="C1509" s="196"/>
      <c r="D1509" s="197" t="s">
        <v>252</v>
      </c>
      <c r="E1509" s="198" t="s">
        <v>18</v>
      </c>
      <c r="F1509" s="199" t="s">
        <v>3530</v>
      </c>
      <c r="G1509" s="196"/>
      <c r="H1509" s="200">
        <v>84.96</v>
      </c>
      <c r="I1509" s="201"/>
      <c r="J1509" s="196"/>
      <c r="K1509" s="196"/>
      <c r="L1509" s="202"/>
      <c r="M1509" s="203"/>
      <c r="N1509" s="204"/>
      <c r="O1509" s="204"/>
      <c r="P1509" s="204"/>
      <c r="Q1509" s="204"/>
      <c r="R1509" s="204"/>
      <c r="S1509" s="204"/>
      <c r="T1509" s="205"/>
      <c r="AT1509" s="206" t="s">
        <v>252</v>
      </c>
      <c r="AU1509" s="206" t="s">
        <v>79</v>
      </c>
      <c r="AV1509" s="13" t="s">
        <v>79</v>
      </c>
      <c r="AW1509" s="13" t="s">
        <v>32</v>
      </c>
      <c r="AX1509" s="13" t="s">
        <v>70</v>
      </c>
      <c r="AY1509" s="206" t="s">
        <v>244</v>
      </c>
    </row>
    <row r="1510" spans="1:65" s="13" customFormat="1">
      <c r="B1510" s="195"/>
      <c r="C1510" s="196"/>
      <c r="D1510" s="197" t="s">
        <v>252</v>
      </c>
      <c r="E1510" s="198" t="s">
        <v>18</v>
      </c>
      <c r="F1510" s="199" t="s">
        <v>3531</v>
      </c>
      <c r="G1510" s="196"/>
      <c r="H1510" s="200">
        <v>460.1</v>
      </c>
      <c r="I1510" s="201"/>
      <c r="J1510" s="196"/>
      <c r="K1510" s="196"/>
      <c r="L1510" s="202"/>
      <c r="M1510" s="203"/>
      <c r="N1510" s="204"/>
      <c r="O1510" s="204"/>
      <c r="P1510" s="204"/>
      <c r="Q1510" s="204"/>
      <c r="R1510" s="204"/>
      <c r="S1510" s="204"/>
      <c r="T1510" s="205"/>
      <c r="AT1510" s="206" t="s">
        <v>252</v>
      </c>
      <c r="AU1510" s="206" t="s">
        <v>79</v>
      </c>
      <c r="AV1510" s="13" t="s">
        <v>79</v>
      </c>
      <c r="AW1510" s="13" t="s">
        <v>32</v>
      </c>
      <c r="AX1510" s="13" t="s">
        <v>70</v>
      </c>
      <c r="AY1510" s="206" t="s">
        <v>244</v>
      </c>
    </row>
    <row r="1511" spans="1:65" s="14" customFormat="1">
      <c r="B1511" s="207"/>
      <c r="C1511" s="208"/>
      <c r="D1511" s="197" t="s">
        <v>252</v>
      </c>
      <c r="E1511" s="209" t="s">
        <v>18</v>
      </c>
      <c r="F1511" s="210" t="s">
        <v>254</v>
      </c>
      <c r="G1511" s="208"/>
      <c r="H1511" s="211">
        <v>545.06000000000006</v>
      </c>
      <c r="I1511" s="212"/>
      <c r="J1511" s="208"/>
      <c r="K1511" s="208"/>
      <c r="L1511" s="213"/>
      <c r="M1511" s="214"/>
      <c r="N1511" s="215"/>
      <c r="O1511" s="215"/>
      <c r="P1511" s="215"/>
      <c r="Q1511" s="215"/>
      <c r="R1511" s="215"/>
      <c r="S1511" s="215"/>
      <c r="T1511" s="216"/>
      <c r="AT1511" s="217" t="s">
        <v>252</v>
      </c>
      <c r="AU1511" s="217" t="s">
        <v>79</v>
      </c>
      <c r="AV1511" s="14" t="s">
        <v>250</v>
      </c>
      <c r="AW1511" s="14" t="s">
        <v>32</v>
      </c>
      <c r="AX1511" s="14" t="s">
        <v>77</v>
      </c>
      <c r="AY1511" s="217" t="s">
        <v>244</v>
      </c>
    </row>
    <row r="1512" spans="1:65" s="2" customFormat="1" ht="24.2" customHeight="1">
      <c r="A1512" s="36"/>
      <c r="B1512" s="37"/>
      <c r="C1512" s="181" t="s">
        <v>3532</v>
      </c>
      <c r="D1512" s="181" t="s">
        <v>246</v>
      </c>
      <c r="E1512" s="182" t="s">
        <v>3533</v>
      </c>
      <c r="F1512" s="183" t="s">
        <v>3534</v>
      </c>
      <c r="G1512" s="184" t="s">
        <v>289</v>
      </c>
      <c r="H1512" s="185">
        <v>195.84</v>
      </c>
      <c r="I1512" s="186"/>
      <c r="J1512" s="187">
        <f>ROUND(I1512*H1512,2)</f>
        <v>0</v>
      </c>
      <c r="K1512" s="188"/>
      <c r="L1512" s="41"/>
      <c r="M1512" s="189" t="s">
        <v>18</v>
      </c>
      <c r="N1512" s="190" t="s">
        <v>41</v>
      </c>
      <c r="O1512" s="66"/>
      <c r="P1512" s="191">
        <f>O1512*H1512</f>
        <v>0</v>
      </c>
      <c r="Q1512" s="191">
        <v>0</v>
      </c>
      <c r="R1512" s="191">
        <f>Q1512*H1512</f>
        <v>0</v>
      </c>
      <c r="S1512" s="191">
        <v>0</v>
      </c>
      <c r="T1512" s="192">
        <f>S1512*H1512</f>
        <v>0</v>
      </c>
      <c r="U1512" s="36"/>
      <c r="V1512" s="36"/>
      <c r="W1512" s="36"/>
      <c r="X1512" s="36"/>
      <c r="Y1512" s="36"/>
      <c r="Z1512" s="36"/>
      <c r="AA1512" s="36"/>
      <c r="AB1512" s="36"/>
      <c r="AC1512" s="36"/>
      <c r="AD1512" s="36"/>
      <c r="AE1512" s="36"/>
      <c r="AR1512" s="193" t="s">
        <v>167</v>
      </c>
      <c r="AT1512" s="193" t="s">
        <v>246</v>
      </c>
      <c r="AU1512" s="193" t="s">
        <v>79</v>
      </c>
      <c r="AY1512" s="19" t="s">
        <v>244</v>
      </c>
      <c r="BE1512" s="194">
        <f>IF(N1512="základní",J1512,0)</f>
        <v>0</v>
      </c>
      <c r="BF1512" s="194">
        <f>IF(N1512="snížená",J1512,0)</f>
        <v>0</v>
      </c>
      <c r="BG1512" s="194">
        <f>IF(N1512="zákl. přenesená",J1512,0)</f>
        <v>0</v>
      </c>
      <c r="BH1512" s="194">
        <f>IF(N1512="sníž. přenesená",J1512,0)</f>
        <v>0</v>
      </c>
      <c r="BI1512" s="194">
        <f>IF(N1512="nulová",J1512,0)</f>
        <v>0</v>
      </c>
      <c r="BJ1512" s="19" t="s">
        <v>77</v>
      </c>
      <c r="BK1512" s="194">
        <f>ROUND(I1512*H1512,2)</f>
        <v>0</v>
      </c>
      <c r="BL1512" s="19" t="s">
        <v>167</v>
      </c>
      <c r="BM1512" s="193" t="s">
        <v>3535</v>
      </c>
    </row>
    <row r="1513" spans="1:65" s="13" customFormat="1">
      <c r="B1513" s="195"/>
      <c r="C1513" s="196"/>
      <c r="D1513" s="197" t="s">
        <v>252</v>
      </c>
      <c r="E1513" s="198" t="s">
        <v>18</v>
      </c>
      <c r="F1513" s="199" t="s">
        <v>3536</v>
      </c>
      <c r="G1513" s="196"/>
      <c r="H1513" s="200">
        <v>195.84</v>
      </c>
      <c r="I1513" s="201"/>
      <c r="J1513" s="196"/>
      <c r="K1513" s="196"/>
      <c r="L1513" s="202"/>
      <c r="M1513" s="203"/>
      <c r="N1513" s="204"/>
      <c r="O1513" s="204"/>
      <c r="P1513" s="204"/>
      <c r="Q1513" s="204"/>
      <c r="R1513" s="204"/>
      <c r="S1513" s="204"/>
      <c r="T1513" s="205"/>
      <c r="AT1513" s="206" t="s">
        <v>252</v>
      </c>
      <c r="AU1513" s="206" t="s">
        <v>79</v>
      </c>
      <c r="AV1513" s="13" t="s">
        <v>79</v>
      </c>
      <c r="AW1513" s="13" t="s">
        <v>32</v>
      </c>
      <c r="AX1513" s="13" t="s">
        <v>70</v>
      </c>
      <c r="AY1513" s="206" t="s">
        <v>244</v>
      </c>
    </row>
    <row r="1514" spans="1:65" s="14" customFormat="1">
      <c r="B1514" s="207"/>
      <c r="C1514" s="208"/>
      <c r="D1514" s="197" t="s">
        <v>252</v>
      </c>
      <c r="E1514" s="209" t="s">
        <v>18</v>
      </c>
      <c r="F1514" s="210" t="s">
        <v>254</v>
      </c>
      <c r="G1514" s="208"/>
      <c r="H1514" s="211">
        <v>195.84</v>
      </c>
      <c r="I1514" s="212"/>
      <c r="J1514" s="208"/>
      <c r="K1514" s="208"/>
      <c r="L1514" s="213"/>
      <c r="M1514" s="214"/>
      <c r="N1514" s="215"/>
      <c r="O1514" s="215"/>
      <c r="P1514" s="215"/>
      <c r="Q1514" s="215"/>
      <c r="R1514" s="215"/>
      <c r="S1514" s="215"/>
      <c r="T1514" s="216"/>
      <c r="AT1514" s="217" t="s">
        <v>252</v>
      </c>
      <c r="AU1514" s="217" t="s">
        <v>79</v>
      </c>
      <c r="AV1514" s="14" t="s">
        <v>250</v>
      </c>
      <c r="AW1514" s="14" t="s">
        <v>32</v>
      </c>
      <c r="AX1514" s="14" t="s">
        <v>77</v>
      </c>
      <c r="AY1514" s="217" t="s">
        <v>244</v>
      </c>
    </row>
    <row r="1515" spans="1:65" s="2" customFormat="1" ht="16.5" customHeight="1">
      <c r="A1515" s="36"/>
      <c r="B1515" s="37"/>
      <c r="C1515" s="218" t="s">
        <v>3537</v>
      </c>
      <c r="D1515" s="218" t="s">
        <v>264</v>
      </c>
      <c r="E1515" s="219" t="s">
        <v>3538</v>
      </c>
      <c r="F1515" s="220" t="s">
        <v>3539</v>
      </c>
      <c r="G1515" s="221" t="s">
        <v>289</v>
      </c>
      <c r="H1515" s="222">
        <v>205.63200000000001</v>
      </c>
      <c r="I1515" s="223"/>
      <c r="J1515" s="224">
        <f>ROUND(I1515*H1515,2)</f>
        <v>0</v>
      </c>
      <c r="K1515" s="225"/>
      <c r="L1515" s="226"/>
      <c r="M1515" s="227" t="s">
        <v>18</v>
      </c>
      <c r="N1515" s="228" t="s">
        <v>41</v>
      </c>
      <c r="O1515" s="66"/>
      <c r="P1515" s="191">
        <f>O1515*H1515</f>
        <v>0</v>
      </c>
      <c r="Q1515" s="191">
        <v>0</v>
      </c>
      <c r="R1515" s="191">
        <f>Q1515*H1515</f>
        <v>0</v>
      </c>
      <c r="S1515" s="191">
        <v>0</v>
      </c>
      <c r="T1515" s="192">
        <f>S1515*H1515</f>
        <v>0</v>
      </c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R1515" s="193" t="s">
        <v>415</v>
      </c>
      <c r="AT1515" s="193" t="s">
        <v>264</v>
      </c>
      <c r="AU1515" s="193" t="s">
        <v>79</v>
      </c>
      <c r="AY1515" s="19" t="s">
        <v>244</v>
      </c>
      <c r="BE1515" s="194">
        <f>IF(N1515="základní",J1515,0)</f>
        <v>0</v>
      </c>
      <c r="BF1515" s="194">
        <f>IF(N1515="snížená",J1515,0)</f>
        <v>0</v>
      </c>
      <c r="BG1515" s="194">
        <f>IF(N1515="zákl. přenesená",J1515,0)</f>
        <v>0</v>
      </c>
      <c r="BH1515" s="194">
        <f>IF(N1515="sníž. přenesená",J1515,0)</f>
        <v>0</v>
      </c>
      <c r="BI1515" s="194">
        <f>IF(N1515="nulová",J1515,0)</f>
        <v>0</v>
      </c>
      <c r="BJ1515" s="19" t="s">
        <v>77</v>
      </c>
      <c r="BK1515" s="194">
        <f>ROUND(I1515*H1515,2)</f>
        <v>0</v>
      </c>
      <c r="BL1515" s="19" t="s">
        <v>167</v>
      </c>
      <c r="BM1515" s="193" t="s">
        <v>3540</v>
      </c>
    </row>
    <row r="1516" spans="1:65" s="13" customFormat="1">
      <c r="B1516" s="195"/>
      <c r="C1516" s="196"/>
      <c r="D1516" s="197" t="s">
        <v>252</v>
      </c>
      <c r="E1516" s="198" t="s">
        <v>18</v>
      </c>
      <c r="F1516" s="199" t="s">
        <v>3541</v>
      </c>
      <c r="G1516" s="196"/>
      <c r="H1516" s="200">
        <v>205.63200000000001</v>
      </c>
      <c r="I1516" s="201"/>
      <c r="J1516" s="196"/>
      <c r="K1516" s="196"/>
      <c r="L1516" s="202"/>
      <c r="M1516" s="203"/>
      <c r="N1516" s="204"/>
      <c r="O1516" s="204"/>
      <c r="P1516" s="204"/>
      <c r="Q1516" s="204"/>
      <c r="R1516" s="204"/>
      <c r="S1516" s="204"/>
      <c r="T1516" s="205"/>
      <c r="AT1516" s="206" t="s">
        <v>252</v>
      </c>
      <c r="AU1516" s="206" t="s">
        <v>79</v>
      </c>
      <c r="AV1516" s="13" t="s">
        <v>79</v>
      </c>
      <c r="AW1516" s="13" t="s">
        <v>32</v>
      </c>
      <c r="AX1516" s="13" t="s">
        <v>70</v>
      </c>
      <c r="AY1516" s="206" t="s">
        <v>244</v>
      </c>
    </row>
    <row r="1517" spans="1:65" s="14" customFormat="1">
      <c r="B1517" s="207"/>
      <c r="C1517" s="208"/>
      <c r="D1517" s="197" t="s">
        <v>252</v>
      </c>
      <c r="E1517" s="209" t="s">
        <v>18</v>
      </c>
      <c r="F1517" s="210" t="s">
        <v>254</v>
      </c>
      <c r="G1517" s="208"/>
      <c r="H1517" s="211">
        <v>205.63200000000001</v>
      </c>
      <c r="I1517" s="212"/>
      <c r="J1517" s="208"/>
      <c r="K1517" s="208"/>
      <c r="L1517" s="213"/>
      <c r="M1517" s="214"/>
      <c r="N1517" s="215"/>
      <c r="O1517" s="215"/>
      <c r="P1517" s="215"/>
      <c r="Q1517" s="215"/>
      <c r="R1517" s="215"/>
      <c r="S1517" s="215"/>
      <c r="T1517" s="216"/>
      <c r="AT1517" s="217" t="s">
        <v>252</v>
      </c>
      <c r="AU1517" s="217" t="s">
        <v>79</v>
      </c>
      <c r="AV1517" s="14" t="s">
        <v>250</v>
      </c>
      <c r="AW1517" s="14" t="s">
        <v>32</v>
      </c>
      <c r="AX1517" s="14" t="s">
        <v>77</v>
      </c>
      <c r="AY1517" s="217" t="s">
        <v>244</v>
      </c>
    </row>
    <row r="1518" spans="1:65" s="2" customFormat="1" ht="44.25" customHeight="1">
      <c r="A1518" s="36"/>
      <c r="B1518" s="37"/>
      <c r="C1518" s="181" t="s">
        <v>3542</v>
      </c>
      <c r="D1518" s="181" t="s">
        <v>246</v>
      </c>
      <c r="E1518" s="182" t="s">
        <v>3543</v>
      </c>
      <c r="F1518" s="183" t="s">
        <v>3544</v>
      </c>
      <c r="G1518" s="184" t="s">
        <v>379</v>
      </c>
      <c r="H1518" s="185">
        <v>18.8</v>
      </c>
      <c r="I1518" s="186"/>
      <c r="J1518" s="187">
        <f>ROUND(I1518*H1518,2)</f>
        <v>0</v>
      </c>
      <c r="K1518" s="188"/>
      <c r="L1518" s="41"/>
      <c r="M1518" s="189" t="s">
        <v>18</v>
      </c>
      <c r="N1518" s="190" t="s">
        <v>41</v>
      </c>
      <c r="O1518" s="66"/>
      <c r="P1518" s="191">
        <f>O1518*H1518</f>
        <v>0</v>
      </c>
      <c r="Q1518" s="191">
        <v>1.295E-2</v>
      </c>
      <c r="R1518" s="191">
        <f>Q1518*H1518</f>
        <v>0.24346000000000001</v>
      </c>
      <c r="S1518" s="191">
        <v>0</v>
      </c>
      <c r="T1518" s="192">
        <f>S1518*H1518</f>
        <v>0</v>
      </c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R1518" s="193" t="s">
        <v>167</v>
      </c>
      <c r="AT1518" s="193" t="s">
        <v>246</v>
      </c>
      <c r="AU1518" s="193" t="s">
        <v>79</v>
      </c>
      <c r="AY1518" s="19" t="s">
        <v>244</v>
      </c>
      <c r="BE1518" s="194">
        <f>IF(N1518="základní",J1518,0)</f>
        <v>0</v>
      </c>
      <c r="BF1518" s="194">
        <f>IF(N1518="snížená",J1518,0)</f>
        <v>0</v>
      </c>
      <c r="BG1518" s="194">
        <f>IF(N1518="zákl. přenesená",J1518,0)</f>
        <v>0</v>
      </c>
      <c r="BH1518" s="194">
        <f>IF(N1518="sníž. přenesená",J1518,0)</f>
        <v>0</v>
      </c>
      <c r="BI1518" s="194">
        <f>IF(N1518="nulová",J1518,0)</f>
        <v>0</v>
      </c>
      <c r="BJ1518" s="19" t="s">
        <v>77</v>
      </c>
      <c r="BK1518" s="194">
        <f>ROUND(I1518*H1518,2)</f>
        <v>0</v>
      </c>
      <c r="BL1518" s="19" t="s">
        <v>167</v>
      </c>
      <c r="BM1518" s="193" t="s">
        <v>3545</v>
      </c>
    </row>
    <row r="1519" spans="1:65" s="13" customFormat="1">
      <c r="B1519" s="195"/>
      <c r="C1519" s="196"/>
      <c r="D1519" s="197" t="s">
        <v>252</v>
      </c>
      <c r="E1519" s="198" t="s">
        <v>18</v>
      </c>
      <c r="F1519" s="199" t="s">
        <v>3546</v>
      </c>
      <c r="G1519" s="196"/>
      <c r="H1519" s="200">
        <v>18.8</v>
      </c>
      <c r="I1519" s="201"/>
      <c r="J1519" s="196"/>
      <c r="K1519" s="196"/>
      <c r="L1519" s="202"/>
      <c r="M1519" s="203"/>
      <c r="N1519" s="204"/>
      <c r="O1519" s="204"/>
      <c r="P1519" s="204"/>
      <c r="Q1519" s="204"/>
      <c r="R1519" s="204"/>
      <c r="S1519" s="204"/>
      <c r="T1519" s="205"/>
      <c r="AT1519" s="206" t="s">
        <v>252</v>
      </c>
      <c r="AU1519" s="206" t="s">
        <v>79</v>
      </c>
      <c r="AV1519" s="13" t="s">
        <v>79</v>
      </c>
      <c r="AW1519" s="13" t="s">
        <v>32</v>
      </c>
      <c r="AX1519" s="13" t="s">
        <v>70</v>
      </c>
      <c r="AY1519" s="206" t="s">
        <v>244</v>
      </c>
    </row>
    <row r="1520" spans="1:65" s="14" customFormat="1">
      <c r="B1520" s="207"/>
      <c r="C1520" s="208"/>
      <c r="D1520" s="197" t="s">
        <v>252</v>
      </c>
      <c r="E1520" s="209" t="s">
        <v>18</v>
      </c>
      <c r="F1520" s="210" t="s">
        <v>254</v>
      </c>
      <c r="G1520" s="208"/>
      <c r="H1520" s="211">
        <v>18.8</v>
      </c>
      <c r="I1520" s="212"/>
      <c r="J1520" s="208"/>
      <c r="K1520" s="208"/>
      <c r="L1520" s="213"/>
      <c r="M1520" s="214"/>
      <c r="N1520" s="215"/>
      <c r="O1520" s="215"/>
      <c r="P1520" s="215"/>
      <c r="Q1520" s="215"/>
      <c r="R1520" s="215"/>
      <c r="S1520" s="215"/>
      <c r="T1520" s="216"/>
      <c r="AT1520" s="217" t="s">
        <v>252</v>
      </c>
      <c r="AU1520" s="217" t="s">
        <v>79</v>
      </c>
      <c r="AV1520" s="14" t="s">
        <v>250</v>
      </c>
      <c r="AW1520" s="14" t="s">
        <v>32</v>
      </c>
      <c r="AX1520" s="14" t="s">
        <v>77</v>
      </c>
      <c r="AY1520" s="217" t="s">
        <v>244</v>
      </c>
    </row>
    <row r="1521" spans="1:65" s="2" customFormat="1" ht="49.15" customHeight="1">
      <c r="A1521" s="36"/>
      <c r="B1521" s="37"/>
      <c r="C1521" s="181" t="s">
        <v>3547</v>
      </c>
      <c r="D1521" s="181" t="s">
        <v>246</v>
      </c>
      <c r="E1521" s="182" t="s">
        <v>3548</v>
      </c>
      <c r="F1521" s="183" t="s">
        <v>3549</v>
      </c>
      <c r="G1521" s="184" t="s">
        <v>289</v>
      </c>
      <c r="H1521" s="185">
        <v>146.34</v>
      </c>
      <c r="I1521" s="186"/>
      <c r="J1521" s="187">
        <f>ROUND(I1521*H1521,2)</f>
        <v>0</v>
      </c>
      <c r="K1521" s="188"/>
      <c r="L1521" s="41"/>
      <c r="M1521" s="189" t="s">
        <v>18</v>
      </c>
      <c r="N1521" s="190" t="s">
        <v>41</v>
      </c>
      <c r="O1521" s="66"/>
      <c r="P1521" s="191">
        <f>O1521*H1521</f>
        <v>0</v>
      </c>
      <c r="Q1521" s="191">
        <v>1.702E-2</v>
      </c>
      <c r="R1521" s="191">
        <f>Q1521*H1521</f>
        <v>2.4907068000000003</v>
      </c>
      <c r="S1521" s="191">
        <v>0</v>
      </c>
      <c r="T1521" s="192">
        <f>S1521*H1521</f>
        <v>0</v>
      </c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R1521" s="193" t="s">
        <v>167</v>
      </c>
      <c r="AT1521" s="193" t="s">
        <v>246</v>
      </c>
      <c r="AU1521" s="193" t="s">
        <v>79</v>
      </c>
      <c r="AY1521" s="19" t="s">
        <v>244</v>
      </c>
      <c r="BE1521" s="194">
        <f>IF(N1521="základní",J1521,0)</f>
        <v>0</v>
      </c>
      <c r="BF1521" s="194">
        <f>IF(N1521="snížená",J1521,0)</f>
        <v>0</v>
      </c>
      <c r="BG1521" s="194">
        <f>IF(N1521="zákl. přenesená",J1521,0)</f>
        <v>0</v>
      </c>
      <c r="BH1521" s="194">
        <f>IF(N1521="sníž. přenesená",J1521,0)</f>
        <v>0</v>
      </c>
      <c r="BI1521" s="194">
        <f>IF(N1521="nulová",J1521,0)</f>
        <v>0</v>
      </c>
      <c r="BJ1521" s="19" t="s">
        <v>77</v>
      </c>
      <c r="BK1521" s="194">
        <f>ROUND(I1521*H1521,2)</f>
        <v>0</v>
      </c>
      <c r="BL1521" s="19" t="s">
        <v>167</v>
      </c>
      <c r="BM1521" s="193" t="s">
        <v>3550</v>
      </c>
    </row>
    <row r="1522" spans="1:65" s="13" customFormat="1">
      <c r="B1522" s="195"/>
      <c r="C1522" s="196"/>
      <c r="D1522" s="197" t="s">
        <v>252</v>
      </c>
      <c r="E1522" s="198" t="s">
        <v>18</v>
      </c>
      <c r="F1522" s="199" t="s">
        <v>3551</v>
      </c>
      <c r="G1522" s="196"/>
      <c r="H1522" s="200">
        <v>14.04</v>
      </c>
      <c r="I1522" s="201"/>
      <c r="J1522" s="196"/>
      <c r="K1522" s="196"/>
      <c r="L1522" s="202"/>
      <c r="M1522" s="203"/>
      <c r="N1522" s="204"/>
      <c r="O1522" s="204"/>
      <c r="P1522" s="204"/>
      <c r="Q1522" s="204"/>
      <c r="R1522" s="204"/>
      <c r="S1522" s="204"/>
      <c r="T1522" s="205"/>
      <c r="AT1522" s="206" t="s">
        <v>252</v>
      </c>
      <c r="AU1522" s="206" t="s">
        <v>79</v>
      </c>
      <c r="AV1522" s="13" t="s">
        <v>79</v>
      </c>
      <c r="AW1522" s="13" t="s">
        <v>32</v>
      </c>
      <c r="AX1522" s="13" t="s">
        <v>70</v>
      </c>
      <c r="AY1522" s="206" t="s">
        <v>244</v>
      </c>
    </row>
    <row r="1523" spans="1:65" s="13" customFormat="1">
      <c r="B1523" s="195"/>
      <c r="C1523" s="196"/>
      <c r="D1523" s="197" t="s">
        <v>252</v>
      </c>
      <c r="E1523" s="198" t="s">
        <v>18</v>
      </c>
      <c r="F1523" s="199" t="s">
        <v>3552</v>
      </c>
      <c r="G1523" s="196"/>
      <c r="H1523" s="200">
        <v>132.30000000000001</v>
      </c>
      <c r="I1523" s="201"/>
      <c r="J1523" s="196"/>
      <c r="K1523" s="196"/>
      <c r="L1523" s="202"/>
      <c r="M1523" s="203"/>
      <c r="N1523" s="204"/>
      <c r="O1523" s="204"/>
      <c r="P1523" s="204"/>
      <c r="Q1523" s="204"/>
      <c r="R1523" s="204"/>
      <c r="S1523" s="204"/>
      <c r="T1523" s="205"/>
      <c r="AT1523" s="206" t="s">
        <v>252</v>
      </c>
      <c r="AU1523" s="206" t="s">
        <v>79</v>
      </c>
      <c r="AV1523" s="13" t="s">
        <v>79</v>
      </c>
      <c r="AW1523" s="13" t="s">
        <v>32</v>
      </c>
      <c r="AX1523" s="13" t="s">
        <v>70</v>
      </c>
      <c r="AY1523" s="206" t="s">
        <v>244</v>
      </c>
    </row>
    <row r="1524" spans="1:65" s="14" customFormat="1">
      <c r="B1524" s="207"/>
      <c r="C1524" s="208"/>
      <c r="D1524" s="197" t="s">
        <v>252</v>
      </c>
      <c r="E1524" s="209" t="s">
        <v>18</v>
      </c>
      <c r="F1524" s="210" t="s">
        <v>254</v>
      </c>
      <c r="G1524" s="208"/>
      <c r="H1524" s="211">
        <v>146.34</v>
      </c>
      <c r="I1524" s="212"/>
      <c r="J1524" s="208"/>
      <c r="K1524" s="208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252</v>
      </c>
      <c r="AU1524" s="217" t="s">
        <v>79</v>
      </c>
      <c r="AV1524" s="14" t="s">
        <v>250</v>
      </c>
      <c r="AW1524" s="14" t="s">
        <v>32</v>
      </c>
      <c r="AX1524" s="14" t="s">
        <v>77</v>
      </c>
      <c r="AY1524" s="217" t="s">
        <v>244</v>
      </c>
    </row>
    <row r="1525" spans="1:65" s="2" customFormat="1" ht="37.9" customHeight="1">
      <c r="A1525" s="36"/>
      <c r="B1525" s="37"/>
      <c r="C1525" s="181" t="s">
        <v>3553</v>
      </c>
      <c r="D1525" s="181" t="s">
        <v>246</v>
      </c>
      <c r="E1525" s="182" t="s">
        <v>3554</v>
      </c>
      <c r="F1525" s="183" t="s">
        <v>3555</v>
      </c>
      <c r="G1525" s="184" t="s">
        <v>289</v>
      </c>
      <c r="H1525" s="185">
        <v>898.3</v>
      </c>
      <c r="I1525" s="186"/>
      <c r="J1525" s="187">
        <f>ROUND(I1525*H1525,2)</f>
        <v>0</v>
      </c>
      <c r="K1525" s="188"/>
      <c r="L1525" s="41"/>
      <c r="M1525" s="189" t="s">
        <v>18</v>
      </c>
      <c r="N1525" s="190" t="s">
        <v>41</v>
      </c>
      <c r="O1525" s="66"/>
      <c r="P1525" s="191">
        <f>O1525*H1525</f>
        <v>0</v>
      </c>
      <c r="Q1525" s="191">
        <v>3.2710000000000003E-2</v>
      </c>
      <c r="R1525" s="191">
        <f>Q1525*H1525</f>
        <v>29.383393000000002</v>
      </c>
      <c r="S1525" s="191">
        <v>0</v>
      </c>
      <c r="T1525" s="192">
        <f>S1525*H1525</f>
        <v>0</v>
      </c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R1525" s="193" t="s">
        <v>167</v>
      </c>
      <c r="AT1525" s="193" t="s">
        <v>246</v>
      </c>
      <c r="AU1525" s="193" t="s">
        <v>79</v>
      </c>
      <c r="AY1525" s="19" t="s">
        <v>244</v>
      </c>
      <c r="BE1525" s="194">
        <f>IF(N1525="základní",J1525,0)</f>
        <v>0</v>
      </c>
      <c r="BF1525" s="194">
        <f>IF(N1525="snížená",J1525,0)</f>
        <v>0</v>
      </c>
      <c r="BG1525" s="194">
        <f>IF(N1525="zákl. přenesená",J1525,0)</f>
        <v>0</v>
      </c>
      <c r="BH1525" s="194">
        <f>IF(N1525="sníž. přenesená",J1525,0)</f>
        <v>0</v>
      </c>
      <c r="BI1525" s="194">
        <f>IF(N1525="nulová",J1525,0)</f>
        <v>0</v>
      </c>
      <c r="BJ1525" s="19" t="s">
        <v>77</v>
      </c>
      <c r="BK1525" s="194">
        <f>ROUND(I1525*H1525,2)</f>
        <v>0</v>
      </c>
      <c r="BL1525" s="19" t="s">
        <v>167</v>
      </c>
      <c r="BM1525" s="193" t="s">
        <v>3556</v>
      </c>
    </row>
    <row r="1526" spans="1:65" s="13" customFormat="1">
      <c r="B1526" s="195"/>
      <c r="C1526" s="196"/>
      <c r="D1526" s="197" t="s">
        <v>252</v>
      </c>
      <c r="E1526" s="198" t="s">
        <v>18</v>
      </c>
      <c r="F1526" s="199" t="s">
        <v>3557</v>
      </c>
      <c r="G1526" s="196"/>
      <c r="H1526" s="200">
        <v>304.7</v>
      </c>
      <c r="I1526" s="201"/>
      <c r="J1526" s="196"/>
      <c r="K1526" s="196"/>
      <c r="L1526" s="202"/>
      <c r="M1526" s="203"/>
      <c r="N1526" s="204"/>
      <c r="O1526" s="204"/>
      <c r="P1526" s="204"/>
      <c r="Q1526" s="204"/>
      <c r="R1526" s="204"/>
      <c r="S1526" s="204"/>
      <c r="T1526" s="205"/>
      <c r="AT1526" s="206" t="s">
        <v>252</v>
      </c>
      <c r="AU1526" s="206" t="s">
        <v>79</v>
      </c>
      <c r="AV1526" s="13" t="s">
        <v>79</v>
      </c>
      <c r="AW1526" s="13" t="s">
        <v>32</v>
      </c>
      <c r="AX1526" s="13" t="s">
        <v>70</v>
      </c>
      <c r="AY1526" s="206" t="s">
        <v>244</v>
      </c>
    </row>
    <row r="1527" spans="1:65" s="13" customFormat="1">
      <c r="B1527" s="195"/>
      <c r="C1527" s="196"/>
      <c r="D1527" s="197" t="s">
        <v>252</v>
      </c>
      <c r="E1527" s="198" t="s">
        <v>18</v>
      </c>
      <c r="F1527" s="199" t="s">
        <v>2440</v>
      </c>
      <c r="G1527" s="196"/>
      <c r="H1527" s="200">
        <v>253.1</v>
      </c>
      <c r="I1527" s="201"/>
      <c r="J1527" s="196"/>
      <c r="K1527" s="196"/>
      <c r="L1527" s="202"/>
      <c r="M1527" s="203"/>
      <c r="N1527" s="204"/>
      <c r="O1527" s="204"/>
      <c r="P1527" s="204"/>
      <c r="Q1527" s="204"/>
      <c r="R1527" s="204"/>
      <c r="S1527" s="204"/>
      <c r="T1527" s="205"/>
      <c r="AT1527" s="206" t="s">
        <v>252</v>
      </c>
      <c r="AU1527" s="206" t="s">
        <v>79</v>
      </c>
      <c r="AV1527" s="13" t="s">
        <v>79</v>
      </c>
      <c r="AW1527" s="13" t="s">
        <v>32</v>
      </c>
      <c r="AX1527" s="13" t="s">
        <v>70</v>
      </c>
      <c r="AY1527" s="206" t="s">
        <v>244</v>
      </c>
    </row>
    <row r="1528" spans="1:65" s="13" customFormat="1">
      <c r="B1528" s="195"/>
      <c r="C1528" s="196"/>
      <c r="D1528" s="197" t="s">
        <v>252</v>
      </c>
      <c r="E1528" s="198" t="s">
        <v>18</v>
      </c>
      <c r="F1528" s="199" t="s">
        <v>3558</v>
      </c>
      <c r="G1528" s="196"/>
      <c r="H1528" s="200">
        <v>186.6</v>
      </c>
      <c r="I1528" s="201"/>
      <c r="J1528" s="196"/>
      <c r="K1528" s="196"/>
      <c r="L1528" s="202"/>
      <c r="M1528" s="203"/>
      <c r="N1528" s="204"/>
      <c r="O1528" s="204"/>
      <c r="P1528" s="204"/>
      <c r="Q1528" s="204"/>
      <c r="R1528" s="204"/>
      <c r="S1528" s="204"/>
      <c r="T1528" s="205"/>
      <c r="AT1528" s="206" t="s">
        <v>252</v>
      </c>
      <c r="AU1528" s="206" t="s">
        <v>79</v>
      </c>
      <c r="AV1528" s="13" t="s">
        <v>79</v>
      </c>
      <c r="AW1528" s="13" t="s">
        <v>32</v>
      </c>
      <c r="AX1528" s="13" t="s">
        <v>70</v>
      </c>
      <c r="AY1528" s="206" t="s">
        <v>244</v>
      </c>
    </row>
    <row r="1529" spans="1:65" s="13" customFormat="1">
      <c r="B1529" s="195"/>
      <c r="C1529" s="196"/>
      <c r="D1529" s="197" t="s">
        <v>252</v>
      </c>
      <c r="E1529" s="198" t="s">
        <v>18</v>
      </c>
      <c r="F1529" s="199" t="s">
        <v>3559</v>
      </c>
      <c r="G1529" s="196"/>
      <c r="H1529" s="200">
        <v>27.3</v>
      </c>
      <c r="I1529" s="201"/>
      <c r="J1529" s="196"/>
      <c r="K1529" s="196"/>
      <c r="L1529" s="202"/>
      <c r="M1529" s="203"/>
      <c r="N1529" s="204"/>
      <c r="O1529" s="204"/>
      <c r="P1529" s="204"/>
      <c r="Q1529" s="204"/>
      <c r="R1529" s="204"/>
      <c r="S1529" s="204"/>
      <c r="T1529" s="205"/>
      <c r="AT1529" s="206" t="s">
        <v>252</v>
      </c>
      <c r="AU1529" s="206" t="s">
        <v>79</v>
      </c>
      <c r="AV1529" s="13" t="s">
        <v>79</v>
      </c>
      <c r="AW1529" s="13" t="s">
        <v>32</v>
      </c>
      <c r="AX1529" s="13" t="s">
        <v>70</v>
      </c>
      <c r="AY1529" s="206" t="s">
        <v>244</v>
      </c>
    </row>
    <row r="1530" spans="1:65" s="13" customFormat="1">
      <c r="B1530" s="195"/>
      <c r="C1530" s="196"/>
      <c r="D1530" s="197" t="s">
        <v>252</v>
      </c>
      <c r="E1530" s="198" t="s">
        <v>18</v>
      </c>
      <c r="F1530" s="199" t="s">
        <v>3560</v>
      </c>
      <c r="G1530" s="196"/>
      <c r="H1530" s="200">
        <v>38.200000000000003</v>
      </c>
      <c r="I1530" s="201"/>
      <c r="J1530" s="196"/>
      <c r="K1530" s="196"/>
      <c r="L1530" s="202"/>
      <c r="M1530" s="203"/>
      <c r="N1530" s="204"/>
      <c r="O1530" s="204"/>
      <c r="P1530" s="204"/>
      <c r="Q1530" s="204"/>
      <c r="R1530" s="204"/>
      <c r="S1530" s="204"/>
      <c r="T1530" s="205"/>
      <c r="AT1530" s="206" t="s">
        <v>252</v>
      </c>
      <c r="AU1530" s="206" t="s">
        <v>79</v>
      </c>
      <c r="AV1530" s="13" t="s">
        <v>79</v>
      </c>
      <c r="AW1530" s="13" t="s">
        <v>32</v>
      </c>
      <c r="AX1530" s="13" t="s">
        <v>70</v>
      </c>
      <c r="AY1530" s="206" t="s">
        <v>244</v>
      </c>
    </row>
    <row r="1531" spans="1:65" s="13" customFormat="1">
      <c r="B1531" s="195"/>
      <c r="C1531" s="196"/>
      <c r="D1531" s="197" t="s">
        <v>252</v>
      </c>
      <c r="E1531" s="198" t="s">
        <v>18</v>
      </c>
      <c r="F1531" s="199" t="s">
        <v>3438</v>
      </c>
      <c r="G1531" s="196"/>
      <c r="H1531" s="200">
        <v>49</v>
      </c>
      <c r="I1531" s="201"/>
      <c r="J1531" s="196"/>
      <c r="K1531" s="196"/>
      <c r="L1531" s="202"/>
      <c r="M1531" s="203"/>
      <c r="N1531" s="204"/>
      <c r="O1531" s="204"/>
      <c r="P1531" s="204"/>
      <c r="Q1531" s="204"/>
      <c r="R1531" s="204"/>
      <c r="S1531" s="204"/>
      <c r="T1531" s="205"/>
      <c r="AT1531" s="206" t="s">
        <v>252</v>
      </c>
      <c r="AU1531" s="206" t="s">
        <v>79</v>
      </c>
      <c r="AV1531" s="13" t="s">
        <v>79</v>
      </c>
      <c r="AW1531" s="13" t="s">
        <v>32</v>
      </c>
      <c r="AX1531" s="13" t="s">
        <v>70</v>
      </c>
      <c r="AY1531" s="206" t="s">
        <v>244</v>
      </c>
    </row>
    <row r="1532" spans="1:65" s="13" customFormat="1">
      <c r="B1532" s="195"/>
      <c r="C1532" s="196"/>
      <c r="D1532" s="197" t="s">
        <v>252</v>
      </c>
      <c r="E1532" s="198" t="s">
        <v>18</v>
      </c>
      <c r="F1532" s="199" t="s">
        <v>3432</v>
      </c>
      <c r="G1532" s="196"/>
      <c r="H1532" s="200">
        <v>39.4</v>
      </c>
      <c r="I1532" s="201"/>
      <c r="J1532" s="196"/>
      <c r="K1532" s="196"/>
      <c r="L1532" s="202"/>
      <c r="M1532" s="203"/>
      <c r="N1532" s="204"/>
      <c r="O1532" s="204"/>
      <c r="P1532" s="204"/>
      <c r="Q1532" s="204"/>
      <c r="R1532" s="204"/>
      <c r="S1532" s="204"/>
      <c r="T1532" s="205"/>
      <c r="AT1532" s="206" t="s">
        <v>252</v>
      </c>
      <c r="AU1532" s="206" t="s">
        <v>79</v>
      </c>
      <c r="AV1532" s="13" t="s">
        <v>79</v>
      </c>
      <c r="AW1532" s="13" t="s">
        <v>32</v>
      </c>
      <c r="AX1532" s="13" t="s">
        <v>70</v>
      </c>
      <c r="AY1532" s="206" t="s">
        <v>244</v>
      </c>
    </row>
    <row r="1533" spans="1:65" s="14" customFormat="1">
      <c r="B1533" s="207"/>
      <c r="C1533" s="208"/>
      <c r="D1533" s="197" t="s">
        <v>252</v>
      </c>
      <c r="E1533" s="209" t="s">
        <v>18</v>
      </c>
      <c r="F1533" s="210" t="s">
        <v>254</v>
      </c>
      <c r="G1533" s="208"/>
      <c r="H1533" s="211">
        <v>898.3</v>
      </c>
      <c r="I1533" s="212"/>
      <c r="J1533" s="208"/>
      <c r="K1533" s="208"/>
      <c r="L1533" s="213"/>
      <c r="M1533" s="214"/>
      <c r="N1533" s="215"/>
      <c r="O1533" s="215"/>
      <c r="P1533" s="215"/>
      <c r="Q1533" s="215"/>
      <c r="R1533" s="215"/>
      <c r="S1533" s="215"/>
      <c r="T1533" s="216"/>
      <c r="AT1533" s="217" t="s">
        <v>252</v>
      </c>
      <c r="AU1533" s="217" t="s">
        <v>79</v>
      </c>
      <c r="AV1533" s="14" t="s">
        <v>250</v>
      </c>
      <c r="AW1533" s="14" t="s">
        <v>32</v>
      </c>
      <c r="AX1533" s="14" t="s">
        <v>77</v>
      </c>
      <c r="AY1533" s="217" t="s">
        <v>244</v>
      </c>
    </row>
    <row r="1534" spans="1:65" s="2" customFormat="1" ht="49.15" customHeight="1">
      <c r="A1534" s="36"/>
      <c r="B1534" s="37"/>
      <c r="C1534" s="181" t="s">
        <v>3561</v>
      </c>
      <c r="D1534" s="181" t="s">
        <v>246</v>
      </c>
      <c r="E1534" s="182" t="s">
        <v>3562</v>
      </c>
      <c r="F1534" s="183" t="s">
        <v>3563</v>
      </c>
      <c r="G1534" s="184" t="s">
        <v>289</v>
      </c>
      <c r="H1534" s="185">
        <v>907.72</v>
      </c>
      <c r="I1534" s="186"/>
      <c r="J1534" s="187">
        <f>ROUND(I1534*H1534,2)</f>
        <v>0</v>
      </c>
      <c r="K1534" s="188"/>
      <c r="L1534" s="41"/>
      <c r="M1534" s="189" t="s">
        <v>18</v>
      </c>
      <c r="N1534" s="190" t="s">
        <v>41</v>
      </c>
      <c r="O1534" s="66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193" t="s">
        <v>167</v>
      </c>
      <c r="AT1534" s="193" t="s">
        <v>246</v>
      </c>
      <c r="AU1534" s="193" t="s">
        <v>79</v>
      </c>
      <c r="AY1534" s="19" t="s">
        <v>244</v>
      </c>
      <c r="BE1534" s="194">
        <f>IF(N1534="základní",J1534,0)</f>
        <v>0</v>
      </c>
      <c r="BF1534" s="194">
        <f>IF(N1534="snížená",J1534,0)</f>
        <v>0</v>
      </c>
      <c r="BG1534" s="194">
        <f>IF(N1534="zákl. přenesená",J1534,0)</f>
        <v>0</v>
      </c>
      <c r="BH1534" s="194">
        <f>IF(N1534="sníž. přenesená",J1534,0)</f>
        <v>0</v>
      </c>
      <c r="BI1534" s="194">
        <f>IF(N1534="nulová",J1534,0)</f>
        <v>0</v>
      </c>
      <c r="BJ1534" s="19" t="s">
        <v>77</v>
      </c>
      <c r="BK1534" s="194">
        <f>ROUND(I1534*H1534,2)</f>
        <v>0</v>
      </c>
      <c r="BL1534" s="19" t="s">
        <v>167</v>
      </c>
      <c r="BM1534" s="193" t="s">
        <v>3564</v>
      </c>
    </row>
    <row r="1535" spans="1:65" s="15" customFormat="1">
      <c r="B1535" s="229"/>
      <c r="C1535" s="230"/>
      <c r="D1535" s="197" t="s">
        <v>252</v>
      </c>
      <c r="E1535" s="231" t="s">
        <v>18</v>
      </c>
      <c r="F1535" s="232" t="s">
        <v>3565</v>
      </c>
      <c r="G1535" s="230"/>
      <c r="H1535" s="231" t="s">
        <v>18</v>
      </c>
      <c r="I1535" s="233"/>
      <c r="J1535" s="230"/>
      <c r="K1535" s="230"/>
      <c r="L1535" s="234"/>
      <c r="M1535" s="235"/>
      <c r="N1535" s="236"/>
      <c r="O1535" s="236"/>
      <c r="P1535" s="236"/>
      <c r="Q1535" s="236"/>
      <c r="R1535" s="236"/>
      <c r="S1535" s="236"/>
      <c r="T1535" s="237"/>
      <c r="AT1535" s="238" t="s">
        <v>252</v>
      </c>
      <c r="AU1535" s="238" t="s">
        <v>79</v>
      </c>
      <c r="AV1535" s="15" t="s">
        <v>77</v>
      </c>
      <c r="AW1535" s="15" t="s">
        <v>32</v>
      </c>
      <c r="AX1535" s="15" t="s">
        <v>70</v>
      </c>
      <c r="AY1535" s="238" t="s">
        <v>244</v>
      </c>
    </row>
    <row r="1536" spans="1:65" s="13" customFormat="1">
      <c r="B1536" s="195"/>
      <c r="C1536" s="196"/>
      <c r="D1536" s="197" t="s">
        <v>252</v>
      </c>
      <c r="E1536" s="198" t="s">
        <v>18</v>
      </c>
      <c r="F1536" s="199" t="s">
        <v>3566</v>
      </c>
      <c r="G1536" s="196"/>
      <c r="H1536" s="200">
        <v>470.92</v>
      </c>
      <c r="I1536" s="201"/>
      <c r="J1536" s="196"/>
      <c r="K1536" s="196"/>
      <c r="L1536" s="202"/>
      <c r="M1536" s="203"/>
      <c r="N1536" s="204"/>
      <c r="O1536" s="204"/>
      <c r="P1536" s="204"/>
      <c r="Q1536" s="204"/>
      <c r="R1536" s="204"/>
      <c r="S1536" s="204"/>
      <c r="T1536" s="205"/>
      <c r="AT1536" s="206" t="s">
        <v>252</v>
      </c>
      <c r="AU1536" s="206" t="s">
        <v>79</v>
      </c>
      <c r="AV1536" s="13" t="s">
        <v>79</v>
      </c>
      <c r="AW1536" s="13" t="s">
        <v>32</v>
      </c>
      <c r="AX1536" s="13" t="s">
        <v>70</v>
      </c>
      <c r="AY1536" s="206" t="s">
        <v>244</v>
      </c>
    </row>
    <row r="1537" spans="1:65" s="13" customFormat="1">
      <c r="B1537" s="195"/>
      <c r="C1537" s="196"/>
      <c r="D1537" s="197" t="s">
        <v>252</v>
      </c>
      <c r="E1537" s="198" t="s">
        <v>18</v>
      </c>
      <c r="F1537" s="199" t="s">
        <v>3567</v>
      </c>
      <c r="G1537" s="196"/>
      <c r="H1537" s="200">
        <v>436.8</v>
      </c>
      <c r="I1537" s="201"/>
      <c r="J1537" s="196"/>
      <c r="K1537" s="196"/>
      <c r="L1537" s="202"/>
      <c r="M1537" s="203"/>
      <c r="N1537" s="204"/>
      <c r="O1537" s="204"/>
      <c r="P1537" s="204"/>
      <c r="Q1537" s="204"/>
      <c r="R1537" s="204"/>
      <c r="S1537" s="204"/>
      <c r="T1537" s="205"/>
      <c r="AT1537" s="206" t="s">
        <v>252</v>
      </c>
      <c r="AU1537" s="206" t="s">
        <v>79</v>
      </c>
      <c r="AV1537" s="13" t="s">
        <v>79</v>
      </c>
      <c r="AW1537" s="13" t="s">
        <v>32</v>
      </c>
      <c r="AX1537" s="13" t="s">
        <v>70</v>
      </c>
      <c r="AY1537" s="206" t="s">
        <v>244</v>
      </c>
    </row>
    <row r="1538" spans="1:65" s="14" customFormat="1">
      <c r="B1538" s="207"/>
      <c r="C1538" s="208"/>
      <c r="D1538" s="197" t="s">
        <v>252</v>
      </c>
      <c r="E1538" s="209" t="s">
        <v>18</v>
      </c>
      <c r="F1538" s="210" t="s">
        <v>254</v>
      </c>
      <c r="G1538" s="208"/>
      <c r="H1538" s="211">
        <v>907.72</v>
      </c>
      <c r="I1538" s="212"/>
      <c r="J1538" s="208"/>
      <c r="K1538" s="208"/>
      <c r="L1538" s="213"/>
      <c r="M1538" s="214"/>
      <c r="N1538" s="215"/>
      <c r="O1538" s="215"/>
      <c r="P1538" s="215"/>
      <c r="Q1538" s="215"/>
      <c r="R1538" s="215"/>
      <c r="S1538" s="215"/>
      <c r="T1538" s="216"/>
      <c r="AT1538" s="217" t="s">
        <v>252</v>
      </c>
      <c r="AU1538" s="217" t="s">
        <v>79</v>
      </c>
      <c r="AV1538" s="14" t="s">
        <v>250</v>
      </c>
      <c r="AW1538" s="14" t="s">
        <v>32</v>
      </c>
      <c r="AX1538" s="14" t="s">
        <v>77</v>
      </c>
      <c r="AY1538" s="217" t="s">
        <v>244</v>
      </c>
    </row>
    <row r="1539" spans="1:65" s="2" customFormat="1" ht="24.2" customHeight="1">
      <c r="A1539" s="36"/>
      <c r="B1539" s="37"/>
      <c r="C1539" s="181" t="s">
        <v>3568</v>
      </c>
      <c r="D1539" s="181" t="s">
        <v>246</v>
      </c>
      <c r="E1539" s="182" t="s">
        <v>3569</v>
      </c>
      <c r="F1539" s="183" t="s">
        <v>3570</v>
      </c>
      <c r="G1539" s="184" t="s">
        <v>289</v>
      </c>
      <c r="H1539" s="185">
        <v>768.9</v>
      </c>
      <c r="I1539" s="186"/>
      <c r="J1539" s="187">
        <f>ROUND(I1539*H1539,2)</f>
        <v>0</v>
      </c>
      <c r="K1539" s="188"/>
      <c r="L1539" s="41"/>
      <c r="M1539" s="189" t="s">
        <v>18</v>
      </c>
      <c r="N1539" s="190" t="s">
        <v>41</v>
      </c>
      <c r="O1539" s="66"/>
      <c r="P1539" s="191">
        <f>O1539*H1539</f>
        <v>0</v>
      </c>
      <c r="Q1539" s="191">
        <v>0</v>
      </c>
      <c r="R1539" s="191">
        <f>Q1539*H1539</f>
        <v>0</v>
      </c>
      <c r="S1539" s="191">
        <v>0</v>
      </c>
      <c r="T1539" s="192">
        <f>S1539*H1539</f>
        <v>0</v>
      </c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R1539" s="193" t="s">
        <v>167</v>
      </c>
      <c r="AT1539" s="193" t="s">
        <v>246</v>
      </c>
      <c r="AU1539" s="193" t="s">
        <v>79</v>
      </c>
      <c r="AY1539" s="19" t="s">
        <v>244</v>
      </c>
      <c r="BE1539" s="194">
        <f>IF(N1539="základní",J1539,0)</f>
        <v>0</v>
      </c>
      <c r="BF1539" s="194">
        <f>IF(N1539="snížená",J1539,0)</f>
        <v>0</v>
      </c>
      <c r="BG1539" s="194">
        <f>IF(N1539="zákl. přenesená",J1539,0)</f>
        <v>0</v>
      </c>
      <c r="BH1539" s="194">
        <f>IF(N1539="sníž. přenesená",J1539,0)</f>
        <v>0</v>
      </c>
      <c r="BI1539" s="194">
        <f>IF(N1539="nulová",J1539,0)</f>
        <v>0</v>
      </c>
      <c r="BJ1539" s="19" t="s">
        <v>77</v>
      </c>
      <c r="BK1539" s="194">
        <f>ROUND(I1539*H1539,2)</f>
        <v>0</v>
      </c>
      <c r="BL1539" s="19" t="s">
        <v>167</v>
      </c>
      <c r="BM1539" s="193" t="s">
        <v>3571</v>
      </c>
    </row>
    <row r="1540" spans="1:65" s="13" customFormat="1">
      <c r="B1540" s="195"/>
      <c r="C1540" s="196"/>
      <c r="D1540" s="197" t="s">
        <v>252</v>
      </c>
      <c r="E1540" s="198" t="s">
        <v>18</v>
      </c>
      <c r="F1540" s="199" t="s">
        <v>3557</v>
      </c>
      <c r="G1540" s="196"/>
      <c r="H1540" s="200">
        <v>304.7</v>
      </c>
      <c r="I1540" s="201"/>
      <c r="J1540" s="196"/>
      <c r="K1540" s="196"/>
      <c r="L1540" s="202"/>
      <c r="M1540" s="203"/>
      <c r="N1540" s="204"/>
      <c r="O1540" s="204"/>
      <c r="P1540" s="204"/>
      <c r="Q1540" s="204"/>
      <c r="R1540" s="204"/>
      <c r="S1540" s="204"/>
      <c r="T1540" s="205"/>
      <c r="AT1540" s="206" t="s">
        <v>252</v>
      </c>
      <c r="AU1540" s="206" t="s">
        <v>79</v>
      </c>
      <c r="AV1540" s="13" t="s">
        <v>79</v>
      </c>
      <c r="AW1540" s="13" t="s">
        <v>32</v>
      </c>
      <c r="AX1540" s="13" t="s">
        <v>70</v>
      </c>
      <c r="AY1540" s="206" t="s">
        <v>244</v>
      </c>
    </row>
    <row r="1541" spans="1:65" s="13" customFormat="1">
      <c r="B1541" s="195"/>
      <c r="C1541" s="196"/>
      <c r="D1541" s="197" t="s">
        <v>252</v>
      </c>
      <c r="E1541" s="198" t="s">
        <v>18</v>
      </c>
      <c r="F1541" s="199" t="s">
        <v>2440</v>
      </c>
      <c r="G1541" s="196"/>
      <c r="H1541" s="200">
        <v>253.1</v>
      </c>
      <c r="I1541" s="201"/>
      <c r="J1541" s="196"/>
      <c r="K1541" s="196"/>
      <c r="L1541" s="202"/>
      <c r="M1541" s="203"/>
      <c r="N1541" s="204"/>
      <c r="O1541" s="204"/>
      <c r="P1541" s="204"/>
      <c r="Q1541" s="204"/>
      <c r="R1541" s="204"/>
      <c r="S1541" s="204"/>
      <c r="T1541" s="205"/>
      <c r="AT1541" s="206" t="s">
        <v>252</v>
      </c>
      <c r="AU1541" s="206" t="s">
        <v>79</v>
      </c>
      <c r="AV1541" s="13" t="s">
        <v>79</v>
      </c>
      <c r="AW1541" s="13" t="s">
        <v>32</v>
      </c>
      <c r="AX1541" s="13" t="s">
        <v>70</v>
      </c>
      <c r="AY1541" s="206" t="s">
        <v>244</v>
      </c>
    </row>
    <row r="1542" spans="1:65" s="13" customFormat="1">
      <c r="B1542" s="195"/>
      <c r="C1542" s="196"/>
      <c r="D1542" s="197" t="s">
        <v>252</v>
      </c>
      <c r="E1542" s="198" t="s">
        <v>18</v>
      </c>
      <c r="F1542" s="199" t="s">
        <v>3558</v>
      </c>
      <c r="G1542" s="196"/>
      <c r="H1542" s="200">
        <v>186.6</v>
      </c>
      <c r="I1542" s="201"/>
      <c r="J1542" s="196"/>
      <c r="K1542" s="196"/>
      <c r="L1542" s="202"/>
      <c r="M1542" s="203"/>
      <c r="N1542" s="204"/>
      <c r="O1542" s="204"/>
      <c r="P1542" s="204"/>
      <c r="Q1542" s="204"/>
      <c r="R1542" s="204"/>
      <c r="S1542" s="204"/>
      <c r="T1542" s="205"/>
      <c r="AT1542" s="206" t="s">
        <v>252</v>
      </c>
      <c r="AU1542" s="206" t="s">
        <v>79</v>
      </c>
      <c r="AV1542" s="13" t="s">
        <v>79</v>
      </c>
      <c r="AW1542" s="13" t="s">
        <v>32</v>
      </c>
      <c r="AX1542" s="13" t="s">
        <v>70</v>
      </c>
      <c r="AY1542" s="206" t="s">
        <v>244</v>
      </c>
    </row>
    <row r="1543" spans="1:65" s="13" customFormat="1">
      <c r="B1543" s="195"/>
      <c r="C1543" s="196"/>
      <c r="D1543" s="197" t="s">
        <v>252</v>
      </c>
      <c r="E1543" s="198" t="s">
        <v>18</v>
      </c>
      <c r="F1543" s="199" t="s">
        <v>2441</v>
      </c>
      <c r="G1543" s="196"/>
      <c r="H1543" s="200">
        <v>24.5</v>
      </c>
      <c r="I1543" s="201"/>
      <c r="J1543" s="196"/>
      <c r="K1543" s="196"/>
      <c r="L1543" s="202"/>
      <c r="M1543" s="203"/>
      <c r="N1543" s="204"/>
      <c r="O1543" s="204"/>
      <c r="P1543" s="204"/>
      <c r="Q1543" s="204"/>
      <c r="R1543" s="204"/>
      <c r="S1543" s="204"/>
      <c r="T1543" s="205"/>
      <c r="AT1543" s="206" t="s">
        <v>252</v>
      </c>
      <c r="AU1543" s="206" t="s">
        <v>79</v>
      </c>
      <c r="AV1543" s="13" t="s">
        <v>79</v>
      </c>
      <c r="AW1543" s="13" t="s">
        <v>32</v>
      </c>
      <c r="AX1543" s="13" t="s">
        <v>70</v>
      </c>
      <c r="AY1543" s="206" t="s">
        <v>244</v>
      </c>
    </row>
    <row r="1544" spans="1:65" s="14" customFormat="1">
      <c r="B1544" s="207"/>
      <c r="C1544" s="208"/>
      <c r="D1544" s="197" t="s">
        <v>252</v>
      </c>
      <c r="E1544" s="209" t="s">
        <v>18</v>
      </c>
      <c r="F1544" s="210" t="s">
        <v>254</v>
      </c>
      <c r="G1544" s="208"/>
      <c r="H1544" s="211">
        <v>768.9</v>
      </c>
      <c r="I1544" s="212"/>
      <c r="J1544" s="208"/>
      <c r="K1544" s="208"/>
      <c r="L1544" s="213"/>
      <c r="M1544" s="214"/>
      <c r="N1544" s="215"/>
      <c r="O1544" s="215"/>
      <c r="P1544" s="215"/>
      <c r="Q1544" s="215"/>
      <c r="R1544" s="215"/>
      <c r="S1544" s="215"/>
      <c r="T1544" s="216"/>
      <c r="AT1544" s="217" t="s">
        <v>252</v>
      </c>
      <c r="AU1544" s="217" t="s">
        <v>79</v>
      </c>
      <c r="AV1544" s="14" t="s">
        <v>250</v>
      </c>
      <c r="AW1544" s="14" t="s">
        <v>32</v>
      </c>
      <c r="AX1544" s="14" t="s">
        <v>77</v>
      </c>
      <c r="AY1544" s="217" t="s">
        <v>244</v>
      </c>
    </row>
    <row r="1545" spans="1:65" s="2" customFormat="1" ht="37.9" customHeight="1">
      <c r="A1545" s="36"/>
      <c r="B1545" s="37"/>
      <c r="C1545" s="181" t="s">
        <v>3572</v>
      </c>
      <c r="D1545" s="181" t="s">
        <v>246</v>
      </c>
      <c r="E1545" s="182" t="s">
        <v>3573</v>
      </c>
      <c r="F1545" s="183" t="s">
        <v>3574</v>
      </c>
      <c r="G1545" s="184" t="s">
        <v>289</v>
      </c>
      <c r="H1545" s="185">
        <v>17.748999999999999</v>
      </c>
      <c r="I1545" s="186"/>
      <c r="J1545" s="187">
        <f>ROUND(I1545*H1545,2)</f>
        <v>0</v>
      </c>
      <c r="K1545" s="188"/>
      <c r="L1545" s="41"/>
      <c r="M1545" s="189" t="s">
        <v>18</v>
      </c>
      <c r="N1545" s="190" t="s">
        <v>41</v>
      </c>
      <c r="O1545" s="66"/>
      <c r="P1545" s="191">
        <f>O1545*H1545</f>
        <v>0</v>
      </c>
      <c r="Q1545" s="191">
        <v>1.7100000000000001E-2</v>
      </c>
      <c r="R1545" s="191">
        <f>Q1545*H1545</f>
        <v>0.3035079</v>
      </c>
      <c r="S1545" s="191">
        <v>0</v>
      </c>
      <c r="T1545" s="192">
        <f>S1545*H1545</f>
        <v>0</v>
      </c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R1545" s="193" t="s">
        <v>167</v>
      </c>
      <c r="AT1545" s="193" t="s">
        <v>246</v>
      </c>
      <c r="AU1545" s="193" t="s">
        <v>79</v>
      </c>
      <c r="AY1545" s="19" t="s">
        <v>244</v>
      </c>
      <c r="BE1545" s="194">
        <f>IF(N1545="základní",J1545,0)</f>
        <v>0</v>
      </c>
      <c r="BF1545" s="194">
        <f>IF(N1545="snížená",J1545,0)</f>
        <v>0</v>
      </c>
      <c r="BG1545" s="194">
        <f>IF(N1545="zákl. přenesená",J1545,0)</f>
        <v>0</v>
      </c>
      <c r="BH1545" s="194">
        <f>IF(N1545="sníž. přenesená",J1545,0)</f>
        <v>0</v>
      </c>
      <c r="BI1545" s="194">
        <f>IF(N1545="nulová",J1545,0)</f>
        <v>0</v>
      </c>
      <c r="BJ1545" s="19" t="s">
        <v>77</v>
      </c>
      <c r="BK1545" s="194">
        <f>ROUND(I1545*H1545,2)</f>
        <v>0</v>
      </c>
      <c r="BL1545" s="19" t="s">
        <v>167</v>
      </c>
      <c r="BM1545" s="193" t="s">
        <v>3575</v>
      </c>
    </row>
    <row r="1546" spans="1:65" s="13" customFormat="1">
      <c r="B1546" s="195"/>
      <c r="C1546" s="196"/>
      <c r="D1546" s="197" t="s">
        <v>252</v>
      </c>
      <c r="E1546" s="198" t="s">
        <v>18</v>
      </c>
      <c r="F1546" s="199" t="s">
        <v>3576</v>
      </c>
      <c r="G1546" s="196"/>
      <c r="H1546" s="200">
        <v>12.9</v>
      </c>
      <c r="I1546" s="201"/>
      <c r="J1546" s="196"/>
      <c r="K1546" s="196"/>
      <c r="L1546" s="202"/>
      <c r="M1546" s="203"/>
      <c r="N1546" s="204"/>
      <c r="O1546" s="204"/>
      <c r="P1546" s="204"/>
      <c r="Q1546" s="204"/>
      <c r="R1546" s="204"/>
      <c r="S1546" s="204"/>
      <c r="T1546" s="205"/>
      <c r="AT1546" s="206" t="s">
        <v>252</v>
      </c>
      <c r="AU1546" s="206" t="s">
        <v>79</v>
      </c>
      <c r="AV1546" s="13" t="s">
        <v>79</v>
      </c>
      <c r="AW1546" s="13" t="s">
        <v>32</v>
      </c>
      <c r="AX1546" s="13" t="s">
        <v>70</v>
      </c>
      <c r="AY1546" s="206" t="s">
        <v>244</v>
      </c>
    </row>
    <row r="1547" spans="1:65" s="13" customFormat="1">
      <c r="B1547" s="195"/>
      <c r="C1547" s="196"/>
      <c r="D1547" s="197" t="s">
        <v>252</v>
      </c>
      <c r="E1547" s="198" t="s">
        <v>18</v>
      </c>
      <c r="F1547" s="199" t="s">
        <v>3577</v>
      </c>
      <c r="G1547" s="196"/>
      <c r="H1547" s="200">
        <v>-5.516</v>
      </c>
      <c r="I1547" s="201"/>
      <c r="J1547" s="196"/>
      <c r="K1547" s="196"/>
      <c r="L1547" s="202"/>
      <c r="M1547" s="203"/>
      <c r="N1547" s="204"/>
      <c r="O1547" s="204"/>
      <c r="P1547" s="204"/>
      <c r="Q1547" s="204"/>
      <c r="R1547" s="204"/>
      <c r="S1547" s="204"/>
      <c r="T1547" s="205"/>
      <c r="AT1547" s="206" t="s">
        <v>252</v>
      </c>
      <c r="AU1547" s="206" t="s">
        <v>79</v>
      </c>
      <c r="AV1547" s="13" t="s">
        <v>79</v>
      </c>
      <c r="AW1547" s="13" t="s">
        <v>32</v>
      </c>
      <c r="AX1547" s="13" t="s">
        <v>70</v>
      </c>
      <c r="AY1547" s="206" t="s">
        <v>244</v>
      </c>
    </row>
    <row r="1548" spans="1:65" s="16" customFormat="1">
      <c r="B1548" s="255"/>
      <c r="C1548" s="256"/>
      <c r="D1548" s="197" t="s">
        <v>252</v>
      </c>
      <c r="E1548" s="257" t="s">
        <v>18</v>
      </c>
      <c r="F1548" s="258" t="s">
        <v>3578</v>
      </c>
      <c r="G1548" s="256"/>
      <c r="H1548" s="259">
        <v>7.3840000000000003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AT1548" s="265" t="s">
        <v>252</v>
      </c>
      <c r="AU1548" s="265" t="s">
        <v>79</v>
      </c>
      <c r="AV1548" s="16" t="s">
        <v>131</v>
      </c>
      <c r="AW1548" s="16" t="s">
        <v>32</v>
      </c>
      <c r="AX1548" s="16" t="s">
        <v>70</v>
      </c>
      <c r="AY1548" s="265" t="s">
        <v>244</v>
      </c>
    </row>
    <row r="1549" spans="1:65" s="13" customFormat="1">
      <c r="B1549" s="195"/>
      <c r="C1549" s="196"/>
      <c r="D1549" s="197" t="s">
        <v>252</v>
      </c>
      <c r="E1549" s="198" t="s">
        <v>18</v>
      </c>
      <c r="F1549" s="199" t="s">
        <v>3579</v>
      </c>
      <c r="G1549" s="196"/>
      <c r="H1549" s="200">
        <v>17.260000000000002</v>
      </c>
      <c r="I1549" s="201"/>
      <c r="J1549" s="196"/>
      <c r="K1549" s="196"/>
      <c r="L1549" s="202"/>
      <c r="M1549" s="203"/>
      <c r="N1549" s="204"/>
      <c r="O1549" s="204"/>
      <c r="P1549" s="204"/>
      <c r="Q1549" s="204"/>
      <c r="R1549" s="204"/>
      <c r="S1549" s="204"/>
      <c r="T1549" s="205"/>
      <c r="AT1549" s="206" t="s">
        <v>252</v>
      </c>
      <c r="AU1549" s="206" t="s">
        <v>79</v>
      </c>
      <c r="AV1549" s="13" t="s">
        <v>79</v>
      </c>
      <c r="AW1549" s="13" t="s">
        <v>32</v>
      </c>
      <c r="AX1549" s="13" t="s">
        <v>70</v>
      </c>
      <c r="AY1549" s="206" t="s">
        <v>244</v>
      </c>
    </row>
    <row r="1550" spans="1:65" s="13" customFormat="1">
      <c r="B1550" s="195"/>
      <c r="C1550" s="196"/>
      <c r="D1550" s="197" t="s">
        <v>252</v>
      </c>
      <c r="E1550" s="198" t="s">
        <v>18</v>
      </c>
      <c r="F1550" s="199" t="s">
        <v>3580</v>
      </c>
      <c r="G1550" s="196"/>
      <c r="H1550" s="200">
        <v>-6.8949999999999996</v>
      </c>
      <c r="I1550" s="201"/>
      <c r="J1550" s="196"/>
      <c r="K1550" s="196"/>
      <c r="L1550" s="202"/>
      <c r="M1550" s="203"/>
      <c r="N1550" s="204"/>
      <c r="O1550" s="204"/>
      <c r="P1550" s="204"/>
      <c r="Q1550" s="204"/>
      <c r="R1550" s="204"/>
      <c r="S1550" s="204"/>
      <c r="T1550" s="205"/>
      <c r="AT1550" s="206" t="s">
        <v>252</v>
      </c>
      <c r="AU1550" s="206" t="s">
        <v>79</v>
      </c>
      <c r="AV1550" s="13" t="s">
        <v>79</v>
      </c>
      <c r="AW1550" s="13" t="s">
        <v>32</v>
      </c>
      <c r="AX1550" s="13" t="s">
        <v>70</v>
      </c>
      <c r="AY1550" s="206" t="s">
        <v>244</v>
      </c>
    </row>
    <row r="1551" spans="1:65" s="16" customFormat="1">
      <c r="B1551" s="255"/>
      <c r="C1551" s="256"/>
      <c r="D1551" s="197" t="s">
        <v>252</v>
      </c>
      <c r="E1551" s="257" t="s">
        <v>18</v>
      </c>
      <c r="F1551" s="258" t="s">
        <v>3581</v>
      </c>
      <c r="G1551" s="256"/>
      <c r="H1551" s="259">
        <v>10.365000000000002</v>
      </c>
      <c r="I1551" s="260"/>
      <c r="J1551" s="256"/>
      <c r="K1551" s="256"/>
      <c r="L1551" s="261"/>
      <c r="M1551" s="262"/>
      <c r="N1551" s="263"/>
      <c r="O1551" s="263"/>
      <c r="P1551" s="263"/>
      <c r="Q1551" s="263"/>
      <c r="R1551" s="263"/>
      <c r="S1551" s="263"/>
      <c r="T1551" s="264"/>
      <c r="AT1551" s="265" t="s">
        <v>252</v>
      </c>
      <c r="AU1551" s="265" t="s">
        <v>79</v>
      </c>
      <c r="AV1551" s="16" t="s">
        <v>131</v>
      </c>
      <c r="AW1551" s="16" t="s">
        <v>32</v>
      </c>
      <c r="AX1551" s="16" t="s">
        <v>70</v>
      </c>
      <c r="AY1551" s="265" t="s">
        <v>244</v>
      </c>
    </row>
    <row r="1552" spans="1:65" s="14" customFormat="1">
      <c r="B1552" s="207"/>
      <c r="C1552" s="208"/>
      <c r="D1552" s="197" t="s">
        <v>252</v>
      </c>
      <c r="E1552" s="209" t="s">
        <v>18</v>
      </c>
      <c r="F1552" s="210" t="s">
        <v>254</v>
      </c>
      <c r="G1552" s="208"/>
      <c r="H1552" s="211">
        <v>17.749000000000002</v>
      </c>
      <c r="I1552" s="212"/>
      <c r="J1552" s="208"/>
      <c r="K1552" s="208"/>
      <c r="L1552" s="213"/>
      <c r="M1552" s="214"/>
      <c r="N1552" s="215"/>
      <c r="O1552" s="215"/>
      <c r="P1552" s="215"/>
      <c r="Q1552" s="215"/>
      <c r="R1552" s="215"/>
      <c r="S1552" s="215"/>
      <c r="T1552" s="216"/>
      <c r="AT1552" s="217" t="s">
        <v>252</v>
      </c>
      <c r="AU1552" s="217" t="s">
        <v>79</v>
      </c>
      <c r="AV1552" s="14" t="s">
        <v>250</v>
      </c>
      <c r="AW1552" s="14" t="s">
        <v>32</v>
      </c>
      <c r="AX1552" s="14" t="s">
        <v>77</v>
      </c>
      <c r="AY1552" s="217" t="s">
        <v>244</v>
      </c>
    </row>
    <row r="1553" spans="1:65" s="2" customFormat="1" ht="55.5" customHeight="1">
      <c r="A1553" s="36"/>
      <c r="B1553" s="37"/>
      <c r="C1553" s="181" t="s">
        <v>3582</v>
      </c>
      <c r="D1553" s="181" t="s">
        <v>246</v>
      </c>
      <c r="E1553" s="182" t="s">
        <v>3583</v>
      </c>
      <c r="F1553" s="183" t="s">
        <v>3584</v>
      </c>
      <c r="G1553" s="184" t="s">
        <v>249</v>
      </c>
      <c r="H1553" s="185">
        <v>9</v>
      </c>
      <c r="I1553" s="186"/>
      <c r="J1553" s="187">
        <f>ROUND(I1553*H1553,2)</f>
        <v>0</v>
      </c>
      <c r="K1553" s="188"/>
      <c r="L1553" s="41"/>
      <c r="M1553" s="189" t="s">
        <v>18</v>
      </c>
      <c r="N1553" s="190" t="s">
        <v>41</v>
      </c>
      <c r="O1553" s="66"/>
      <c r="P1553" s="191">
        <f>O1553*H1553</f>
        <v>0</v>
      </c>
      <c r="Q1553" s="191">
        <v>2.5739999999999999E-2</v>
      </c>
      <c r="R1553" s="191">
        <f>Q1553*H1553</f>
        <v>0.23165999999999998</v>
      </c>
      <c r="S1553" s="191">
        <v>0</v>
      </c>
      <c r="T1553" s="192">
        <f>S1553*H1553</f>
        <v>0</v>
      </c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R1553" s="193" t="s">
        <v>167</v>
      </c>
      <c r="AT1553" s="193" t="s">
        <v>246</v>
      </c>
      <c r="AU1553" s="193" t="s">
        <v>79</v>
      </c>
      <c r="AY1553" s="19" t="s">
        <v>244</v>
      </c>
      <c r="BE1553" s="194">
        <f>IF(N1553="základní",J1553,0)</f>
        <v>0</v>
      </c>
      <c r="BF1553" s="194">
        <f>IF(N1553="snížená",J1553,0)</f>
        <v>0</v>
      </c>
      <c r="BG1553" s="194">
        <f>IF(N1553="zákl. přenesená",J1553,0)</f>
        <v>0</v>
      </c>
      <c r="BH1553" s="194">
        <f>IF(N1553="sníž. přenesená",J1553,0)</f>
        <v>0</v>
      </c>
      <c r="BI1553" s="194">
        <f>IF(N1553="nulová",J1553,0)</f>
        <v>0</v>
      </c>
      <c r="BJ1553" s="19" t="s">
        <v>77</v>
      </c>
      <c r="BK1553" s="194">
        <f>ROUND(I1553*H1553,2)</f>
        <v>0</v>
      </c>
      <c r="BL1553" s="19" t="s">
        <v>167</v>
      </c>
      <c r="BM1553" s="193" t="s">
        <v>3585</v>
      </c>
    </row>
    <row r="1554" spans="1:65" s="2" customFormat="1" ht="37.9" customHeight="1">
      <c r="A1554" s="36"/>
      <c r="B1554" s="37"/>
      <c r="C1554" s="181" t="s">
        <v>3586</v>
      </c>
      <c r="D1554" s="181" t="s">
        <v>246</v>
      </c>
      <c r="E1554" s="182" t="s">
        <v>3587</v>
      </c>
      <c r="F1554" s="183" t="s">
        <v>3588</v>
      </c>
      <c r="G1554" s="184" t="s">
        <v>289</v>
      </c>
      <c r="H1554" s="185">
        <v>0.56000000000000005</v>
      </c>
      <c r="I1554" s="186"/>
      <c r="J1554" s="187">
        <f>ROUND(I1554*H1554,2)</f>
        <v>0</v>
      </c>
      <c r="K1554" s="188"/>
      <c r="L1554" s="41"/>
      <c r="M1554" s="189" t="s">
        <v>18</v>
      </c>
      <c r="N1554" s="190" t="s">
        <v>41</v>
      </c>
      <c r="O1554" s="66"/>
      <c r="P1554" s="191">
        <f>O1554*H1554</f>
        <v>0</v>
      </c>
      <c r="Q1554" s="191">
        <v>1.6140000000000002E-2</v>
      </c>
      <c r="R1554" s="191">
        <f>Q1554*H1554</f>
        <v>9.038400000000002E-3</v>
      </c>
      <c r="S1554" s="191">
        <v>0</v>
      </c>
      <c r="T1554" s="192">
        <f>S1554*H1554</f>
        <v>0</v>
      </c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R1554" s="193" t="s">
        <v>167</v>
      </c>
      <c r="AT1554" s="193" t="s">
        <v>246</v>
      </c>
      <c r="AU1554" s="193" t="s">
        <v>79</v>
      </c>
      <c r="AY1554" s="19" t="s">
        <v>244</v>
      </c>
      <c r="BE1554" s="194">
        <f>IF(N1554="základní",J1554,0)</f>
        <v>0</v>
      </c>
      <c r="BF1554" s="194">
        <f>IF(N1554="snížená",J1554,0)</f>
        <v>0</v>
      </c>
      <c r="BG1554" s="194">
        <f>IF(N1554="zákl. přenesená",J1554,0)</f>
        <v>0</v>
      </c>
      <c r="BH1554" s="194">
        <f>IF(N1554="sníž. přenesená",J1554,0)</f>
        <v>0</v>
      </c>
      <c r="BI1554" s="194">
        <f>IF(N1554="nulová",J1554,0)</f>
        <v>0</v>
      </c>
      <c r="BJ1554" s="19" t="s">
        <v>77</v>
      </c>
      <c r="BK1554" s="194">
        <f>ROUND(I1554*H1554,2)</f>
        <v>0</v>
      </c>
      <c r="BL1554" s="19" t="s">
        <v>167</v>
      </c>
      <c r="BM1554" s="193" t="s">
        <v>3589</v>
      </c>
    </row>
    <row r="1555" spans="1:65" s="13" customFormat="1">
      <c r="B1555" s="195"/>
      <c r="C1555" s="196"/>
      <c r="D1555" s="197" t="s">
        <v>252</v>
      </c>
      <c r="E1555" s="198" t="s">
        <v>18</v>
      </c>
      <c r="F1555" s="199" t="s">
        <v>3590</v>
      </c>
      <c r="G1555" s="196"/>
      <c r="H1555" s="200">
        <v>0.56000000000000005</v>
      </c>
      <c r="I1555" s="201"/>
      <c r="J1555" s="196"/>
      <c r="K1555" s="196"/>
      <c r="L1555" s="202"/>
      <c r="M1555" s="203"/>
      <c r="N1555" s="204"/>
      <c r="O1555" s="204"/>
      <c r="P1555" s="204"/>
      <c r="Q1555" s="204"/>
      <c r="R1555" s="204"/>
      <c r="S1555" s="204"/>
      <c r="T1555" s="205"/>
      <c r="AT1555" s="206" t="s">
        <v>252</v>
      </c>
      <c r="AU1555" s="206" t="s">
        <v>79</v>
      </c>
      <c r="AV1555" s="13" t="s">
        <v>79</v>
      </c>
      <c r="AW1555" s="13" t="s">
        <v>32</v>
      </c>
      <c r="AX1555" s="13" t="s">
        <v>70</v>
      </c>
      <c r="AY1555" s="206" t="s">
        <v>244</v>
      </c>
    </row>
    <row r="1556" spans="1:65" s="14" customFormat="1">
      <c r="B1556" s="207"/>
      <c r="C1556" s="208"/>
      <c r="D1556" s="197" t="s">
        <v>252</v>
      </c>
      <c r="E1556" s="209" t="s">
        <v>18</v>
      </c>
      <c r="F1556" s="210" t="s">
        <v>254</v>
      </c>
      <c r="G1556" s="208"/>
      <c r="H1556" s="211">
        <v>0.56000000000000005</v>
      </c>
      <c r="I1556" s="212"/>
      <c r="J1556" s="208"/>
      <c r="K1556" s="208"/>
      <c r="L1556" s="213"/>
      <c r="M1556" s="214"/>
      <c r="N1556" s="215"/>
      <c r="O1556" s="215"/>
      <c r="P1556" s="215"/>
      <c r="Q1556" s="215"/>
      <c r="R1556" s="215"/>
      <c r="S1556" s="215"/>
      <c r="T1556" s="216"/>
      <c r="AT1556" s="217" t="s">
        <v>252</v>
      </c>
      <c r="AU1556" s="217" t="s">
        <v>79</v>
      </c>
      <c r="AV1556" s="14" t="s">
        <v>250</v>
      </c>
      <c r="AW1556" s="14" t="s">
        <v>32</v>
      </c>
      <c r="AX1556" s="14" t="s">
        <v>77</v>
      </c>
      <c r="AY1556" s="217" t="s">
        <v>244</v>
      </c>
    </row>
    <row r="1557" spans="1:65" s="2" customFormat="1" ht="37.9" customHeight="1">
      <c r="A1557" s="36"/>
      <c r="B1557" s="37"/>
      <c r="C1557" s="181" t="s">
        <v>3591</v>
      </c>
      <c r="D1557" s="181" t="s">
        <v>246</v>
      </c>
      <c r="E1557" s="182" t="s">
        <v>3592</v>
      </c>
      <c r="F1557" s="183" t="s">
        <v>3593</v>
      </c>
      <c r="G1557" s="184" t="s">
        <v>289</v>
      </c>
      <c r="H1557" s="185">
        <v>17.8</v>
      </c>
      <c r="I1557" s="186"/>
      <c r="J1557" s="187">
        <f>ROUND(I1557*H1557,2)</f>
        <v>0</v>
      </c>
      <c r="K1557" s="188"/>
      <c r="L1557" s="41"/>
      <c r="M1557" s="189" t="s">
        <v>18</v>
      </c>
      <c r="N1557" s="190" t="s">
        <v>41</v>
      </c>
      <c r="O1557" s="66"/>
      <c r="P1557" s="191">
        <f>O1557*H1557</f>
        <v>0</v>
      </c>
      <c r="Q1557" s="191">
        <v>0</v>
      </c>
      <c r="R1557" s="191">
        <f>Q1557*H1557</f>
        <v>0</v>
      </c>
      <c r="S1557" s="191">
        <v>0</v>
      </c>
      <c r="T1557" s="192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93" t="s">
        <v>167</v>
      </c>
      <c r="AT1557" s="193" t="s">
        <v>246</v>
      </c>
      <c r="AU1557" s="193" t="s">
        <v>79</v>
      </c>
      <c r="AY1557" s="19" t="s">
        <v>244</v>
      </c>
      <c r="BE1557" s="194">
        <f>IF(N1557="základní",J1557,0)</f>
        <v>0</v>
      </c>
      <c r="BF1557" s="194">
        <f>IF(N1557="snížená",J1557,0)</f>
        <v>0</v>
      </c>
      <c r="BG1557" s="194">
        <f>IF(N1557="zákl. přenesená",J1557,0)</f>
        <v>0</v>
      </c>
      <c r="BH1557" s="194">
        <f>IF(N1557="sníž. přenesená",J1557,0)</f>
        <v>0</v>
      </c>
      <c r="BI1557" s="194">
        <f>IF(N1557="nulová",J1557,0)</f>
        <v>0</v>
      </c>
      <c r="BJ1557" s="19" t="s">
        <v>77</v>
      </c>
      <c r="BK1557" s="194">
        <f>ROUND(I1557*H1557,2)</f>
        <v>0</v>
      </c>
      <c r="BL1557" s="19" t="s">
        <v>167</v>
      </c>
      <c r="BM1557" s="193" t="s">
        <v>3594</v>
      </c>
    </row>
    <row r="1558" spans="1:65" s="13" customFormat="1">
      <c r="B1558" s="195"/>
      <c r="C1558" s="196"/>
      <c r="D1558" s="197" t="s">
        <v>252</v>
      </c>
      <c r="E1558" s="198" t="s">
        <v>18</v>
      </c>
      <c r="F1558" s="199" t="s">
        <v>3595</v>
      </c>
      <c r="G1558" s="196"/>
      <c r="H1558" s="200">
        <v>17</v>
      </c>
      <c r="I1558" s="201"/>
      <c r="J1558" s="196"/>
      <c r="K1558" s="196"/>
      <c r="L1558" s="202"/>
      <c r="M1558" s="203"/>
      <c r="N1558" s="204"/>
      <c r="O1558" s="204"/>
      <c r="P1558" s="204"/>
      <c r="Q1558" s="204"/>
      <c r="R1558" s="204"/>
      <c r="S1558" s="204"/>
      <c r="T1558" s="205"/>
      <c r="AT1558" s="206" t="s">
        <v>252</v>
      </c>
      <c r="AU1558" s="206" t="s">
        <v>79</v>
      </c>
      <c r="AV1558" s="13" t="s">
        <v>79</v>
      </c>
      <c r="AW1558" s="13" t="s">
        <v>32</v>
      </c>
      <c r="AX1558" s="13" t="s">
        <v>70</v>
      </c>
      <c r="AY1558" s="206" t="s">
        <v>244</v>
      </c>
    </row>
    <row r="1559" spans="1:65" s="13" customFormat="1">
      <c r="B1559" s="195"/>
      <c r="C1559" s="196"/>
      <c r="D1559" s="197" t="s">
        <v>252</v>
      </c>
      <c r="E1559" s="198" t="s">
        <v>18</v>
      </c>
      <c r="F1559" s="199" t="s">
        <v>3596</v>
      </c>
      <c r="G1559" s="196"/>
      <c r="H1559" s="200">
        <v>0.8</v>
      </c>
      <c r="I1559" s="201"/>
      <c r="J1559" s="196"/>
      <c r="K1559" s="196"/>
      <c r="L1559" s="202"/>
      <c r="M1559" s="203"/>
      <c r="N1559" s="204"/>
      <c r="O1559" s="204"/>
      <c r="P1559" s="204"/>
      <c r="Q1559" s="204"/>
      <c r="R1559" s="204"/>
      <c r="S1559" s="204"/>
      <c r="T1559" s="205"/>
      <c r="AT1559" s="206" t="s">
        <v>252</v>
      </c>
      <c r="AU1559" s="206" t="s">
        <v>79</v>
      </c>
      <c r="AV1559" s="13" t="s">
        <v>79</v>
      </c>
      <c r="AW1559" s="13" t="s">
        <v>32</v>
      </c>
      <c r="AX1559" s="13" t="s">
        <v>70</v>
      </c>
      <c r="AY1559" s="206" t="s">
        <v>244</v>
      </c>
    </row>
    <row r="1560" spans="1:65" s="14" customFormat="1">
      <c r="B1560" s="207"/>
      <c r="C1560" s="208"/>
      <c r="D1560" s="197" t="s">
        <v>252</v>
      </c>
      <c r="E1560" s="209" t="s">
        <v>18</v>
      </c>
      <c r="F1560" s="210" t="s">
        <v>254</v>
      </c>
      <c r="G1560" s="208"/>
      <c r="H1560" s="211">
        <v>17.8</v>
      </c>
      <c r="I1560" s="212"/>
      <c r="J1560" s="208"/>
      <c r="K1560" s="208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252</v>
      </c>
      <c r="AU1560" s="217" t="s">
        <v>79</v>
      </c>
      <c r="AV1560" s="14" t="s">
        <v>250</v>
      </c>
      <c r="AW1560" s="14" t="s">
        <v>32</v>
      </c>
      <c r="AX1560" s="14" t="s">
        <v>77</v>
      </c>
      <c r="AY1560" s="217" t="s">
        <v>244</v>
      </c>
    </row>
    <row r="1561" spans="1:65" s="2" customFormat="1" ht="44.25" customHeight="1">
      <c r="A1561" s="36"/>
      <c r="B1561" s="37"/>
      <c r="C1561" s="181" t="s">
        <v>3597</v>
      </c>
      <c r="D1561" s="181" t="s">
        <v>246</v>
      </c>
      <c r="E1561" s="182" t="s">
        <v>3598</v>
      </c>
      <c r="F1561" s="183" t="s">
        <v>3599</v>
      </c>
      <c r="G1561" s="184" t="s">
        <v>262</v>
      </c>
      <c r="H1561" s="185">
        <v>195.58500000000001</v>
      </c>
      <c r="I1561" s="186"/>
      <c r="J1561" s="187">
        <f>ROUND(I1561*H1561,2)</f>
        <v>0</v>
      </c>
      <c r="K1561" s="188"/>
      <c r="L1561" s="41"/>
      <c r="M1561" s="189" t="s">
        <v>18</v>
      </c>
      <c r="N1561" s="190" t="s">
        <v>41</v>
      </c>
      <c r="O1561" s="66"/>
      <c r="P1561" s="191">
        <f>O1561*H1561</f>
        <v>0</v>
      </c>
      <c r="Q1561" s="191">
        <v>0</v>
      </c>
      <c r="R1561" s="191">
        <f>Q1561*H1561</f>
        <v>0</v>
      </c>
      <c r="S1561" s="191">
        <v>0</v>
      </c>
      <c r="T1561" s="192">
        <f>S1561*H1561</f>
        <v>0</v>
      </c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R1561" s="193" t="s">
        <v>167</v>
      </c>
      <c r="AT1561" s="193" t="s">
        <v>246</v>
      </c>
      <c r="AU1561" s="193" t="s">
        <v>79</v>
      </c>
      <c r="AY1561" s="19" t="s">
        <v>244</v>
      </c>
      <c r="BE1561" s="194">
        <f>IF(N1561="základní",J1561,0)</f>
        <v>0</v>
      </c>
      <c r="BF1561" s="194">
        <f>IF(N1561="snížená",J1561,0)</f>
        <v>0</v>
      </c>
      <c r="BG1561" s="194">
        <f>IF(N1561="zákl. přenesená",J1561,0)</f>
        <v>0</v>
      </c>
      <c r="BH1561" s="194">
        <f>IF(N1561="sníž. přenesená",J1561,0)</f>
        <v>0</v>
      </c>
      <c r="BI1561" s="194">
        <f>IF(N1561="nulová",J1561,0)</f>
        <v>0</v>
      </c>
      <c r="BJ1561" s="19" t="s">
        <v>77</v>
      </c>
      <c r="BK1561" s="194">
        <f>ROUND(I1561*H1561,2)</f>
        <v>0</v>
      </c>
      <c r="BL1561" s="19" t="s">
        <v>167</v>
      </c>
      <c r="BM1561" s="193" t="s">
        <v>3600</v>
      </c>
    </row>
    <row r="1562" spans="1:65" s="12" customFormat="1" ht="22.9" customHeight="1">
      <c r="B1562" s="165"/>
      <c r="C1562" s="166"/>
      <c r="D1562" s="167" t="s">
        <v>69</v>
      </c>
      <c r="E1562" s="179" t="s">
        <v>3601</v>
      </c>
      <c r="F1562" s="179" t="s">
        <v>3602</v>
      </c>
      <c r="G1562" s="166"/>
      <c r="H1562" s="166"/>
      <c r="I1562" s="169"/>
      <c r="J1562" s="180">
        <f>BK1562</f>
        <v>0</v>
      </c>
      <c r="K1562" s="166"/>
      <c r="L1562" s="171"/>
      <c r="M1562" s="172"/>
      <c r="N1562" s="173"/>
      <c r="O1562" s="173"/>
      <c r="P1562" s="174">
        <f>SUM(P1563:P1698)</f>
        <v>0</v>
      </c>
      <c r="Q1562" s="173"/>
      <c r="R1562" s="174">
        <f>SUM(R1563:R1698)</f>
        <v>1.3600751999999998</v>
      </c>
      <c r="S1562" s="173"/>
      <c r="T1562" s="175">
        <f>SUM(T1563:T1698)</f>
        <v>0.66252899999999992</v>
      </c>
      <c r="AR1562" s="176" t="s">
        <v>79</v>
      </c>
      <c r="AT1562" s="177" t="s">
        <v>69</v>
      </c>
      <c r="AU1562" s="177" t="s">
        <v>77</v>
      </c>
      <c r="AY1562" s="176" t="s">
        <v>244</v>
      </c>
      <c r="BK1562" s="178">
        <f>SUM(BK1563:BK1698)</f>
        <v>0</v>
      </c>
    </row>
    <row r="1563" spans="1:65" s="2" customFormat="1" ht="24.2" customHeight="1">
      <c r="A1563" s="36"/>
      <c r="B1563" s="37"/>
      <c r="C1563" s="181" t="s">
        <v>3603</v>
      </c>
      <c r="D1563" s="181" t="s">
        <v>246</v>
      </c>
      <c r="E1563" s="182" t="s">
        <v>3604</v>
      </c>
      <c r="F1563" s="183" t="s">
        <v>3605</v>
      </c>
      <c r="G1563" s="184" t="s">
        <v>379</v>
      </c>
      <c r="H1563" s="185">
        <v>127</v>
      </c>
      <c r="I1563" s="186"/>
      <c r="J1563" s="187">
        <f>ROUND(I1563*H1563,2)</f>
        <v>0</v>
      </c>
      <c r="K1563" s="188"/>
      <c r="L1563" s="41"/>
      <c r="M1563" s="189" t="s">
        <v>18</v>
      </c>
      <c r="N1563" s="190" t="s">
        <v>41</v>
      </c>
      <c r="O1563" s="66"/>
      <c r="P1563" s="191">
        <f>O1563*H1563</f>
        <v>0</v>
      </c>
      <c r="Q1563" s="191">
        <v>0</v>
      </c>
      <c r="R1563" s="191">
        <f>Q1563*H1563</f>
        <v>0</v>
      </c>
      <c r="S1563" s="191">
        <v>1.7600000000000001E-3</v>
      </c>
      <c r="T1563" s="192">
        <f>S1563*H1563</f>
        <v>0.22352</v>
      </c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R1563" s="193" t="s">
        <v>167</v>
      </c>
      <c r="AT1563" s="193" t="s">
        <v>246</v>
      </c>
      <c r="AU1563" s="193" t="s">
        <v>79</v>
      </c>
      <c r="AY1563" s="19" t="s">
        <v>244</v>
      </c>
      <c r="BE1563" s="194">
        <f>IF(N1563="základní",J1563,0)</f>
        <v>0</v>
      </c>
      <c r="BF1563" s="194">
        <f>IF(N1563="snížená",J1563,0)</f>
        <v>0</v>
      </c>
      <c r="BG1563" s="194">
        <f>IF(N1563="zákl. přenesená",J1563,0)</f>
        <v>0</v>
      </c>
      <c r="BH1563" s="194">
        <f>IF(N1563="sníž. přenesená",J1563,0)</f>
        <v>0</v>
      </c>
      <c r="BI1563" s="194">
        <f>IF(N1563="nulová",J1563,0)</f>
        <v>0</v>
      </c>
      <c r="BJ1563" s="19" t="s">
        <v>77</v>
      </c>
      <c r="BK1563" s="194">
        <f>ROUND(I1563*H1563,2)</f>
        <v>0</v>
      </c>
      <c r="BL1563" s="19" t="s">
        <v>167</v>
      </c>
      <c r="BM1563" s="193" t="s">
        <v>3606</v>
      </c>
    </row>
    <row r="1564" spans="1:65" s="13" customFormat="1">
      <c r="B1564" s="195"/>
      <c r="C1564" s="196"/>
      <c r="D1564" s="197" t="s">
        <v>252</v>
      </c>
      <c r="E1564" s="198" t="s">
        <v>18</v>
      </c>
      <c r="F1564" s="199" t="s">
        <v>3607</v>
      </c>
      <c r="G1564" s="196"/>
      <c r="H1564" s="200">
        <v>127</v>
      </c>
      <c r="I1564" s="201"/>
      <c r="J1564" s="196"/>
      <c r="K1564" s="196"/>
      <c r="L1564" s="202"/>
      <c r="M1564" s="203"/>
      <c r="N1564" s="204"/>
      <c r="O1564" s="204"/>
      <c r="P1564" s="204"/>
      <c r="Q1564" s="204"/>
      <c r="R1564" s="204"/>
      <c r="S1564" s="204"/>
      <c r="T1564" s="205"/>
      <c r="AT1564" s="206" t="s">
        <v>252</v>
      </c>
      <c r="AU1564" s="206" t="s">
        <v>79</v>
      </c>
      <c r="AV1564" s="13" t="s">
        <v>79</v>
      </c>
      <c r="AW1564" s="13" t="s">
        <v>32</v>
      </c>
      <c r="AX1564" s="13" t="s">
        <v>70</v>
      </c>
      <c r="AY1564" s="206" t="s">
        <v>244</v>
      </c>
    </row>
    <row r="1565" spans="1:65" s="14" customFormat="1">
      <c r="B1565" s="207"/>
      <c r="C1565" s="208"/>
      <c r="D1565" s="197" t="s">
        <v>252</v>
      </c>
      <c r="E1565" s="209" t="s">
        <v>18</v>
      </c>
      <c r="F1565" s="210" t="s">
        <v>254</v>
      </c>
      <c r="G1565" s="208"/>
      <c r="H1565" s="211">
        <v>127</v>
      </c>
      <c r="I1565" s="212"/>
      <c r="J1565" s="208"/>
      <c r="K1565" s="208"/>
      <c r="L1565" s="213"/>
      <c r="M1565" s="214"/>
      <c r="N1565" s="215"/>
      <c r="O1565" s="215"/>
      <c r="P1565" s="215"/>
      <c r="Q1565" s="215"/>
      <c r="R1565" s="215"/>
      <c r="S1565" s="215"/>
      <c r="T1565" s="216"/>
      <c r="AT1565" s="217" t="s">
        <v>252</v>
      </c>
      <c r="AU1565" s="217" t="s">
        <v>79</v>
      </c>
      <c r="AV1565" s="14" t="s">
        <v>250</v>
      </c>
      <c r="AW1565" s="14" t="s">
        <v>32</v>
      </c>
      <c r="AX1565" s="14" t="s">
        <v>77</v>
      </c>
      <c r="AY1565" s="217" t="s">
        <v>244</v>
      </c>
    </row>
    <row r="1566" spans="1:65" s="2" customFormat="1" ht="24.2" customHeight="1">
      <c r="A1566" s="36"/>
      <c r="B1566" s="37"/>
      <c r="C1566" s="181" t="s">
        <v>3608</v>
      </c>
      <c r="D1566" s="181" t="s">
        <v>246</v>
      </c>
      <c r="E1566" s="182" t="s">
        <v>3609</v>
      </c>
      <c r="F1566" s="183" t="s">
        <v>3610</v>
      </c>
      <c r="G1566" s="184" t="s">
        <v>379</v>
      </c>
      <c r="H1566" s="185">
        <v>71.599999999999994</v>
      </c>
      <c r="I1566" s="186"/>
      <c r="J1566" s="187">
        <f>ROUND(I1566*H1566,2)</f>
        <v>0</v>
      </c>
      <c r="K1566" s="188"/>
      <c r="L1566" s="41"/>
      <c r="M1566" s="189" t="s">
        <v>18</v>
      </c>
      <c r="N1566" s="190" t="s">
        <v>41</v>
      </c>
      <c r="O1566" s="66"/>
      <c r="P1566" s="191">
        <f>O1566*H1566</f>
        <v>0</v>
      </c>
      <c r="Q1566" s="191">
        <v>0</v>
      </c>
      <c r="R1566" s="191">
        <f>Q1566*H1566</f>
        <v>0</v>
      </c>
      <c r="S1566" s="191">
        <v>1.91E-3</v>
      </c>
      <c r="T1566" s="192">
        <f>S1566*H1566</f>
        <v>0.13675599999999999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193" t="s">
        <v>167</v>
      </c>
      <c r="AT1566" s="193" t="s">
        <v>246</v>
      </c>
      <c r="AU1566" s="193" t="s">
        <v>79</v>
      </c>
      <c r="AY1566" s="19" t="s">
        <v>244</v>
      </c>
      <c r="BE1566" s="194">
        <f>IF(N1566="základní",J1566,0)</f>
        <v>0</v>
      </c>
      <c r="BF1566" s="194">
        <f>IF(N1566="snížená",J1566,0)</f>
        <v>0</v>
      </c>
      <c r="BG1566" s="194">
        <f>IF(N1566="zákl. přenesená",J1566,0)</f>
        <v>0</v>
      </c>
      <c r="BH1566" s="194">
        <f>IF(N1566="sníž. přenesená",J1566,0)</f>
        <v>0</v>
      </c>
      <c r="BI1566" s="194">
        <f>IF(N1566="nulová",J1566,0)</f>
        <v>0</v>
      </c>
      <c r="BJ1566" s="19" t="s">
        <v>77</v>
      </c>
      <c r="BK1566" s="194">
        <f>ROUND(I1566*H1566,2)</f>
        <v>0</v>
      </c>
      <c r="BL1566" s="19" t="s">
        <v>167</v>
      </c>
      <c r="BM1566" s="193" t="s">
        <v>3611</v>
      </c>
    </row>
    <row r="1567" spans="1:65" s="13" customFormat="1">
      <c r="B1567" s="195"/>
      <c r="C1567" s="196"/>
      <c r="D1567" s="197" t="s">
        <v>252</v>
      </c>
      <c r="E1567" s="198" t="s">
        <v>18</v>
      </c>
      <c r="F1567" s="199" t="s">
        <v>3612</v>
      </c>
      <c r="G1567" s="196"/>
      <c r="H1567" s="200">
        <v>69.7</v>
      </c>
      <c r="I1567" s="201"/>
      <c r="J1567" s="196"/>
      <c r="K1567" s="196"/>
      <c r="L1567" s="202"/>
      <c r="M1567" s="203"/>
      <c r="N1567" s="204"/>
      <c r="O1567" s="204"/>
      <c r="P1567" s="204"/>
      <c r="Q1567" s="204"/>
      <c r="R1567" s="204"/>
      <c r="S1567" s="204"/>
      <c r="T1567" s="205"/>
      <c r="AT1567" s="206" t="s">
        <v>252</v>
      </c>
      <c r="AU1567" s="206" t="s">
        <v>79</v>
      </c>
      <c r="AV1567" s="13" t="s">
        <v>79</v>
      </c>
      <c r="AW1567" s="13" t="s">
        <v>32</v>
      </c>
      <c r="AX1567" s="13" t="s">
        <v>70</v>
      </c>
      <c r="AY1567" s="206" t="s">
        <v>244</v>
      </c>
    </row>
    <row r="1568" spans="1:65" s="13" customFormat="1">
      <c r="B1568" s="195"/>
      <c r="C1568" s="196"/>
      <c r="D1568" s="197" t="s">
        <v>252</v>
      </c>
      <c r="E1568" s="198" t="s">
        <v>18</v>
      </c>
      <c r="F1568" s="199" t="s">
        <v>2680</v>
      </c>
      <c r="G1568" s="196"/>
      <c r="H1568" s="200">
        <v>1.9</v>
      </c>
      <c r="I1568" s="201"/>
      <c r="J1568" s="196"/>
      <c r="K1568" s="196"/>
      <c r="L1568" s="202"/>
      <c r="M1568" s="203"/>
      <c r="N1568" s="204"/>
      <c r="O1568" s="204"/>
      <c r="P1568" s="204"/>
      <c r="Q1568" s="204"/>
      <c r="R1568" s="204"/>
      <c r="S1568" s="204"/>
      <c r="T1568" s="205"/>
      <c r="AT1568" s="206" t="s">
        <v>252</v>
      </c>
      <c r="AU1568" s="206" t="s">
        <v>79</v>
      </c>
      <c r="AV1568" s="13" t="s">
        <v>79</v>
      </c>
      <c r="AW1568" s="13" t="s">
        <v>32</v>
      </c>
      <c r="AX1568" s="13" t="s">
        <v>70</v>
      </c>
      <c r="AY1568" s="206" t="s">
        <v>244</v>
      </c>
    </row>
    <row r="1569" spans="1:65" s="14" customFormat="1">
      <c r="B1569" s="207"/>
      <c r="C1569" s="208"/>
      <c r="D1569" s="197" t="s">
        <v>252</v>
      </c>
      <c r="E1569" s="209" t="s">
        <v>18</v>
      </c>
      <c r="F1569" s="210" t="s">
        <v>254</v>
      </c>
      <c r="G1569" s="208"/>
      <c r="H1569" s="211">
        <v>71.600000000000009</v>
      </c>
      <c r="I1569" s="212"/>
      <c r="J1569" s="208"/>
      <c r="K1569" s="208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252</v>
      </c>
      <c r="AU1569" s="217" t="s">
        <v>79</v>
      </c>
      <c r="AV1569" s="14" t="s">
        <v>250</v>
      </c>
      <c r="AW1569" s="14" t="s">
        <v>32</v>
      </c>
      <c r="AX1569" s="14" t="s">
        <v>77</v>
      </c>
      <c r="AY1569" s="217" t="s">
        <v>244</v>
      </c>
    </row>
    <row r="1570" spans="1:65" s="2" customFormat="1" ht="24.2" customHeight="1">
      <c r="A1570" s="36"/>
      <c r="B1570" s="37"/>
      <c r="C1570" s="181" t="s">
        <v>3613</v>
      </c>
      <c r="D1570" s="181" t="s">
        <v>246</v>
      </c>
      <c r="E1570" s="182" t="s">
        <v>3614</v>
      </c>
      <c r="F1570" s="183" t="s">
        <v>3615</v>
      </c>
      <c r="G1570" s="184" t="s">
        <v>379</v>
      </c>
      <c r="H1570" s="185">
        <v>51.9</v>
      </c>
      <c r="I1570" s="186"/>
      <c r="J1570" s="187">
        <f>ROUND(I1570*H1570,2)</f>
        <v>0</v>
      </c>
      <c r="K1570" s="188"/>
      <c r="L1570" s="41"/>
      <c r="M1570" s="189" t="s">
        <v>18</v>
      </c>
      <c r="N1570" s="190" t="s">
        <v>41</v>
      </c>
      <c r="O1570" s="66"/>
      <c r="P1570" s="191">
        <f>O1570*H1570</f>
        <v>0</v>
      </c>
      <c r="Q1570" s="191">
        <v>0</v>
      </c>
      <c r="R1570" s="191">
        <f>Q1570*H1570</f>
        <v>0</v>
      </c>
      <c r="S1570" s="191">
        <v>1.67E-3</v>
      </c>
      <c r="T1570" s="192">
        <f>S1570*H1570</f>
        <v>8.6673E-2</v>
      </c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R1570" s="193" t="s">
        <v>167</v>
      </c>
      <c r="AT1570" s="193" t="s">
        <v>246</v>
      </c>
      <c r="AU1570" s="193" t="s">
        <v>79</v>
      </c>
      <c r="AY1570" s="19" t="s">
        <v>244</v>
      </c>
      <c r="BE1570" s="194">
        <f>IF(N1570="základní",J1570,0)</f>
        <v>0</v>
      </c>
      <c r="BF1570" s="194">
        <f>IF(N1570="snížená",J1570,0)</f>
        <v>0</v>
      </c>
      <c r="BG1570" s="194">
        <f>IF(N1570="zákl. přenesená",J1570,0)</f>
        <v>0</v>
      </c>
      <c r="BH1570" s="194">
        <f>IF(N1570="sníž. přenesená",J1570,0)</f>
        <v>0</v>
      </c>
      <c r="BI1570" s="194">
        <f>IF(N1570="nulová",J1570,0)</f>
        <v>0</v>
      </c>
      <c r="BJ1570" s="19" t="s">
        <v>77</v>
      </c>
      <c r="BK1570" s="194">
        <f>ROUND(I1570*H1570,2)</f>
        <v>0</v>
      </c>
      <c r="BL1570" s="19" t="s">
        <v>167</v>
      </c>
      <c r="BM1570" s="193" t="s">
        <v>3616</v>
      </c>
    </row>
    <row r="1571" spans="1:65" s="13" customFormat="1" ht="22.5">
      <c r="B1571" s="195"/>
      <c r="C1571" s="196"/>
      <c r="D1571" s="197" t="s">
        <v>252</v>
      </c>
      <c r="E1571" s="198" t="s">
        <v>18</v>
      </c>
      <c r="F1571" s="199" t="s">
        <v>3617</v>
      </c>
      <c r="G1571" s="196"/>
      <c r="H1571" s="200">
        <v>51.9</v>
      </c>
      <c r="I1571" s="201"/>
      <c r="J1571" s="196"/>
      <c r="K1571" s="196"/>
      <c r="L1571" s="202"/>
      <c r="M1571" s="203"/>
      <c r="N1571" s="204"/>
      <c r="O1571" s="204"/>
      <c r="P1571" s="204"/>
      <c r="Q1571" s="204"/>
      <c r="R1571" s="204"/>
      <c r="S1571" s="204"/>
      <c r="T1571" s="205"/>
      <c r="AT1571" s="206" t="s">
        <v>252</v>
      </c>
      <c r="AU1571" s="206" t="s">
        <v>79</v>
      </c>
      <c r="AV1571" s="13" t="s">
        <v>79</v>
      </c>
      <c r="AW1571" s="13" t="s">
        <v>32</v>
      </c>
      <c r="AX1571" s="13" t="s">
        <v>70</v>
      </c>
      <c r="AY1571" s="206" t="s">
        <v>244</v>
      </c>
    </row>
    <row r="1572" spans="1:65" s="14" customFormat="1">
      <c r="B1572" s="207"/>
      <c r="C1572" s="208"/>
      <c r="D1572" s="197" t="s">
        <v>252</v>
      </c>
      <c r="E1572" s="209" t="s">
        <v>18</v>
      </c>
      <c r="F1572" s="210" t="s">
        <v>254</v>
      </c>
      <c r="G1572" s="208"/>
      <c r="H1572" s="211">
        <v>51.9</v>
      </c>
      <c r="I1572" s="212"/>
      <c r="J1572" s="208"/>
      <c r="K1572" s="208"/>
      <c r="L1572" s="213"/>
      <c r="M1572" s="214"/>
      <c r="N1572" s="215"/>
      <c r="O1572" s="215"/>
      <c r="P1572" s="215"/>
      <c r="Q1572" s="215"/>
      <c r="R1572" s="215"/>
      <c r="S1572" s="215"/>
      <c r="T1572" s="216"/>
      <c r="AT1572" s="217" t="s">
        <v>252</v>
      </c>
      <c r="AU1572" s="217" t="s">
        <v>79</v>
      </c>
      <c r="AV1572" s="14" t="s">
        <v>250</v>
      </c>
      <c r="AW1572" s="14" t="s">
        <v>32</v>
      </c>
      <c r="AX1572" s="14" t="s">
        <v>77</v>
      </c>
      <c r="AY1572" s="217" t="s">
        <v>244</v>
      </c>
    </row>
    <row r="1573" spans="1:65" s="2" customFormat="1" ht="21.75" customHeight="1">
      <c r="A1573" s="36"/>
      <c r="B1573" s="37"/>
      <c r="C1573" s="181" t="s">
        <v>3618</v>
      </c>
      <c r="D1573" s="181" t="s">
        <v>246</v>
      </c>
      <c r="E1573" s="182" t="s">
        <v>3619</v>
      </c>
      <c r="F1573" s="183" t="s">
        <v>3620</v>
      </c>
      <c r="G1573" s="184" t="s">
        <v>379</v>
      </c>
      <c r="H1573" s="185">
        <v>23</v>
      </c>
      <c r="I1573" s="186"/>
      <c r="J1573" s="187">
        <f>ROUND(I1573*H1573,2)</f>
        <v>0</v>
      </c>
      <c r="K1573" s="188"/>
      <c r="L1573" s="41"/>
      <c r="M1573" s="189" t="s">
        <v>18</v>
      </c>
      <c r="N1573" s="190" t="s">
        <v>41</v>
      </c>
      <c r="O1573" s="66"/>
      <c r="P1573" s="191">
        <f>O1573*H1573</f>
        <v>0</v>
      </c>
      <c r="Q1573" s="191">
        <v>0</v>
      </c>
      <c r="R1573" s="191">
        <f>Q1573*H1573</f>
        <v>0</v>
      </c>
      <c r="S1573" s="191">
        <v>1.75E-3</v>
      </c>
      <c r="T1573" s="192">
        <f>S1573*H1573</f>
        <v>4.0250000000000001E-2</v>
      </c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R1573" s="193" t="s">
        <v>167</v>
      </c>
      <c r="AT1573" s="193" t="s">
        <v>246</v>
      </c>
      <c r="AU1573" s="193" t="s">
        <v>79</v>
      </c>
      <c r="AY1573" s="19" t="s">
        <v>244</v>
      </c>
      <c r="BE1573" s="194">
        <f>IF(N1573="základní",J1573,0)</f>
        <v>0</v>
      </c>
      <c r="BF1573" s="194">
        <f>IF(N1573="snížená",J1573,0)</f>
        <v>0</v>
      </c>
      <c r="BG1573" s="194">
        <f>IF(N1573="zákl. přenesená",J1573,0)</f>
        <v>0</v>
      </c>
      <c r="BH1573" s="194">
        <f>IF(N1573="sníž. přenesená",J1573,0)</f>
        <v>0</v>
      </c>
      <c r="BI1573" s="194">
        <f>IF(N1573="nulová",J1573,0)</f>
        <v>0</v>
      </c>
      <c r="BJ1573" s="19" t="s">
        <v>77</v>
      </c>
      <c r="BK1573" s="194">
        <f>ROUND(I1573*H1573,2)</f>
        <v>0</v>
      </c>
      <c r="BL1573" s="19" t="s">
        <v>167</v>
      </c>
      <c r="BM1573" s="193" t="s">
        <v>3621</v>
      </c>
    </row>
    <row r="1574" spans="1:65" s="13" customFormat="1">
      <c r="B1574" s="195"/>
      <c r="C1574" s="196"/>
      <c r="D1574" s="197" t="s">
        <v>252</v>
      </c>
      <c r="E1574" s="198" t="s">
        <v>18</v>
      </c>
      <c r="F1574" s="199" t="s">
        <v>3622</v>
      </c>
      <c r="G1574" s="196"/>
      <c r="H1574" s="200">
        <v>39</v>
      </c>
      <c r="I1574" s="201"/>
      <c r="J1574" s="196"/>
      <c r="K1574" s="196"/>
      <c r="L1574" s="202"/>
      <c r="M1574" s="203"/>
      <c r="N1574" s="204"/>
      <c r="O1574" s="204"/>
      <c r="P1574" s="204"/>
      <c r="Q1574" s="204"/>
      <c r="R1574" s="204"/>
      <c r="S1574" s="204"/>
      <c r="T1574" s="205"/>
      <c r="AT1574" s="206" t="s">
        <v>252</v>
      </c>
      <c r="AU1574" s="206" t="s">
        <v>79</v>
      </c>
      <c r="AV1574" s="13" t="s">
        <v>79</v>
      </c>
      <c r="AW1574" s="13" t="s">
        <v>32</v>
      </c>
      <c r="AX1574" s="13" t="s">
        <v>70</v>
      </c>
      <c r="AY1574" s="206" t="s">
        <v>244</v>
      </c>
    </row>
    <row r="1575" spans="1:65" s="15" customFormat="1">
      <c r="B1575" s="229"/>
      <c r="C1575" s="230"/>
      <c r="D1575" s="197" t="s">
        <v>252</v>
      </c>
      <c r="E1575" s="231" t="s">
        <v>18</v>
      </c>
      <c r="F1575" s="232" t="s">
        <v>374</v>
      </c>
      <c r="G1575" s="230"/>
      <c r="H1575" s="231" t="s">
        <v>18</v>
      </c>
      <c r="I1575" s="233"/>
      <c r="J1575" s="230"/>
      <c r="K1575" s="230"/>
      <c r="L1575" s="234"/>
      <c r="M1575" s="235"/>
      <c r="N1575" s="236"/>
      <c r="O1575" s="236"/>
      <c r="P1575" s="236"/>
      <c r="Q1575" s="236"/>
      <c r="R1575" s="236"/>
      <c r="S1575" s="236"/>
      <c r="T1575" s="237"/>
      <c r="AT1575" s="238" t="s">
        <v>252</v>
      </c>
      <c r="AU1575" s="238" t="s">
        <v>79</v>
      </c>
      <c r="AV1575" s="15" t="s">
        <v>77</v>
      </c>
      <c r="AW1575" s="15" t="s">
        <v>32</v>
      </c>
      <c r="AX1575" s="15" t="s">
        <v>70</v>
      </c>
      <c r="AY1575" s="238" t="s">
        <v>244</v>
      </c>
    </row>
    <row r="1576" spans="1:65" s="13" customFormat="1">
      <c r="B1576" s="195"/>
      <c r="C1576" s="196"/>
      <c r="D1576" s="197" t="s">
        <v>252</v>
      </c>
      <c r="E1576" s="198" t="s">
        <v>18</v>
      </c>
      <c r="F1576" s="199" t="s">
        <v>3623</v>
      </c>
      <c r="G1576" s="196"/>
      <c r="H1576" s="200">
        <v>-16</v>
      </c>
      <c r="I1576" s="201"/>
      <c r="J1576" s="196"/>
      <c r="K1576" s="196"/>
      <c r="L1576" s="202"/>
      <c r="M1576" s="203"/>
      <c r="N1576" s="204"/>
      <c r="O1576" s="204"/>
      <c r="P1576" s="204"/>
      <c r="Q1576" s="204"/>
      <c r="R1576" s="204"/>
      <c r="S1576" s="204"/>
      <c r="T1576" s="205"/>
      <c r="AT1576" s="206" t="s">
        <v>252</v>
      </c>
      <c r="AU1576" s="206" t="s">
        <v>79</v>
      </c>
      <c r="AV1576" s="13" t="s">
        <v>79</v>
      </c>
      <c r="AW1576" s="13" t="s">
        <v>32</v>
      </c>
      <c r="AX1576" s="13" t="s">
        <v>70</v>
      </c>
      <c r="AY1576" s="206" t="s">
        <v>244</v>
      </c>
    </row>
    <row r="1577" spans="1:65" s="14" customFormat="1">
      <c r="B1577" s="207"/>
      <c r="C1577" s="208"/>
      <c r="D1577" s="197" t="s">
        <v>252</v>
      </c>
      <c r="E1577" s="209" t="s">
        <v>18</v>
      </c>
      <c r="F1577" s="210" t="s">
        <v>254</v>
      </c>
      <c r="G1577" s="208"/>
      <c r="H1577" s="211">
        <v>23</v>
      </c>
      <c r="I1577" s="212"/>
      <c r="J1577" s="208"/>
      <c r="K1577" s="208"/>
      <c r="L1577" s="213"/>
      <c r="M1577" s="214"/>
      <c r="N1577" s="215"/>
      <c r="O1577" s="215"/>
      <c r="P1577" s="215"/>
      <c r="Q1577" s="215"/>
      <c r="R1577" s="215"/>
      <c r="S1577" s="215"/>
      <c r="T1577" s="216"/>
      <c r="AT1577" s="217" t="s">
        <v>252</v>
      </c>
      <c r="AU1577" s="217" t="s">
        <v>79</v>
      </c>
      <c r="AV1577" s="14" t="s">
        <v>250</v>
      </c>
      <c r="AW1577" s="14" t="s">
        <v>32</v>
      </c>
      <c r="AX1577" s="14" t="s">
        <v>77</v>
      </c>
      <c r="AY1577" s="217" t="s">
        <v>244</v>
      </c>
    </row>
    <row r="1578" spans="1:65" s="2" customFormat="1" ht="16.5" customHeight="1">
      <c r="A1578" s="36"/>
      <c r="B1578" s="37"/>
      <c r="C1578" s="181" t="s">
        <v>3624</v>
      </c>
      <c r="D1578" s="181" t="s">
        <v>246</v>
      </c>
      <c r="E1578" s="182" t="s">
        <v>3625</v>
      </c>
      <c r="F1578" s="183" t="s">
        <v>3626</v>
      </c>
      <c r="G1578" s="184" t="s">
        <v>379</v>
      </c>
      <c r="H1578" s="185">
        <v>44.5</v>
      </c>
      <c r="I1578" s="186"/>
      <c r="J1578" s="187">
        <f>ROUND(I1578*H1578,2)</f>
        <v>0</v>
      </c>
      <c r="K1578" s="188"/>
      <c r="L1578" s="41"/>
      <c r="M1578" s="189" t="s">
        <v>18</v>
      </c>
      <c r="N1578" s="190" t="s">
        <v>41</v>
      </c>
      <c r="O1578" s="66"/>
      <c r="P1578" s="191">
        <f>O1578*H1578</f>
        <v>0</v>
      </c>
      <c r="Q1578" s="191">
        <v>0</v>
      </c>
      <c r="R1578" s="191">
        <f>Q1578*H1578</f>
        <v>0</v>
      </c>
      <c r="S1578" s="191">
        <v>3.9399999999999999E-3</v>
      </c>
      <c r="T1578" s="192">
        <f>S1578*H1578</f>
        <v>0.17532999999999999</v>
      </c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R1578" s="193" t="s">
        <v>167</v>
      </c>
      <c r="AT1578" s="193" t="s">
        <v>246</v>
      </c>
      <c r="AU1578" s="193" t="s">
        <v>79</v>
      </c>
      <c r="AY1578" s="19" t="s">
        <v>244</v>
      </c>
      <c r="BE1578" s="194">
        <f>IF(N1578="základní",J1578,0)</f>
        <v>0</v>
      </c>
      <c r="BF1578" s="194">
        <f>IF(N1578="snížená",J1578,0)</f>
        <v>0</v>
      </c>
      <c r="BG1578" s="194">
        <f>IF(N1578="zákl. přenesená",J1578,0)</f>
        <v>0</v>
      </c>
      <c r="BH1578" s="194">
        <f>IF(N1578="sníž. přenesená",J1578,0)</f>
        <v>0</v>
      </c>
      <c r="BI1578" s="194">
        <f>IF(N1578="nulová",J1578,0)</f>
        <v>0</v>
      </c>
      <c r="BJ1578" s="19" t="s">
        <v>77</v>
      </c>
      <c r="BK1578" s="194">
        <f>ROUND(I1578*H1578,2)</f>
        <v>0</v>
      </c>
      <c r="BL1578" s="19" t="s">
        <v>167</v>
      </c>
      <c r="BM1578" s="193" t="s">
        <v>3627</v>
      </c>
    </row>
    <row r="1579" spans="1:65" s="13" customFormat="1">
      <c r="B1579" s="195"/>
      <c r="C1579" s="196"/>
      <c r="D1579" s="197" t="s">
        <v>252</v>
      </c>
      <c r="E1579" s="198" t="s">
        <v>18</v>
      </c>
      <c r="F1579" s="199" t="s">
        <v>3628</v>
      </c>
      <c r="G1579" s="196"/>
      <c r="H1579" s="200">
        <v>34.5</v>
      </c>
      <c r="I1579" s="201"/>
      <c r="J1579" s="196"/>
      <c r="K1579" s="196"/>
      <c r="L1579" s="202"/>
      <c r="M1579" s="203"/>
      <c r="N1579" s="204"/>
      <c r="O1579" s="204"/>
      <c r="P1579" s="204"/>
      <c r="Q1579" s="204"/>
      <c r="R1579" s="204"/>
      <c r="S1579" s="204"/>
      <c r="T1579" s="205"/>
      <c r="AT1579" s="206" t="s">
        <v>252</v>
      </c>
      <c r="AU1579" s="206" t="s">
        <v>79</v>
      </c>
      <c r="AV1579" s="13" t="s">
        <v>79</v>
      </c>
      <c r="AW1579" s="13" t="s">
        <v>32</v>
      </c>
      <c r="AX1579" s="13" t="s">
        <v>70</v>
      </c>
      <c r="AY1579" s="206" t="s">
        <v>244</v>
      </c>
    </row>
    <row r="1580" spans="1:65" s="13" customFormat="1">
      <c r="B1580" s="195"/>
      <c r="C1580" s="196"/>
      <c r="D1580" s="197" t="s">
        <v>252</v>
      </c>
      <c r="E1580" s="198" t="s">
        <v>18</v>
      </c>
      <c r="F1580" s="199" t="s">
        <v>3629</v>
      </c>
      <c r="G1580" s="196"/>
      <c r="H1580" s="200">
        <v>10</v>
      </c>
      <c r="I1580" s="201"/>
      <c r="J1580" s="196"/>
      <c r="K1580" s="196"/>
      <c r="L1580" s="202"/>
      <c r="M1580" s="203"/>
      <c r="N1580" s="204"/>
      <c r="O1580" s="204"/>
      <c r="P1580" s="204"/>
      <c r="Q1580" s="204"/>
      <c r="R1580" s="204"/>
      <c r="S1580" s="204"/>
      <c r="T1580" s="205"/>
      <c r="AT1580" s="206" t="s">
        <v>252</v>
      </c>
      <c r="AU1580" s="206" t="s">
        <v>79</v>
      </c>
      <c r="AV1580" s="13" t="s">
        <v>79</v>
      </c>
      <c r="AW1580" s="13" t="s">
        <v>32</v>
      </c>
      <c r="AX1580" s="13" t="s">
        <v>70</v>
      </c>
      <c r="AY1580" s="206" t="s">
        <v>244</v>
      </c>
    </row>
    <row r="1581" spans="1:65" s="14" customFormat="1">
      <c r="B1581" s="207"/>
      <c r="C1581" s="208"/>
      <c r="D1581" s="197" t="s">
        <v>252</v>
      </c>
      <c r="E1581" s="209" t="s">
        <v>18</v>
      </c>
      <c r="F1581" s="210" t="s">
        <v>254</v>
      </c>
      <c r="G1581" s="208"/>
      <c r="H1581" s="211">
        <v>44.5</v>
      </c>
      <c r="I1581" s="212"/>
      <c r="J1581" s="208"/>
      <c r="K1581" s="208"/>
      <c r="L1581" s="213"/>
      <c r="M1581" s="214"/>
      <c r="N1581" s="215"/>
      <c r="O1581" s="215"/>
      <c r="P1581" s="215"/>
      <c r="Q1581" s="215"/>
      <c r="R1581" s="215"/>
      <c r="S1581" s="215"/>
      <c r="T1581" s="216"/>
      <c r="AT1581" s="217" t="s">
        <v>252</v>
      </c>
      <c r="AU1581" s="217" t="s">
        <v>79</v>
      </c>
      <c r="AV1581" s="14" t="s">
        <v>250</v>
      </c>
      <c r="AW1581" s="14" t="s">
        <v>32</v>
      </c>
      <c r="AX1581" s="14" t="s">
        <v>77</v>
      </c>
      <c r="AY1581" s="217" t="s">
        <v>244</v>
      </c>
    </row>
    <row r="1582" spans="1:65" s="2" customFormat="1" ht="33" customHeight="1">
      <c r="A1582" s="36"/>
      <c r="B1582" s="37"/>
      <c r="C1582" s="181" t="s">
        <v>3630</v>
      </c>
      <c r="D1582" s="181" t="s">
        <v>246</v>
      </c>
      <c r="E1582" s="182" t="s">
        <v>3631</v>
      </c>
      <c r="F1582" s="183" t="s">
        <v>3632</v>
      </c>
      <c r="G1582" s="184" t="s">
        <v>379</v>
      </c>
      <c r="H1582" s="185">
        <v>68.64</v>
      </c>
      <c r="I1582" s="186"/>
      <c r="J1582" s="187">
        <f>ROUND(I1582*H1582,2)</f>
        <v>0</v>
      </c>
      <c r="K1582" s="188"/>
      <c r="L1582" s="41"/>
      <c r="M1582" s="189" t="s">
        <v>18</v>
      </c>
      <c r="N1582" s="190" t="s">
        <v>41</v>
      </c>
      <c r="O1582" s="66"/>
      <c r="P1582" s="191">
        <f>O1582*H1582</f>
        <v>0</v>
      </c>
      <c r="Q1582" s="191">
        <v>0</v>
      </c>
      <c r="R1582" s="191">
        <f>Q1582*H1582</f>
        <v>0</v>
      </c>
      <c r="S1582" s="191">
        <v>0</v>
      </c>
      <c r="T1582" s="192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93" t="s">
        <v>167</v>
      </c>
      <c r="AT1582" s="193" t="s">
        <v>246</v>
      </c>
      <c r="AU1582" s="193" t="s">
        <v>79</v>
      </c>
      <c r="AY1582" s="19" t="s">
        <v>244</v>
      </c>
      <c r="BE1582" s="194">
        <f>IF(N1582="základní",J1582,0)</f>
        <v>0</v>
      </c>
      <c r="BF1582" s="194">
        <f>IF(N1582="snížená",J1582,0)</f>
        <v>0</v>
      </c>
      <c r="BG1582" s="194">
        <f>IF(N1582="zákl. přenesená",J1582,0)</f>
        <v>0</v>
      </c>
      <c r="BH1582" s="194">
        <f>IF(N1582="sníž. přenesená",J1582,0)</f>
        <v>0</v>
      </c>
      <c r="BI1582" s="194">
        <f>IF(N1582="nulová",J1582,0)</f>
        <v>0</v>
      </c>
      <c r="BJ1582" s="19" t="s">
        <v>77</v>
      </c>
      <c r="BK1582" s="194">
        <f>ROUND(I1582*H1582,2)</f>
        <v>0</v>
      </c>
      <c r="BL1582" s="19" t="s">
        <v>167</v>
      </c>
      <c r="BM1582" s="193" t="s">
        <v>3633</v>
      </c>
    </row>
    <row r="1583" spans="1:65" s="2" customFormat="1" ht="29.25">
      <c r="A1583" s="36"/>
      <c r="B1583" s="37"/>
      <c r="C1583" s="38"/>
      <c r="D1583" s="197" t="s">
        <v>444</v>
      </c>
      <c r="E1583" s="38"/>
      <c r="F1583" s="239" t="s">
        <v>3634</v>
      </c>
      <c r="G1583" s="38"/>
      <c r="H1583" s="38"/>
      <c r="I1583" s="240"/>
      <c r="J1583" s="38"/>
      <c r="K1583" s="38"/>
      <c r="L1583" s="41"/>
      <c r="M1583" s="241"/>
      <c r="N1583" s="242"/>
      <c r="O1583" s="66"/>
      <c r="P1583" s="66"/>
      <c r="Q1583" s="66"/>
      <c r="R1583" s="66"/>
      <c r="S1583" s="66"/>
      <c r="T1583" s="67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T1583" s="19" t="s">
        <v>444</v>
      </c>
      <c r="AU1583" s="19" t="s">
        <v>79</v>
      </c>
    </row>
    <row r="1584" spans="1:65" s="13" customFormat="1">
      <c r="B1584" s="195"/>
      <c r="C1584" s="196"/>
      <c r="D1584" s="197" t="s">
        <v>252</v>
      </c>
      <c r="E1584" s="198" t="s">
        <v>18</v>
      </c>
      <c r="F1584" s="199" t="s">
        <v>3635</v>
      </c>
      <c r="G1584" s="196"/>
      <c r="H1584" s="200">
        <v>5.94</v>
      </c>
      <c r="I1584" s="201"/>
      <c r="J1584" s="196"/>
      <c r="K1584" s="196"/>
      <c r="L1584" s="202"/>
      <c r="M1584" s="203"/>
      <c r="N1584" s="204"/>
      <c r="O1584" s="204"/>
      <c r="P1584" s="204"/>
      <c r="Q1584" s="204"/>
      <c r="R1584" s="204"/>
      <c r="S1584" s="204"/>
      <c r="T1584" s="205"/>
      <c r="AT1584" s="206" t="s">
        <v>252</v>
      </c>
      <c r="AU1584" s="206" t="s">
        <v>79</v>
      </c>
      <c r="AV1584" s="13" t="s">
        <v>79</v>
      </c>
      <c r="AW1584" s="13" t="s">
        <v>32</v>
      </c>
      <c r="AX1584" s="13" t="s">
        <v>70</v>
      </c>
      <c r="AY1584" s="206" t="s">
        <v>244</v>
      </c>
    </row>
    <row r="1585" spans="1:65" s="13" customFormat="1">
      <c r="B1585" s="195"/>
      <c r="C1585" s="196"/>
      <c r="D1585" s="197" t="s">
        <v>252</v>
      </c>
      <c r="E1585" s="198" t="s">
        <v>18</v>
      </c>
      <c r="F1585" s="199" t="s">
        <v>3636</v>
      </c>
      <c r="G1585" s="196"/>
      <c r="H1585" s="200">
        <v>10.78</v>
      </c>
      <c r="I1585" s="201"/>
      <c r="J1585" s="196"/>
      <c r="K1585" s="196"/>
      <c r="L1585" s="202"/>
      <c r="M1585" s="203"/>
      <c r="N1585" s="204"/>
      <c r="O1585" s="204"/>
      <c r="P1585" s="204"/>
      <c r="Q1585" s="204"/>
      <c r="R1585" s="204"/>
      <c r="S1585" s="204"/>
      <c r="T1585" s="205"/>
      <c r="AT1585" s="206" t="s">
        <v>252</v>
      </c>
      <c r="AU1585" s="206" t="s">
        <v>79</v>
      </c>
      <c r="AV1585" s="13" t="s">
        <v>79</v>
      </c>
      <c r="AW1585" s="13" t="s">
        <v>32</v>
      </c>
      <c r="AX1585" s="13" t="s">
        <v>70</v>
      </c>
      <c r="AY1585" s="206" t="s">
        <v>244</v>
      </c>
    </row>
    <row r="1586" spans="1:65" s="13" customFormat="1">
      <c r="B1586" s="195"/>
      <c r="C1586" s="196"/>
      <c r="D1586" s="197" t="s">
        <v>252</v>
      </c>
      <c r="E1586" s="198" t="s">
        <v>18</v>
      </c>
      <c r="F1586" s="199" t="s">
        <v>3637</v>
      </c>
      <c r="G1586" s="196"/>
      <c r="H1586" s="200">
        <v>4.84</v>
      </c>
      <c r="I1586" s="201"/>
      <c r="J1586" s="196"/>
      <c r="K1586" s="196"/>
      <c r="L1586" s="202"/>
      <c r="M1586" s="203"/>
      <c r="N1586" s="204"/>
      <c r="O1586" s="204"/>
      <c r="P1586" s="204"/>
      <c r="Q1586" s="204"/>
      <c r="R1586" s="204"/>
      <c r="S1586" s="204"/>
      <c r="T1586" s="205"/>
      <c r="AT1586" s="206" t="s">
        <v>252</v>
      </c>
      <c r="AU1586" s="206" t="s">
        <v>79</v>
      </c>
      <c r="AV1586" s="13" t="s">
        <v>79</v>
      </c>
      <c r="AW1586" s="13" t="s">
        <v>32</v>
      </c>
      <c r="AX1586" s="13" t="s">
        <v>70</v>
      </c>
      <c r="AY1586" s="206" t="s">
        <v>244</v>
      </c>
    </row>
    <row r="1587" spans="1:65" s="13" customFormat="1">
      <c r="B1587" s="195"/>
      <c r="C1587" s="196"/>
      <c r="D1587" s="197" t="s">
        <v>252</v>
      </c>
      <c r="E1587" s="198" t="s">
        <v>18</v>
      </c>
      <c r="F1587" s="199" t="s">
        <v>3638</v>
      </c>
      <c r="G1587" s="196"/>
      <c r="H1587" s="200">
        <v>3.3</v>
      </c>
      <c r="I1587" s="201"/>
      <c r="J1587" s="196"/>
      <c r="K1587" s="196"/>
      <c r="L1587" s="202"/>
      <c r="M1587" s="203"/>
      <c r="N1587" s="204"/>
      <c r="O1587" s="204"/>
      <c r="P1587" s="204"/>
      <c r="Q1587" s="204"/>
      <c r="R1587" s="204"/>
      <c r="S1587" s="204"/>
      <c r="T1587" s="205"/>
      <c r="AT1587" s="206" t="s">
        <v>252</v>
      </c>
      <c r="AU1587" s="206" t="s">
        <v>79</v>
      </c>
      <c r="AV1587" s="13" t="s">
        <v>79</v>
      </c>
      <c r="AW1587" s="13" t="s">
        <v>32</v>
      </c>
      <c r="AX1587" s="13" t="s">
        <v>70</v>
      </c>
      <c r="AY1587" s="206" t="s">
        <v>244</v>
      </c>
    </row>
    <row r="1588" spans="1:65" s="13" customFormat="1">
      <c r="B1588" s="195"/>
      <c r="C1588" s="196"/>
      <c r="D1588" s="197" t="s">
        <v>252</v>
      </c>
      <c r="E1588" s="198" t="s">
        <v>18</v>
      </c>
      <c r="F1588" s="199" t="s">
        <v>3639</v>
      </c>
      <c r="G1588" s="196"/>
      <c r="H1588" s="200">
        <v>4.4000000000000004</v>
      </c>
      <c r="I1588" s="201"/>
      <c r="J1588" s="196"/>
      <c r="K1588" s="196"/>
      <c r="L1588" s="202"/>
      <c r="M1588" s="203"/>
      <c r="N1588" s="204"/>
      <c r="O1588" s="204"/>
      <c r="P1588" s="204"/>
      <c r="Q1588" s="204"/>
      <c r="R1588" s="204"/>
      <c r="S1588" s="204"/>
      <c r="T1588" s="205"/>
      <c r="AT1588" s="206" t="s">
        <v>252</v>
      </c>
      <c r="AU1588" s="206" t="s">
        <v>79</v>
      </c>
      <c r="AV1588" s="13" t="s">
        <v>79</v>
      </c>
      <c r="AW1588" s="13" t="s">
        <v>32</v>
      </c>
      <c r="AX1588" s="13" t="s">
        <v>70</v>
      </c>
      <c r="AY1588" s="206" t="s">
        <v>244</v>
      </c>
    </row>
    <row r="1589" spans="1:65" s="13" customFormat="1">
      <c r="B1589" s="195"/>
      <c r="C1589" s="196"/>
      <c r="D1589" s="197" t="s">
        <v>252</v>
      </c>
      <c r="E1589" s="198" t="s">
        <v>18</v>
      </c>
      <c r="F1589" s="199" t="s">
        <v>3640</v>
      </c>
      <c r="G1589" s="196"/>
      <c r="H1589" s="200">
        <v>2.86</v>
      </c>
      <c r="I1589" s="201"/>
      <c r="J1589" s="196"/>
      <c r="K1589" s="196"/>
      <c r="L1589" s="202"/>
      <c r="M1589" s="203"/>
      <c r="N1589" s="204"/>
      <c r="O1589" s="204"/>
      <c r="P1589" s="204"/>
      <c r="Q1589" s="204"/>
      <c r="R1589" s="204"/>
      <c r="S1589" s="204"/>
      <c r="T1589" s="205"/>
      <c r="AT1589" s="206" t="s">
        <v>252</v>
      </c>
      <c r="AU1589" s="206" t="s">
        <v>79</v>
      </c>
      <c r="AV1589" s="13" t="s">
        <v>79</v>
      </c>
      <c r="AW1589" s="13" t="s">
        <v>32</v>
      </c>
      <c r="AX1589" s="13" t="s">
        <v>70</v>
      </c>
      <c r="AY1589" s="206" t="s">
        <v>244</v>
      </c>
    </row>
    <row r="1590" spans="1:65" s="13" customFormat="1">
      <c r="B1590" s="195"/>
      <c r="C1590" s="196"/>
      <c r="D1590" s="197" t="s">
        <v>252</v>
      </c>
      <c r="E1590" s="198" t="s">
        <v>18</v>
      </c>
      <c r="F1590" s="199" t="s">
        <v>3641</v>
      </c>
      <c r="G1590" s="196"/>
      <c r="H1590" s="200">
        <v>9.24</v>
      </c>
      <c r="I1590" s="201"/>
      <c r="J1590" s="196"/>
      <c r="K1590" s="196"/>
      <c r="L1590" s="202"/>
      <c r="M1590" s="203"/>
      <c r="N1590" s="204"/>
      <c r="O1590" s="204"/>
      <c r="P1590" s="204"/>
      <c r="Q1590" s="204"/>
      <c r="R1590" s="204"/>
      <c r="S1590" s="204"/>
      <c r="T1590" s="205"/>
      <c r="AT1590" s="206" t="s">
        <v>252</v>
      </c>
      <c r="AU1590" s="206" t="s">
        <v>79</v>
      </c>
      <c r="AV1590" s="13" t="s">
        <v>79</v>
      </c>
      <c r="AW1590" s="13" t="s">
        <v>32</v>
      </c>
      <c r="AX1590" s="13" t="s">
        <v>70</v>
      </c>
      <c r="AY1590" s="206" t="s">
        <v>244</v>
      </c>
    </row>
    <row r="1591" spans="1:65" s="13" customFormat="1">
      <c r="B1591" s="195"/>
      <c r="C1591" s="196"/>
      <c r="D1591" s="197" t="s">
        <v>252</v>
      </c>
      <c r="E1591" s="198" t="s">
        <v>18</v>
      </c>
      <c r="F1591" s="199" t="s">
        <v>3642</v>
      </c>
      <c r="G1591" s="196"/>
      <c r="H1591" s="200">
        <v>27.28</v>
      </c>
      <c r="I1591" s="201"/>
      <c r="J1591" s="196"/>
      <c r="K1591" s="196"/>
      <c r="L1591" s="202"/>
      <c r="M1591" s="203"/>
      <c r="N1591" s="204"/>
      <c r="O1591" s="204"/>
      <c r="P1591" s="204"/>
      <c r="Q1591" s="204"/>
      <c r="R1591" s="204"/>
      <c r="S1591" s="204"/>
      <c r="T1591" s="205"/>
      <c r="AT1591" s="206" t="s">
        <v>252</v>
      </c>
      <c r="AU1591" s="206" t="s">
        <v>79</v>
      </c>
      <c r="AV1591" s="13" t="s">
        <v>79</v>
      </c>
      <c r="AW1591" s="13" t="s">
        <v>32</v>
      </c>
      <c r="AX1591" s="13" t="s">
        <v>70</v>
      </c>
      <c r="AY1591" s="206" t="s">
        <v>244</v>
      </c>
    </row>
    <row r="1592" spans="1:65" s="14" customFormat="1">
      <c r="B1592" s="207"/>
      <c r="C1592" s="208"/>
      <c r="D1592" s="197" t="s">
        <v>252</v>
      </c>
      <c r="E1592" s="209" t="s">
        <v>18</v>
      </c>
      <c r="F1592" s="210" t="s">
        <v>254</v>
      </c>
      <c r="G1592" s="208"/>
      <c r="H1592" s="211">
        <v>68.64</v>
      </c>
      <c r="I1592" s="212"/>
      <c r="J1592" s="208"/>
      <c r="K1592" s="208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252</v>
      </c>
      <c r="AU1592" s="217" t="s">
        <v>79</v>
      </c>
      <c r="AV1592" s="14" t="s">
        <v>250</v>
      </c>
      <c r="AW1592" s="14" t="s">
        <v>32</v>
      </c>
      <c r="AX1592" s="14" t="s">
        <v>77</v>
      </c>
      <c r="AY1592" s="217" t="s">
        <v>244</v>
      </c>
    </row>
    <row r="1593" spans="1:65" s="2" customFormat="1" ht="24.2" customHeight="1">
      <c r="A1593" s="36"/>
      <c r="B1593" s="37"/>
      <c r="C1593" s="181" t="s">
        <v>3643</v>
      </c>
      <c r="D1593" s="181" t="s">
        <v>246</v>
      </c>
      <c r="E1593" s="182" t="s">
        <v>3644</v>
      </c>
      <c r="F1593" s="183" t="s">
        <v>3645</v>
      </c>
      <c r="G1593" s="184" t="s">
        <v>379</v>
      </c>
      <c r="H1593" s="185">
        <v>90.64</v>
      </c>
      <c r="I1593" s="186"/>
      <c r="J1593" s="187">
        <f>ROUND(I1593*H1593,2)</f>
        <v>0</v>
      </c>
      <c r="K1593" s="188"/>
      <c r="L1593" s="41"/>
      <c r="M1593" s="189" t="s">
        <v>18</v>
      </c>
      <c r="N1593" s="190" t="s">
        <v>41</v>
      </c>
      <c r="O1593" s="66"/>
      <c r="P1593" s="191">
        <f>O1593*H1593</f>
        <v>0</v>
      </c>
      <c r="Q1593" s="191">
        <v>0</v>
      </c>
      <c r="R1593" s="191">
        <f>Q1593*H1593</f>
        <v>0</v>
      </c>
      <c r="S1593" s="191">
        <v>0</v>
      </c>
      <c r="T1593" s="192">
        <f>S1593*H1593</f>
        <v>0</v>
      </c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R1593" s="193" t="s">
        <v>167</v>
      </c>
      <c r="AT1593" s="193" t="s">
        <v>246</v>
      </c>
      <c r="AU1593" s="193" t="s">
        <v>79</v>
      </c>
      <c r="AY1593" s="19" t="s">
        <v>244</v>
      </c>
      <c r="BE1593" s="194">
        <f>IF(N1593="základní",J1593,0)</f>
        <v>0</v>
      </c>
      <c r="BF1593" s="194">
        <f>IF(N1593="snížená",J1593,0)</f>
        <v>0</v>
      </c>
      <c r="BG1593" s="194">
        <f>IF(N1593="zákl. přenesená",J1593,0)</f>
        <v>0</v>
      </c>
      <c r="BH1593" s="194">
        <f>IF(N1593="sníž. přenesená",J1593,0)</f>
        <v>0</v>
      </c>
      <c r="BI1593" s="194">
        <f>IF(N1593="nulová",J1593,0)</f>
        <v>0</v>
      </c>
      <c r="BJ1593" s="19" t="s">
        <v>77</v>
      </c>
      <c r="BK1593" s="194">
        <f>ROUND(I1593*H1593,2)</f>
        <v>0</v>
      </c>
      <c r="BL1593" s="19" t="s">
        <v>167</v>
      </c>
      <c r="BM1593" s="193" t="s">
        <v>3646</v>
      </c>
    </row>
    <row r="1594" spans="1:65" s="13" customFormat="1">
      <c r="B1594" s="195"/>
      <c r="C1594" s="196"/>
      <c r="D1594" s="197" t="s">
        <v>252</v>
      </c>
      <c r="E1594" s="198" t="s">
        <v>18</v>
      </c>
      <c r="F1594" s="199" t="s">
        <v>3647</v>
      </c>
      <c r="G1594" s="196"/>
      <c r="H1594" s="200">
        <v>6.6</v>
      </c>
      <c r="I1594" s="201"/>
      <c r="J1594" s="196"/>
      <c r="K1594" s="196"/>
      <c r="L1594" s="202"/>
      <c r="M1594" s="203"/>
      <c r="N1594" s="204"/>
      <c r="O1594" s="204"/>
      <c r="P1594" s="204"/>
      <c r="Q1594" s="204"/>
      <c r="R1594" s="204"/>
      <c r="S1594" s="204"/>
      <c r="T1594" s="205"/>
      <c r="AT1594" s="206" t="s">
        <v>252</v>
      </c>
      <c r="AU1594" s="206" t="s">
        <v>79</v>
      </c>
      <c r="AV1594" s="13" t="s">
        <v>79</v>
      </c>
      <c r="AW1594" s="13" t="s">
        <v>32</v>
      </c>
      <c r="AX1594" s="13" t="s">
        <v>70</v>
      </c>
      <c r="AY1594" s="206" t="s">
        <v>244</v>
      </c>
    </row>
    <row r="1595" spans="1:65" s="13" customFormat="1">
      <c r="B1595" s="195"/>
      <c r="C1595" s="196"/>
      <c r="D1595" s="197" t="s">
        <v>252</v>
      </c>
      <c r="E1595" s="198" t="s">
        <v>18</v>
      </c>
      <c r="F1595" s="199" t="s">
        <v>3648</v>
      </c>
      <c r="G1595" s="196"/>
      <c r="H1595" s="200">
        <v>14.52</v>
      </c>
      <c r="I1595" s="201"/>
      <c r="J1595" s="196"/>
      <c r="K1595" s="196"/>
      <c r="L1595" s="202"/>
      <c r="M1595" s="203"/>
      <c r="N1595" s="204"/>
      <c r="O1595" s="204"/>
      <c r="P1595" s="204"/>
      <c r="Q1595" s="204"/>
      <c r="R1595" s="204"/>
      <c r="S1595" s="204"/>
      <c r="T1595" s="205"/>
      <c r="AT1595" s="206" t="s">
        <v>252</v>
      </c>
      <c r="AU1595" s="206" t="s">
        <v>79</v>
      </c>
      <c r="AV1595" s="13" t="s">
        <v>79</v>
      </c>
      <c r="AW1595" s="13" t="s">
        <v>32</v>
      </c>
      <c r="AX1595" s="13" t="s">
        <v>70</v>
      </c>
      <c r="AY1595" s="206" t="s">
        <v>244</v>
      </c>
    </row>
    <row r="1596" spans="1:65" s="13" customFormat="1">
      <c r="B1596" s="195"/>
      <c r="C1596" s="196"/>
      <c r="D1596" s="197" t="s">
        <v>252</v>
      </c>
      <c r="E1596" s="198" t="s">
        <v>18</v>
      </c>
      <c r="F1596" s="199" t="s">
        <v>3649</v>
      </c>
      <c r="G1596" s="196"/>
      <c r="H1596" s="200">
        <v>11.88</v>
      </c>
      <c r="I1596" s="201"/>
      <c r="J1596" s="196"/>
      <c r="K1596" s="196"/>
      <c r="L1596" s="202"/>
      <c r="M1596" s="203"/>
      <c r="N1596" s="204"/>
      <c r="O1596" s="204"/>
      <c r="P1596" s="204"/>
      <c r="Q1596" s="204"/>
      <c r="R1596" s="204"/>
      <c r="S1596" s="204"/>
      <c r="T1596" s="205"/>
      <c r="AT1596" s="206" t="s">
        <v>252</v>
      </c>
      <c r="AU1596" s="206" t="s">
        <v>79</v>
      </c>
      <c r="AV1596" s="13" t="s">
        <v>79</v>
      </c>
      <c r="AW1596" s="13" t="s">
        <v>32</v>
      </c>
      <c r="AX1596" s="13" t="s">
        <v>70</v>
      </c>
      <c r="AY1596" s="206" t="s">
        <v>244</v>
      </c>
    </row>
    <row r="1597" spans="1:65" s="13" customFormat="1">
      <c r="B1597" s="195"/>
      <c r="C1597" s="196"/>
      <c r="D1597" s="197" t="s">
        <v>252</v>
      </c>
      <c r="E1597" s="198" t="s">
        <v>18</v>
      </c>
      <c r="F1597" s="199" t="s">
        <v>3650</v>
      </c>
      <c r="G1597" s="196"/>
      <c r="H1597" s="200">
        <v>57.64</v>
      </c>
      <c r="I1597" s="201"/>
      <c r="J1597" s="196"/>
      <c r="K1597" s="196"/>
      <c r="L1597" s="202"/>
      <c r="M1597" s="203"/>
      <c r="N1597" s="204"/>
      <c r="O1597" s="204"/>
      <c r="P1597" s="204"/>
      <c r="Q1597" s="204"/>
      <c r="R1597" s="204"/>
      <c r="S1597" s="204"/>
      <c r="T1597" s="205"/>
      <c r="AT1597" s="206" t="s">
        <v>252</v>
      </c>
      <c r="AU1597" s="206" t="s">
        <v>79</v>
      </c>
      <c r="AV1597" s="13" t="s">
        <v>79</v>
      </c>
      <c r="AW1597" s="13" t="s">
        <v>32</v>
      </c>
      <c r="AX1597" s="13" t="s">
        <v>70</v>
      </c>
      <c r="AY1597" s="206" t="s">
        <v>244</v>
      </c>
    </row>
    <row r="1598" spans="1:65" s="14" customFormat="1">
      <c r="B1598" s="207"/>
      <c r="C1598" s="208"/>
      <c r="D1598" s="197" t="s">
        <v>252</v>
      </c>
      <c r="E1598" s="209" t="s">
        <v>18</v>
      </c>
      <c r="F1598" s="210" t="s">
        <v>254</v>
      </c>
      <c r="G1598" s="208"/>
      <c r="H1598" s="211">
        <v>90.64</v>
      </c>
      <c r="I1598" s="212"/>
      <c r="J1598" s="208"/>
      <c r="K1598" s="208"/>
      <c r="L1598" s="213"/>
      <c r="M1598" s="214"/>
      <c r="N1598" s="215"/>
      <c r="O1598" s="215"/>
      <c r="P1598" s="215"/>
      <c r="Q1598" s="215"/>
      <c r="R1598" s="215"/>
      <c r="S1598" s="215"/>
      <c r="T1598" s="216"/>
      <c r="AT1598" s="217" t="s">
        <v>252</v>
      </c>
      <c r="AU1598" s="217" t="s">
        <v>79</v>
      </c>
      <c r="AV1598" s="14" t="s">
        <v>250</v>
      </c>
      <c r="AW1598" s="14" t="s">
        <v>32</v>
      </c>
      <c r="AX1598" s="14" t="s">
        <v>77</v>
      </c>
      <c r="AY1598" s="217" t="s">
        <v>244</v>
      </c>
    </row>
    <row r="1599" spans="1:65" s="2" customFormat="1" ht="33" customHeight="1">
      <c r="A1599" s="36"/>
      <c r="B1599" s="37"/>
      <c r="C1599" s="181" t="s">
        <v>3651</v>
      </c>
      <c r="D1599" s="181" t="s">
        <v>246</v>
      </c>
      <c r="E1599" s="182" t="s">
        <v>3652</v>
      </c>
      <c r="F1599" s="183" t="s">
        <v>3653</v>
      </c>
      <c r="G1599" s="184" t="s">
        <v>379</v>
      </c>
      <c r="H1599" s="185">
        <v>83.27</v>
      </c>
      <c r="I1599" s="186"/>
      <c r="J1599" s="187">
        <f>ROUND(I1599*H1599,2)</f>
        <v>0</v>
      </c>
      <c r="K1599" s="188"/>
      <c r="L1599" s="41"/>
      <c r="M1599" s="189" t="s">
        <v>18</v>
      </c>
      <c r="N1599" s="190" t="s">
        <v>41</v>
      </c>
      <c r="O1599" s="66"/>
      <c r="P1599" s="191">
        <f>O1599*H1599</f>
        <v>0</v>
      </c>
      <c r="Q1599" s="191">
        <v>8.1999999999999998E-4</v>
      </c>
      <c r="R1599" s="191">
        <f>Q1599*H1599</f>
        <v>6.8281399999999992E-2</v>
      </c>
      <c r="S1599" s="191">
        <v>0</v>
      </c>
      <c r="T1599" s="192">
        <f>S1599*H1599</f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93" t="s">
        <v>167</v>
      </c>
      <c r="AT1599" s="193" t="s">
        <v>246</v>
      </c>
      <c r="AU1599" s="193" t="s">
        <v>79</v>
      </c>
      <c r="AY1599" s="19" t="s">
        <v>244</v>
      </c>
      <c r="BE1599" s="194">
        <f>IF(N1599="základní",J1599,0)</f>
        <v>0</v>
      </c>
      <c r="BF1599" s="194">
        <f>IF(N1599="snížená",J1599,0)</f>
        <v>0</v>
      </c>
      <c r="BG1599" s="194">
        <f>IF(N1599="zákl. přenesená",J1599,0)</f>
        <v>0</v>
      </c>
      <c r="BH1599" s="194">
        <f>IF(N1599="sníž. přenesená",J1599,0)</f>
        <v>0</v>
      </c>
      <c r="BI1599" s="194">
        <f>IF(N1599="nulová",J1599,0)</f>
        <v>0</v>
      </c>
      <c r="BJ1599" s="19" t="s">
        <v>77</v>
      </c>
      <c r="BK1599" s="194">
        <f>ROUND(I1599*H1599,2)</f>
        <v>0</v>
      </c>
      <c r="BL1599" s="19" t="s">
        <v>167</v>
      </c>
      <c r="BM1599" s="193" t="s">
        <v>3654</v>
      </c>
    </row>
    <row r="1600" spans="1:65" s="13" customFormat="1">
      <c r="B1600" s="195"/>
      <c r="C1600" s="196"/>
      <c r="D1600" s="197" t="s">
        <v>252</v>
      </c>
      <c r="E1600" s="198" t="s">
        <v>18</v>
      </c>
      <c r="F1600" s="199" t="s">
        <v>3655</v>
      </c>
      <c r="G1600" s="196"/>
      <c r="H1600" s="200">
        <v>83.27</v>
      </c>
      <c r="I1600" s="201"/>
      <c r="J1600" s="196"/>
      <c r="K1600" s="196"/>
      <c r="L1600" s="202"/>
      <c r="M1600" s="203"/>
      <c r="N1600" s="204"/>
      <c r="O1600" s="204"/>
      <c r="P1600" s="204"/>
      <c r="Q1600" s="204"/>
      <c r="R1600" s="204"/>
      <c r="S1600" s="204"/>
      <c r="T1600" s="205"/>
      <c r="AT1600" s="206" t="s">
        <v>252</v>
      </c>
      <c r="AU1600" s="206" t="s">
        <v>79</v>
      </c>
      <c r="AV1600" s="13" t="s">
        <v>79</v>
      </c>
      <c r="AW1600" s="13" t="s">
        <v>32</v>
      </c>
      <c r="AX1600" s="13" t="s">
        <v>70</v>
      </c>
      <c r="AY1600" s="206" t="s">
        <v>244</v>
      </c>
    </row>
    <row r="1601" spans="1:65" s="14" customFormat="1">
      <c r="B1601" s="207"/>
      <c r="C1601" s="208"/>
      <c r="D1601" s="197" t="s">
        <v>252</v>
      </c>
      <c r="E1601" s="209" t="s">
        <v>18</v>
      </c>
      <c r="F1601" s="210" t="s">
        <v>254</v>
      </c>
      <c r="G1601" s="208"/>
      <c r="H1601" s="211">
        <v>83.27</v>
      </c>
      <c r="I1601" s="212"/>
      <c r="J1601" s="208"/>
      <c r="K1601" s="208"/>
      <c r="L1601" s="213"/>
      <c r="M1601" s="214"/>
      <c r="N1601" s="215"/>
      <c r="O1601" s="215"/>
      <c r="P1601" s="215"/>
      <c r="Q1601" s="215"/>
      <c r="R1601" s="215"/>
      <c r="S1601" s="215"/>
      <c r="T1601" s="216"/>
      <c r="AT1601" s="217" t="s">
        <v>252</v>
      </c>
      <c r="AU1601" s="217" t="s">
        <v>79</v>
      </c>
      <c r="AV1601" s="14" t="s">
        <v>250</v>
      </c>
      <c r="AW1601" s="14" t="s">
        <v>32</v>
      </c>
      <c r="AX1601" s="14" t="s">
        <v>77</v>
      </c>
      <c r="AY1601" s="217" t="s">
        <v>244</v>
      </c>
    </row>
    <row r="1602" spans="1:65" s="2" customFormat="1" ht="37.9" customHeight="1">
      <c r="A1602" s="36"/>
      <c r="B1602" s="37"/>
      <c r="C1602" s="181" t="s">
        <v>3656</v>
      </c>
      <c r="D1602" s="181" t="s">
        <v>246</v>
      </c>
      <c r="E1602" s="182" t="s">
        <v>3657</v>
      </c>
      <c r="F1602" s="183" t="s">
        <v>3658</v>
      </c>
      <c r="G1602" s="184" t="s">
        <v>379</v>
      </c>
      <c r="H1602" s="185">
        <v>96.8</v>
      </c>
      <c r="I1602" s="186"/>
      <c r="J1602" s="187">
        <f>ROUND(I1602*H1602,2)</f>
        <v>0</v>
      </c>
      <c r="K1602" s="188"/>
      <c r="L1602" s="41"/>
      <c r="M1602" s="189" t="s">
        <v>18</v>
      </c>
      <c r="N1602" s="190" t="s">
        <v>41</v>
      </c>
      <c r="O1602" s="66"/>
      <c r="P1602" s="191">
        <f>O1602*H1602</f>
        <v>0</v>
      </c>
      <c r="Q1602" s="191">
        <v>2.6099999999999999E-3</v>
      </c>
      <c r="R1602" s="191">
        <f>Q1602*H1602</f>
        <v>0.25264799999999998</v>
      </c>
      <c r="S1602" s="191">
        <v>0</v>
      </c>
      <c r="T1602" s="192">
        <f>S1602*H1602</f>
        <v>0</v>
      </c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R1602" s="193" t="s">
        <v>167</v>
      </c>
      <c r="AT1602" s="193" t="s">
        <v>246</v>
      </c>
      <c r="AU1602" s="193" t="s">
        <v>79</v>
      </c>
      <c r="AY1602" s="19" t="s">
        <v>244</v>
      </c>
      <c r="BE1602" s="194">
        <f>IF(N1602="základní",J1602,0)</f>
        <v>0</v>
      </c>
      <c r="BF1602" s="194">
        <f>IF(N1602="snížená",J1602,0)</f>
        <v>0</v>
      </c>
      <c r="BG1602" s="194">
        <f>IF(N1602="zákl. přenesená",J1602,0)</f>
        <v>0</v>
      </c>
      <c r="BH1602" s="194">
        <f>IF(N1602="sníž. přenesená",J1602,0)</f>
        <v>0</v>
      </c>
      <c r="BI1602" s="194">
        <f>IF(N1602="nulová",J1602,0)</f>
        <v>0</v>
      </c>
      <c r="BJ1602" s="19" t="s">
        <v>77</v>
      </c>
      <c r="BK1602" s="194">
        <f>ROUND(I1602*H1602,2)</f>
        <v>0</v>
      </c>
      <c r="BL1602" s="19" t="s">
        <v>167</v>
      </c>
      <c r="BM1602" s="193" t="s">
        <v>3659</v>
      </c>
    </row>
    <row r="1603" spans="1:65" s="13" customFormat="1">
      <c r="B1603" s="195"/>
      <c r="C1603" s="196"/>
      <c r="D1603" s="197" t="s">
        <v>252</v>
      </c>
      <c r="E1603" s="198" t="s">
        <v>18</v>
      </c>
      <c r="F1603" s="199" t="s">
        <v>3660</v>
      </c>
      <c r="G1603" s="196"/>
      <c r="H1603" s="200">
        <v>96.8</v>
      </c>
      <c r="I1603" s="201"/>
      <c r="J1603" s="196"/>
      <c r="K1603" s="196"/>
      <c r="L1603" s="202"/>
      <c r="M1603" s="203"/>
      <c r="N1603" s="204"/>
      <c r="O1603" s="204"/>
      <c r="P1603" s="204"/>
      <c r="Q1603" s="204"/>
      <c r="R1603" s="204"/>
      <c r="S1603" s="204"/>
      <c r="T1603" s="205"/>
      <c r="AT1603" s="206" t="s">
        <v>252</v>
      </c>
      <c r="AU1603" s="206" t="s">
        <v>79</v>
      </c>
      <c r="AV1603" s="13" t="s">
        <v>79</v>
      </c>
      <c r="AW1603" s="13" t="s">
        <v>32</v>
      </c>
      <c r="AX1603" s="13" t="s">
        <v>70</v>
      </c>
      <c r="AY1603" s="206" t="s">
        <v>244</v>
      </c>
    </row>
    <row r="1604" spans="1:65" s="14" customFormat="1">
      <c r="B1604" s="207"/>
      <c r="C1604" s="208"/>
      <c r="D1604" s="197" t="s">
        <v>252</v>
      </c>
      <c r="E1604" s="209" t="s">
        <v>18</v>
      </c>
      <c r="F1604" s="210" t="s">
        <v>254</v>
      </c>
      <c r="G1604" s="208"/>
      <c r="H1604" s="211">
        <v>96.8</v>
      </c>
      <c r="I1604" s="212"/>
      <c r="J1604" s="208"/>
      <c r="K1604" s="208"/>
      <c r="L1604" s="213"/>
      <c r="M1604" s="214"/>
      <c r="N1604" s="215"/>
      <c r="O1604" s="215"/>
      <c r="P1604" s="215"/>
      <c r="Q1604" s="215"/>
      <c r="R1604" s="215"/>
      <c r="S1604" s="215"/>
      <c r="T1604" s="216"/>
      <c r="AT1604" s="217" t="s">
        <v>252</v>
      </c>
      <c r="AU1604" s="217" t="s">
        <v>79</v>
      </c>
      <c r="AV1604" s="14" t="s">
        <v>250</v>
      </c>
      <c r="AW1604" s="14" t="s">
        <v>32</v>
      </c>
      <c r="AX1604" s="14" t="s">
        <v>77</v>
      </c>
      <c r="AY1604" s="217" t="s">
        <v>244</v>
      </c>
    </row>
    <row r="1605" spans="1:65" s="2" customFormat="1" ht="33" customHeight="1">
      <c r="A1605" s="36"/>
      <c r="B1605" s="37"/>
      <c r="C1605" s="181" t="s">
        <v>3661</v>
      </c>
      <c r="D1605" s="181" t="s">
        <v>246</v>
      </c>
      <c r="E1605" s="182" t="s">
        <v>3662</v>
      </c>
      <c r="F1605" s="183" t="s">
        <v>3663</v>
      </c>
      <c r="G1605" s="184" t="s">
        <v>379</v>
      </c>
      <c r="H1605" s="185">
        <v>50.16</v>
      </c>
      <c r="I1605" s="186"/>
      <c r="J1605" s="187">
        <f>ROUND(I1605*H1605,2)</f>
        <v>0</v>
      </c>
      <c r="K1605" s="188"/>
      <c r="L1605" s="41"/>
      <c r="M1605" s="189" t="s">
        <v>18</v>
      </c>
      <c r="N1605" s="190" t="s">
        <v>41</v>
      </c>
      <c r="O1605" s="66"/>
      <c r="P1605" s="191">
        <f>O1605*H1605</f>
        <v>0</v>
      </c>
      <c r="Q1605" s="191">
        <v>2.0899999999999998E-3</v>
      </c>
      <c r="R1605" s="191">
        <f>Q1605*H1605</f>
        <v>0.10483439999999998</v>
      </c>
      <c r="S1605" s="191">
        <v>0</v>
      </c>
      <c r="T1605" s="192">
        <f>S1605*H1605</f>
        <v>0</v>
      </c>
      <c r="U1605" s="36"/>
      <c r="V1605" s="36"/>
      <c r="W1605" s="36"/>
      <c r="X1605" s="36"/>
      <c r="Y1605" s="36"/>
      <c r="Z1605" s="36"/>
      <c r="AA1605" s="36"/>
      <c r="AB1605" s="36"/>
      <c r="AC1605" s="36"/>
      <c r="AD1605" s="36"/>
      <c r="AE1605" s="36"/>
      <c r="AR1605" s="193" t="s">
        <v>167</v>
      </c>
      <c r="AT1605" s="193" t="s">
        <v>246</v>
      </c>
      <c r="AU1605" s="193" t="s">
        <v>79</v>
      </c>
      <c r="AY1605" s="19" t="s">
        <v>244</v>
      </c>
      <c r="BE1605" s="194">
        <f>IF(N1605="základní",J1605,0)</f>
        <v>0</v>
      </c>
      <c r="BF1605" s="194">
        <f>IF(N1605="snížená",J1605,0)</f>
        <v>0</v>
      </c>
      <c r="BG1605" s="194">
        <f>IF(N1605="zákl. přenesená",J1605,0)</f>
        <v>0</v>
      </c>
      <c r="BH1605" s="194">
        <f>IF(N1605="sníž. přenesená",J1605,0)</f>
        <v>0</v>
      </c>
      <c r="BI1605" s="194">
        <f>IF(N1605="nulová",J1605,0)</f>
        <v>0</v>
      </c>
      <c r="BJ1605" s="19" t="s">
        <v>77</v>
      </c>
      <c r="BK1605" s="194">
        <f>ROUND(I1605*H1605,2)</f>
        <v>0</v>
      </c>
      <c r="BL1605" s="19" t="s">
        <v>167</v>
      </c>
      <c r="BM1605" s="193" t="s">
        <v>3664</v>
      </c>
    </row>
    <row r="1606" spans="1:65" s="13" customFormat="1">
      <c r="B1606" s="195"/>
      <c r="C1606" s="196"/>
      <c r="D1606" s="197" t="s">
        <v>252</v>
      </c>
      <c r="E1606" s="198" t="s">
        <v>18</v>
      </c>
      <c r="F1606" s="199" t="s">
        <v>3665</v>
      </c>
      <c r="G1606" s="196"/>
      <c r="H1606" s="200">
        <v>48.84</v>
      </c>
      <c r="I1606" s="201"/>
      <c r="J1606" s="196"/>
      <c r="K1606" s="196"/>
      <c r="L1606" s="202"/>
      <c r="M1606" s="203"/>
      <c r="N1606" s="204"/>
      <c r="O1606" s="204"/>
      <c r="P1606" s="204"/>
      <c r="Q1606" s="204"/>
      <c r="R1606" s="204"/>
      <c r="S1606" s="204"/>
      <c r="T1606" s="205"/>
      <c r="AT1606" s="206" t="s">
        <v>252</v>
      </c>
      <c r="AU1606" s="206" t="s">
        <v>79</v>
      </c>
      <c r="AV1606" s="13" t="s">
        <v>79</v>
      </c>
      <c r="AW1606" s="13" t="s">
        <v>32</v>
      </c>
      <c r="AX1606" s="13" t="s">
        <v>70</v>
      </c>
      <c r="AY1606" s="206" t="s">
        <v>244</v>
      </c>
    </row>
    <row r="1607" spans="1:65" s="13" customFormat="1">
      <c r="B1607" s="195"/>
      <c r="C1607" s="196"/>
      <c r="D1607" s="197" t="s">
        <v>252</v>
      </c>
      <c r="E1607" s="198" t="s">
        <v>18</v>
      </c>
      <c r="F1607" s="199" t="s">
        <v>3666</v>
      </c>
      <c r="G1607" s="196"/>
      <c r="H1607" s="200">
        <v>1.32</v>
      </c>
      <c r="I1607" s="201"/>
      <c r="J1607" s="196"/>
      <c r="K1607" s="196"/>
      <c r="L1607" s="202"/>
      <c r="M1607" s="203"/>
      <c r="N1607" s="204"/>
      <c r="O1607" s="204"/>
      <c r="P1607" s="204"/>
      <c r="Q1607" s="204"/>
      <c r="R1607" s="204"/>
      <c r="S1607" s="204"/>
      <c r="T1607" s="205"/>
      <c r="AT1607" s="206" t="s">
        <v>252</v>
      </c>
      <c r="AU1607" s="206" t="s">
        <v>79</v>
      </c>
      <c r="AV1607" s="13" t="s">
        <v>79</v>
      </c>
      <c r="AW1607" s="13" t="s">
        <v>32</v>
      </c>
      <c r="AX1607" s="13" t="s">
        <v>70</v>
      </c>
      <c r="AY1607" s="206" t="s">
        <v>244</v>
      </c>
    </row>
    <row r="1608" spans="1:65" s="14" customFormat="1">
      <c r="B1608" s="207"/>
      <c r="C1608" s="208"/>
      <c r="D1608" s="197" t="s">
        <v>252</v>
      </c>
      <c r="E1608" s="209" t="s">
        <v>18</v>
      </c>
      <c r="F1608" s="210" t="s">
        <v>254</v>
      </c>
      <c r="G1608" s="208"/>
      <c r="H1608" s="211">
        <v>50.160000000000004</v>
      </c>
      <c r="I1608" s="212"/>
      <c r="J1608" s="208"/>
      <c r="K1608" s="208"/>
      <c r="L1608" s="213"/>
      <c r="M1608" s="214"/>
      <c r="N1608" s="215"/>
      <c r="O1608" s="215"/>
      <c r="P1608" s="215"/>
      <c r="Q1608" s="215"/>
      <c r="R1608" s="215"/>
      <c r="S1608" s="215"/>
      <c r="T1608" s="216"/>
      <c r="AT1608" s="217" t="s">
        <v>252</v>
      </c>
      <c r="AU1608" s="217" t="s">
        <v>79</v>
      </c>
      <c r="AV1608" s="14" t="s">
        <v>250</v>
      </c>
      <c r="AW1608" s="14" t="s">
        <v>32</v>
      </c>
      <c r="AX1608" s="14" t="s">
        <v>77</v>
      </c>
      <c r="AY1608" s="217" t="s">
        <v>244</v>
      </c>
    </row>
    <row r="1609" spans="1:65" s="2" customFormat="1" ht="24.2" customHeight="1">
      <c r="A1609" s="36"/>
      <c r="B1609" s="37"/>
      <c r="C1609" s="181" t="s">
        <v>3667</v>
      </c>
      <c r="D1609" s="181" t="s">
        <v>246</v>
      </c>
      <c r="E1609" s="182" t="s">
        <v>3668</v>
      </c>
      <c r="F1609" s="183" t="s">
        <v>3669</v>
      </c>
      <c r="G1609" s="184" t="s">
        <v>379</v>
      </c>
      <c r="H1609" s="185">
        <v>107.8</v>
      </c>
      <c r="I1609" s="186"/>
      <c r="J1609" s="187">
        <f>ROUND(I1609*H1609,2)</f>
        <v>0</v>
      </c>
      <c r="K1609" s="188"/>
      <c r="L1609" s="41"/>
      <c r="M1609" s="189" t="s">
        <v>18</v>
      </c>
      <c r="N1609" s="190" t="s">
        <v>41</v>
      </c>
      <c r="O1609" s="66"/>
      <c r="P1609" s="191">
        <f>O1609*H1609</f>
        <v>0</v>
      </c>
      <c r="Q1609" s="191">
        <v>0</v>
      </c>
      <c r="R1609" s="191">
        <f>Q1609*H1609</f>
        <v>0</v>
      </c>
      <c r="S1609" s="191">
        <v>0</v>
      </c>
      <c r="T1609" s="192">
        <f>S1609*H1609</f>
        <v>0</v>
      </c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R1609" s="193" t="s">
        <v>167</v>
      </c>
      <c r="AT1609" s="193" t="s">
        <v>246</v>
      </c>
      <c r="AU1609" s="193" t="s">
        <v>79</v>
      </c>
      <c r="AY1609" s="19" t="s">
        <v>244</v>
      </c>
      <c r="BE1609" s="194">
        <f>IF(N1609="základní",J1609,0)</f>
        <v>0</v>
      </c>
      <c r="BF1609" s="194">
        <f>IF(N1609="snížená",J1609,0)</f>
        <v>0</v>
      </c>
      <c r="BG1609" s="194">
        <f>IF(N1609="zákl. přenesená",J1609,0)</f>
        <v>0</v>
      </c>
      <c r="BH1609" s="194">
        <f>IF(N1609="sníž. přenesená",J1609,0)</f>
        <v>0</v>
      </c>
      <c r="BI1609" s="194">
        <f>IF(N1609="nulová",J1609,0)</f>
        <v>0</v>
      </c>
      <c r="BJ1609" s="19" t="s">
        <v>77</v>
      </c>
      <c r="BK1609" s="194">
        <f>ROUND(I1609*H1609,2)</f>
        <v>0</v>
      </c>
      <c r="BL1609" s="19" t="s">
        <v>167</v>
      </c>
      <c r="BM1609" s="193" t="s">
        <v>3670</v>
      </c>
    </row>
    <row r="1610" spans="1:65" s="13" customFormat="1">
      <c r="B1610" s="195"/>
      <c r="C1610" s="196"/>
      <c r="D1610" s="197" t="s">
        <v>252</v>
      </c>
      <c r="E1610" s="198" t="s">
        <v>18</v>
      </c>
      <c r="F1610" s="199" t="s">
        <v>3671</v>
      </c>
      <c r="G1610" s="196"/>
      <c r="H1610" s="200">
        <v>107.8</v>
      </c>
      <c r="I1610" s="201"/>
      <c r="J1610" s="196"/>
      <c r="K1610" s="196"/>
      <c r="L1610" s="202"/>
      <c r="M1610" s="203"/>
      <c r="N1610" s="204"/>
      <c r="O1610" s="204"/>
      <c r="P1610" s="204"/>
      <c r="Q1610" s="204"/>
      <c r="R1610" s="204"/>
      <c r="S1610" s="204"/>
      <c r="T1610" s="205"/>
      <c r="AT1610" s="206" t="s">
        <v>252</v>
      </c>
      <c r="AU1610" s="206" t="s">
        <v>79</v>
      </c>
      <c r="AV1610" s="13" t="s">
        <v>79</v>
      </c>
      <c r="AW1610" s="13" t="s">
        <v>32</v>
      </c>
      <c r="AX1610" s="13" t="s">
        <v>70</v>
      </c>
      <c r="AY1610" s="206" t="s">
        <v>244</v>
      </c>
    </row>
    <row r="1611" spans="1:65" s="14" customFormat="1">
      <c r="B1611" s="207"/>
      <c r="C1611" s="208"/>
      <c r="D1611" s="197" t="s">
        <v>252</v>
      </c>
      <c r="E1611" s="209" t="s">
        <v>18</v>
      </c>
      <c r="F1611" s="210" t="s">
        <v>254</v>
      </c>
      <c r="G1611" s="208"/>
      <c r="H1611" s="211">
        <v>107.8</v>
      </c>
      <c r="I1611" s="212"/>
      <c r="J1611" s="208"/>
      <c r="K1611" s="208"/>
      <c r="L1611" s="213"/>
      <c r="M1611" s="214"/>
      <c r="N1611" s="215"/>
      <c r="O1611" s="215"/>
      <c r="P1611" s="215"/>
      <c r="Q1611" s="215"/>
      <c r="R1611" s="215"/>
      <c r="S1611" s="215"/>
      <c r="T1611" s="216"/>
      <c r="AT1611" s="217" t="s">
        <v>252</v>
      </c>
      <c r="AU1611" s="217" t="s">
        <v>79</v>
      </c>
      <c r="AV1611" s="14" t="s">
        <v>250</v>
      </c>
      <c r="AW1611" s="14" t="s">
        <v>32</v>
      </c>
      <c r="AX1611" s="14" t="s">
        <v>77</v>
      </c>
      <c r="AY1611" s="217" t="s">
        <v>244</v>
      </c>
    </row>
    <row r="1612" spans="1:65" s="2" customFormat="1" ht="37.9" customHeight="1">
      <c r="A1612" s="36"/>
      <c r="B1612" s="37"/>
      <c r="C1612" s="181" t="s">
        <v>3672</v>
      </c>
      <c r="D1612" s="181" t="s">
        <v>246</v>
      </c>
      <c r="E1612" s="182" t="s">
        <v>3673</v>
      </c>
      <c r="F1612" s="183" t="s">
        <v>3674</v>
      </c>
      <c r="G1612" s="184" t="s">
        <v>379</v>
      </c>
      <c r="H1612" s="185">
        <v>39.6</v>
      </c>
      <c r="I1612" s="186"/>
      <c r="J1612" s="187">
        <f>ROUND(I1612*H1612,2)</f>
        <v>0</v>
      </c>
      <c r="K1612" s="188"/>
      <c r="L1612" s="41"/>
      <c r="M1612" s="189" t="s">
        <v>18</v>
      </c>
      <c r="N1612" s="190" t="s">
        <v>41</v>
      </c>
      <c r="O1612" s="66"/>
      <c r="P1612" s="191">
        <f>O1612*H1612</f>
        <v>0</v>
      </c>
      <c r="Q1612" s="191">
        <v>2.2799999999999999E-3</v>
      </c>
      <c r="R1612" s="191">
        <f>Q1612*H1612</f>
        <v>9.0287999999999993E-2</v>
      </c>
      <c r="S1612" s="191">
        <v>0</v>
      </c>
      <c r="T1612" s="192">
        <f>S1612*H1612</f>
        <v>0</v>
      </c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R1612" s="193" t="s">
        <v>167</v>
      </c>
      <c r="AT1612" s="193" t="s">
        <v>246</v>
      </c>
      <c r="AU1612" s="193" t="s">
        <v>79</v>
      </c>
      <c r="AY1612" s="19" t="s">
        <v>244</v>
      </c>
      <c r="BE1612" s="194">
        <f>IF(N1612="základní",J1612,0)</f>
        <v>0</v>
      </c>
      <c r="BF1612" s="194">
        <f>IF(N1612="snížená",J1612,0)</f>
        <v>0</v>
      </c>
      <c r="BG1612" s="194">
        <f>IF(N1612="zákl. přenesená",J1612,0)</f>
        <v>0</v>
      </c>
      <c r="BH1612" s="194">
        <f>IF(N1612="sníž. přenesená",J1612,0)</f>
        <v>0</v>
      </c>
      <c r="BI1612" s="194">
        <f>IF(N1612="nulová",J1612,0)</f>
        <v>0</v>
      </c>
      <c r="BJ1612" s="19" t="s">
        <v>77</v>
      </c>
      <c r="BK1612" s="194">
        <f>ROUND(I1612*H1612,2)</f>
        <v>0</v>
      </c>
      <c r="BL1612" s="19" t="s">
        <v>167</v>
      </c>
      <c r="BM1612" s="193" t="s">
        <v>3675</v>
      </c>
    </row>
    <row r="1613" spans="1:65" s="13" customFormat="1">
      <c r="B1613" s="195"/>
      <c r="C1613" s="196"/>
      <c r="D1613" s="197" t="s">
        <v>252</v>
      </c>
      <c r="E1613" s="198" t="s">
        <v>18</v>
      </c>
      <c r="F1613" s="199" t="s">
        <v>3676</v>
      </c>
      <c r="G1613" s="196"/>
      <c r="H1613" s="200">
        <v>39.6</v>
      </c>
      <c r="I1613" s="201"/>
      <c r="J1613" s="196"/>
      <c r="K1613" s="196"/>
      <c r="L1613" s="202"/>
      <c r="M1613" s="203"/>
      <c r="N1613" s="204"/>
      <c r="O1613" s="204"/>
      <c r="P1613" s="204"/>
      <c r="Q1613" s="204"/>
      <c r="R1613" s="204"/>
      <c r="S1613" s="204"/>
      <c r="T1613" s="205"/>
      <c r="AT1613" s="206" t="s">
        <v>252</v>
      </c>
      <c r="AU1613" s="206" t="s">
        <v>79</v>
      </c>
      <c r="AV1613" s="13" t="s">
        <v>79</v>
      </c>
      <c r="AW1613" s="13" t="s">
        <v>32</v>
      </c>
      <c r="AX1613" s="13" t="s">
        <v>70</v>
      </c>
      <c r="AY1613" s="206" t="s">
        <v>244</v>
      </c>
    </row>
    <row r="1614" spans="1:65" s="14" customFormat="1">
      <c r="B1614" s="207"/>
      <c r="C1614" s="208"/>
      <c r="D1614" s="197" t="s">
        <v>252</v>
      </c>
      <c r="E1614" s="209" t="s">
        <v>18</v>
      </c>
      <c r="F1614" s="210" t="s">
        <v>254</v>
      </c>
      <c r="G1614" s="208"/>
      <c r="H1614" s="211">
        <v>39.6</v>
      </c>
      <c r="I1614" s="212"/>
      <c r="J1614" s="208"/>
      <c r="K1614" s="208"/>
      <c r="L1614" s="213"/>
      <c r="M1614" s="214"/>
      <c r="N1614" s="215"/>
      <c r="O1614" s="215"/>
      <c r="P1614" s="215"/>
      <c r="Q1614" s="215"/>
      <c r="R1614" s="215"/>
      <c r="S1614" s="215"/>
      <c r="T1614" s="216"/>
      <c r="AT1614" s="217" t="s">
        <v>252</v>
      </c>
      <c r="AU1614" s="217" t="s">
        <v>79</v>
      </c>
      <c r="AV1614" s="14" t="s">
        <v>250</v>
      </c>
      <c r="AW1614" s="14" t="s">
        <v>32</v>
      </c>
      <c r="AX1614" s="14" t="s">
        <v>77</v>
      </c>
      <c r="AY1614" s="217" t="s">
        <v>244</v>
      </c>
    </row>
    <row r="1615" spans="1:65" s="2" customFormat="1" ht="33" customHeight="1">
      <c r="A1615" s="36"/>
      <c r="B1615" s="37"/>
      <c r="C1615" s="181" t="s">
        <v>3677</v>
      </c>
      <c r="D1615" s="181" t="s">
        <v>246</v>
      </c>
      <c r="E1615" s="182" t="s">
        <v>3678</v>
      </c>
      <c r="F1615" s="183" t="s">
        <v>3679</v>
      </c>
      <c r="G1615" s="184" t="s">
        <v>379</v>
      </c>
      <c r="H1615" s="185">
        <v>83.27</v>
      </c>
      <c r="I1615" s="186"/>
      <c r="J1615" s="187">
        <f>ROUND(I1615*H1615,2)</f>
        <v>0</v>
      </c>
      <c r="K1615" s="188"/>
      <c r="L1615" s="41"/>
      <c r="M1615" s="189" t="s">
        <v>18</v>
      </c>
      <c r="N1615" s="190" t="s">
        <v>41</v>
      </c>
      <c r="O1615" s="66"/>
      <c r="P1615" s="191">
        <f>O1615*H1615</f>
        <v>0</v>
      </c>
      <c r="Q1615" s="191">
        <v>0</v>
      </c>
      <c r="R1615" s="191">
        <f>Q1615*H1615</f>
        <v>0</v>
      </c>
      <c r="S1615" s="191">
        <v>0</v>
      </c>
      <c r="T1615" s="192">
        <f>S1615*H1615</f>
        <v>0</v>
      </c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R1615" s="193" t="s">
        <v>167</v>
      </c>
      <c r="AT1615" s="193" t="s">
        <v>246</v>
      </c>
      <c r="AU1615" s="193" t="s">
        <v>79</v>
      </c>
      <c r="AY1615" s="19" t="s">
        <v>244</v>
      </c>
      <c r="BE1615" s="194">
        <f>IF(N1615="základní",J1615,0)</f>
        <v>0</v>
      </c>
      <c r="BF1615" s="194">
        <f>IF(N1615="snížená",J1615,0)</f>
        <v>0</v>
      </c>
      <c r="BG1615" s="194">
        <f>IF(N1615="zákl. přenesená",J1615,0)</f>
        <v>0</v>
      </c>
      <c r="BH1615" s="194">
        <f>IF(N1615="sníž. přenesená",J1615,0)</f>
        <v>0</v>
      </c>
      <c r="BI1615" s="194">
        <f>IF(N1615="nulová",J1615,0)</f>
        <v>0</v>
      </c>
      <c r="BJ1615" s="19" t="s">
        <v>77</v>
      </c>
      <c r="BK1615" s="194">
        <f>ROUND(I1615*H1615,2)</f>
        <v>0</v>
      </c>
      <c r="BL1615" s="19" t="s">
        <v>167</v>
      </c>
      <c r="BM1615" s="193" t="s">
        <v>3680</v>
      </c>
    </row>
    <row r="1616" spans="1:65" s="13" customFormat="1">
      <c r="B1616" s="195"/>
      <c r="C1616" s="196"/>
      <c r="D1616" s="197" t="s">
        <v>252</v>
      </c>
      <c r="E1616" s="198" t="s">
        <v>18</v>
      </c>
      <c r="F1616" s="199" t="s">
        <v>3681</v>
      </c>
      <c r="G1616" s="196"/>
      <c r="H1616" s="200">
        <v>83.27</v>
      </c>
      <c r="I1616" s="201"/>
      <c r="J1616" s="196"/>
      <c r="K1616" s="196"/>
      <c r="L1616" s="202"/>
      <c r="M1616" s="203"/>
      <c r="N1616" s="204"/>
      <c r="O1616" s="204"/>
      <c r="P1616" s="204"/>
      <c r="Q1616" s="204"/>
      <c r="R1616" s="204"/>
      <c r="S1616" s="204"/>
      <c r="T1616" s="205"/>
      <c r="AT1616" s="206" t="s">
        <v>252</v>
      </c>
      <c r="AU1616" s="206" t="s">
        <v>79</v>
      </c>
      <c r="AV1616" s="13" t="s">
        <v>79</v>
      </c>
      <c r="AW1616" s="13" t="s">
        <v>32</v>
      </c>
      <c r="AX1616" s="13" t="s">
        <v>70</v>
      </c>
      <c r="AY1616" s="206" t="s">
        <v>244</v>
      </c>
    </row>
    <row r="1617" spans="1:65" s="14" customFormat="1">
      <c r="B1617" s="207"/>
      <c r="C1617" s="208"/>
      <c r="D1617" s="197" t="s">
        <v>252</v>
      </c>
      <c r="E1617" s="209" t="s">
        <v>18</v>
      </c>
      <c r="F1617" s="210" t="s">
        <v>254</v>
      </c>
      <c r="G1617" s="208"/>
      <c r="H1617" s="211">
        <v>83.27</v>
      </c>
      <c r="I1617" s="212"/>
      <c r="J1617" s="208"/>
      <c r="K1617" s="208"/>
      <c r="L1617" s="213"/>
      <c r="M1617" s="214"/>
      <c r="N1617" s="215"/>
      <c r="O1617" s="215"/>
      <c r="P1617" s="215"/>
      <c r="Q1617" s="215"/>
      <c r="R1617" s="215"/>
      <c r="S1617" s="215"/>
      <c r="T1617" s="216"/>
      <c r="AT1617" s="217" t="s">
        <v>252</v>
      </c>
      <c r="AU1617" s="217" t="s">
        <v>79</v>
      </c>
      <c r="AV1617" s="14" t="s">
        <v>250</v>
      </c>
      <c r="AW1617" s="14" t="s">
        <v>32</v>
      </c>
      <c r="AX1617" s="14" t="s">
        <v>77</v>
      </c>
      <c r="AY1617" s="217" t="s">
        <v>244</v>
      </c>
    </row>
    <row r="1618" spans="1:65" s="2" customFormat="1" ht="33" customHeight="1">
      <c r="A1618" s="36"/>
      <c r="B1618" s="37"/>
      <c r="C1618" s="181" t="s">
        <v>3682</v>
      </c>
      <c r="D1618" s="181" t="s">
        <v>246</v>
      </c>
      <c r="E1618" s="182" t="s">
        <v>3683</v>
      </c>
      <c r="F1618" s="183" t="s">
        <v>3684</v>
      </c>
      <c r="G1618" s="184" t="s">
        <v>379</v>
      </c>
      <c r="H1618" s="185">
        <v>22.22</v>
      </c>
      <c r="I1618" s="186"/>
      <c r="J1618" s="187">
        <f>ROUND(I1618*H1618,2)</f>
        <v>0</v>
      </c>
      <c r="K1618" s="188"/>
      <c r="L1618" s="41"/>
      <c r="M1618" s="189" t="s">
        <v>18</v>
      </c>
      <c r="N1618" s="190" t="s">
        <v>41</v>
      </c>
      <c r="O1618" s="66"/>
      <c r="P1618" s="191">
        <f>O1618*H1618</f>
        <v>0</v>
      </c>
      <c r="Q1618" s="191">
        <v>0</v>
      </c>
      <c r="R1618" s="191">
        <f>Q1618*H1618</f>
        <v>0</v>
      </c>
      <c r="S1618" s="191">
        <v>0</v>
      </c>
      <c r="T1618" s="192">
        <f>S1618*H1618</f>
        <v>0</v>
      </c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R1618" s="193" t="s">
        <v>167</v>
      </c>
      <c r="AT1618" s="193" t="s">
        <v>246</v>
      </c>
      <c r="AU1618" s="193" t="s">
        <v>79</v>
      </c>
      <c r="AY1618" s="19" t="s">
        <v>244</v>
      </c>
      <c r="BE1618" s="194">
        <f>IF(N1618="základní",J1618,0)</f>
        <v>0</v>
      </c>
      <c r="BF1618" s="194">
        <f>IF(N1618="snížená",J1618,0)</f>
        <v>0</v>
      </c>
      <c r="BG1618" s="194">
        <f>IF(N1618="zákl. přenesená",J1618,0)</f>
        <v>0</v>
      </c>
      <c r="BH1618" s="194">
        <f>IF(N1618="sníž. přenesená",J1618,0)</f>
        <v>0</v>
      </c>
      <c r="BI1618" s="194">
        <f>IF(N1618="nulová",J1618,0)</f>
        <v>0</v>
      </c>
      <c r="BJ1618" s="19" t="s">
        <v>77</v>
      </c>
      <c r="BK1618" s="194">
        <f>ROUND(I1618*H1618,2)</f>
        <v>0</v>
      </c>
      <c r="BL1618" s="19" t="s">
        <v>167</v>
      </c>
      <c r="BM1618" s="193" t="s">
        <v>3685</v>
      </c>
    </row>
    <row r="1619" spans="1:65" s="13" customFormat="1">
      <c r="B1619" s="195"/>
      <c r="C1619" s="196"/>
      <c r="D1619" s="197" t="s">
        <v>252</v>
      </c>
      <c r="E1619" s="198" t="s">
        <v>18</v>
      </c>
      <c r="F1619" s="199" t="s">
        <v>3686</v>
      </c>
      <c r="G1619" s="196"/>
      <c r="H1619" s="200">
        <v>22.22</v>
      </c>
      <c r="I1619" s="201"/>
      <c r="J1619" s="196"/>
      <c r="K1619" s="196"/>
      <c r="L1619" s="202"/>
      <c r="M1619" s="203"/>
      <c r="N1619" s="204"/>
      <c r="O1619" s="204"/>
      <c r="P1619" s="204"/>
      <c r="Q1619" s="204"/>
      <c r="R1619" s="204"/>
      <c r="S1619" s="204"/>
      <c r="T1619" s="205"/>
      <c r="AT1619" s="206" t="s">
        <v>252</v>
      </c>
      <c r="AU1619" s="206" t="s">
        <v>79</v>
      </c>
      <c r="AV1619" s="13" t="s">
        <v>79</v>
      </c>
      <c r="AW1619" s="13" t="s">
        <v>32</v>
      </c>
      <c r="AX1619" s="13" t="s">
        <v>70</v>
      </c>
      <c r="AY1619" s="206" t="s">
        <v>244</v>
      </c>
    </row>
    <row r="1620" spans="1:65" s="14" customFormat="1">
      <c r="B1620" s="207"/>
      <c r="C1620" s="208"/>
      <c r="D1620" s="197" t="s">
        <v>252</v>
      </c>
      <c r="E1620" s="209" t="s">
        <v>18</v>
      </c>
      <c r="F1620" s="210" t="s">
        <v>254</v>
      </c>
      <c r="G1620" s="208"/>
      <c r="H1620" s="211">
        <v>22.22</v>
      </c>
      <c r="I1620" s="212"/>
      <c r="J1620" s="208"/>
      <c r="K1620" s="208"/>
      <c r="L1620" s="213"/>
      <c r="M1620" s="214"/>
      <c r="N1620" s="215"/>
      <c r="O1620" s="215"/>
      <c r="P1620" s="215"/>
      <c r="Q1620" s="215"/>
      <c r="R1620" s="215"/>
      <c r="S1620" s="215"/>
      <c r="T1620" s="216"/>
      <c r="AT1620" s="217" t="s">
        <v>252</v>
      </c>
      <c r="AU1620" s="217" t="s">
        <v>79</v>
      </c>
      <c r="AV1620" s="14" t="s">
        <v>250</v>
      </c>
      <c r="AW1620" s="14" t="s">
        <v>32</v>
      </c>
      <c r="AX1620" s="14" t="s">
        <v>77</v>
      </c>
      <c r="AY1620" s="217" t="s">
        <v>244</v>
      </c>
    </row>
    <row r="1621" spans="1:65" s="2" customFormat="1" ht="33" customHeight="1">
      <c r="A1621" s="36"/>
      <c r="B1621" s="37"/>
      <c r="C1621" s="181" t="s">
        <v>3687</v>
      </c>
      <c r="D1621" s="181" t="s">
        <v>246</v>
      </c>
      <c r="E1621" s="182" t="s">
        <v>3688</v>
      </c>
      <c r="F1621" s="183" t="s">
        <v>3689</v>
      </c>
      <c r="G1621" s="184" t="s">
        <v>379</v>
      </c>
      <c r="H1621" s="185">
        <v>29.15</v>
      </c>
      <c r="I1621" s="186"/>
      <c r="J1621" s="187">
        <f>ROUND(I1621*H1621,2)</f>
        <v>0</v>
      </c>
      <c r="K1621" s="188"/>
      <c r="L1621" s="41"/>
      <c r="M1621" s="189" t="s">
        <v>18</v>
      </c>
      <c r="N1621" s="190" t="s">
        <v>41</v>
      </c>
      <c r="O1621" s="66"/>
      <c r="P1621" s="191">
        <f>O1621*H1621</f>
        <v>0</v>
      </c>
      <c r="Q1621" s="191">
        <v>1.67E-3</v>
      </c>
      <c r="R1621" s="191">
        <f>Q1621*H1621</f>
        <v>4.8680500000000002E-2</v>
      </c>
      <c r="S1621" s="191">
        <v>0</v>
      </c>
      <c r="T1621" s="192">
        <f>S1621*H1621</f>
        <v>0</v>
      </c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R1621" s="193" t="s">
        <v>167</v>
      </c>
      <c r="AT1621" s="193" t="s">
        <v>246</v>
      </c>
      <c r="AU1621" s="193" t="s">
        <v>79</v>
      </c>
      <c r="AY1621" s="19" t="s">
        <v>244</v>
      </c>
      <c r="BE1621" s="194">
        <f>IF(N1621="základní",J1621,0)</f>
        <v>0</v>
      </c>
      <c r="BF1621" s="194">
        <f>IF(N1621="snížená",J1621,0)</f>
        <v>0</v>
      </c>
      <c r="BG1621" s="194">
        <f>IF(N1621="zákl. přenesená",J1621,0)</f>
        <v>0</v>
      </c>
      <c r="BH1621" s="194">
        <f>IF(N1621="sníž. přenesená",J1621,0)</f>
        <v>0</v>
      </c>
      <c r="BI1621" s="194">
        <f>IF(N1621="nulová",J1621,0)</f>
        <v>0</v>
      </c>
      <c r="BJ1621" s="19" t="s">
        <v>77</v>
      </c>
      <c r="BK1621" s="194">
        <f>ROUND(I1621*H1621,2)</f>
        <v>0</v>
      </c>
      <c r="BL1621" s="19" t="s">
        <v>167</v>
      </c>
      <c r="BM1621" s="193" t="s">
        <v>3690</v>
      </c>
    </row>
    <row r="1622" spans="1:65" s="13" customFormat="1">
      <c r="B1622" s="195"/>
      <c r="C1622" s="196"/>
      <c r="D1622" s="197" t="s">
        <v>252</v>
      </c>
      <c r="E1622" s="198" t="s">
        <v>18</v>
      </c>
      <c r="F1622" s="199" t="s">
        <v>3691</v>
      </c>
      <c r="G1622" s="196"/>
      <c r="H1622" s="200">
        <v>29.15</v>
      </c>
      <c r="I1622" s="201"/>
      <c r="J1622" s="196"/>
      <c r="K1622" s="196"/>
      <c r="L1622" s="202"/>
      <c r="M1622" s="203"/>
      <c r="N1622" s="204"/>
      <c r="O1622" s="204"/>
      <c r="P1622" s="204"/>
      <c r="Q1622" s="204"/>
      <c r="R1622" s="204"/>
      <c r="S1622" s="204"/>
      <c r="T1622" s="205"/>
      <c r="AT1622" s="206" t="s">
        <v>252</v>
      </c>
      <c r="AU1622" s="206" t="s">
        <v>79</v>
      </c>
      <c r="AV1622" s="13" t="s">
        <v>79</v>
      </c>
      <c r="AW1622" s="13" t="s">
        <v>32</v>
      </c>
      <c r="AX1622" s="13" t="s">
        <v>70</v>
      </c>
      <c r="AY1622" s="206" t="s">
        <v>244</v>
      </c>
    </row>
    <row r="1623" spans="1:65" s="14" customFormat="1">
      <c r="B1623" s="207"/>
      <c r="C1623" s="208"/>
      <c r="D1623" s="197" t="s">
        <v>252</v>
      </c>
      <c r="E1623" s="209" t="s">
        <v>18</v>
      </c>
      <c r="F1623" s="210" t="s">
        <v>254</v>
      </c>
      <c r="G1623" s="208"/>
      <c r="H1623" s="211">
        <v>29.15</v>
      </c>
      <c r="I1623" s="212"/>
      <c r="J1623" s="208"/>
      <c r="K1623" s="208"/>
      <c r="L1623" s="213"/>
      <c r="M1623" s="214"/>
      <c r="N1623" s="215"/>
      <c r="O1623" s="215"/>
      <c r="P1623" s="215"/>
      <c r="Q1623" s="215"/>
      <c r="R1623" s="215"/>
      <c r="S1623" s="215"/>
      <c r="T1623" s="216"/>
      <c r="AT1623" s="217" t="s">
        <v>252</v>
      </c>
      <c r="AU1623" s="217" t="s">
        <v>79</v>
      </c>
      <c r="AV1623" s="14" t="s">
        <v>250</v>
      </c>
      <c r="AW1623" s="14" t="s">
        <v>32</v>
      </c>
      <c r="AX1623" s="14" t="s">
        <v>77</v>
      </c>
      <c r="AY1623" s="217" t="s">
        <v>244</v>
      </c>
    </row>
    <row r="1624" spans="1:65" s="2" customFormat="1" ht="33" customHeight="1">
      <c r="A1624" s="36"/>
      <c r="B1624" s="37"/>
      <c r="C1624" s="181" t="s">
        <v>3692</v>
      </c>
      <c r="D1624" s="181" t="s">
        <v>246</v>
      </c>
      <c r="E1624" s="182" t="s">
        <v>3693</v>
      </c>
      <c r="F1624" s="183" t="s">
        <v>3694</v>
      </c>
      <c r="G1624" s="184" t="s">
        <v>379</v>
      </c>
      <c r="H1624" s="185">
        <v>30.8</v>
      </c>
      <c r="I1624" s="186"/>
      <c r="J1624" s="187">
        <f>ROUND(I1624*H1624,2)</f>
        <v>0</v>
      </c>
      <c r="K1624" s="188"/>
      <c r="L1624" s="41"/>
      <c r="M1624" s="189" t="s">
        <v>18</v>
      </c>
      <c r="N1624" s="190" t="s">
        <v>41</v>
      </c>
      <c r="O1624" s="66"/>
      <c r="P1624" s="191">
        <f>O1624*H1624</f>
        <v>0</v>
      </c>
      <c r="Q1624" s="191">
        <v>0</v>
      </c>
      <c r="R1624" s="191">
        <f>Q1624*H1624</f>
        <v>0</v>
      </c>
      <c r="S1624" s="191">
        <v>0</v>
      </c>
      <c r="T1624" s="192">
        <f>S1624*H1624</f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93" t="s">
        <v>167</v>
      </c>
      <c r="AT1624" s="193" t="s">
        <v>246</v>
      </c>
      <c r="AU1624" s="193" t="s">
        <v>79</v>
      </c>
      <c r="AY1624" s="19" t="s">
        <v>244</v>
      </c>
      <c r="BE1624" s="194">
        <f>IF(N1624="základní",J1624,0)</f>
        <v>0</v>
      </c>
      <c r="BF1624" s="194">
        <f>IF(N1624="snížená",J1624,0)</f>
        <v>0</v>
      </c>
      <c r="BG1624" s="194">
        <f>IF(N1624="zákl. přenesená",J1624,0)</f>
        <v>0</v>
      </c>
      <c r="BH1624" s="194">
        <f>IF(N1624="sníž. přenesená",J1624,0)</f>
        <v>0</v>
      </c>
      <c r="BI1624" s="194">
        <f>IF(N1624="nulová",J1624,0)</f>
        <v>0</v>
      </c>
      <c r="BJ1624" s="19" t="s">
        <v>77</v>
      </c>
      <c r="BK1624" s="194">
        <f>ROUND(I1624*H1624,2)</f>
        <v>0</v>
      </c>
      <c r="BL1624" s="19" t="s">
        <v>167</v>
      </c>
      <c r="BM1624" s="193" t="s">
        <v>3695</v>
      </c>
    </row>
    <row r="1625" spans="1:65" s="13" customFormat="1">
      <c r="B1625" s="195"/>
      <c r="C1625" s="196"/>
      <c r="D1625" s="197" t="s">
        <v>252</v>
      </c>
      <c r="E1625" s="198" t="s">
        <v>18</v>
      </c>
      <c r="F1625" s="199" t="s">
        <v>3696</v>
      </c>
      <c r="G1625" s="196"/>
      <c r="H1625" s="200">
        <v>30.8</v>
      </c>
      <c r="I1625" s="201"/>
      <c r="J1625" s="196"/>
      <c r="K1625" s="196"/>
      <c r="L1625" s="202"/>
      <c r="M1625" s="203"/>
      <c r="N1625" s="204"/>
      <c r="O1625" s="204"/>
      <c r="P1625" s="204"/>
      <c r="Q1625" s="204"/>
      <c r="R1625" s="204"/>
      <c r="S1625" s="204"/>
      <c r="T1625" s="205"/>
      <c r="AT1625" s="206" t="s">
        <v>252</v>
      </c>
      <c r="AU1625" s="206" t="s">
        <v>79</v>
      </c>
      <c r="AV1625" s="13" t="s">
        <v>79</v>
      </c>
      <c r="AW1625" s="13" t="s">
        <v>32</v>
      </c>
      <c r="AX1625" s="13" t="s">
        <v>70</v>
      </c>
      <c r="AY1625" s="206" t="s">
        <v>244</v>
      </c>
    </row>
    <row r="1626" spans="1:65" s="14" customFormat="1">
      <c r="B1626" s="207"/>
      <c r="C1626" s="208"/>
      <c r="D1626" s="197" t="s">
        <v>252</v>
      </c>
      <c r="E1626" s="209" t="s">
        <v>18</v>
      </c>
      <c r="F1626" s="210" t="s">
        <v>254</v>
      </c>
      <c r="G1626" s="208"/>
      <c r="H1626" s="211">
        <v>30.8</v>
      </c>
      <c r="I1626" s="212"/>
      <c r="J1626" s="208"/>
      <c r="K1626" s="208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252</v>
      </c>
      <c r="AU1626" s="217" t="s">
        <v>79</v>
      </c>
      <c r="AV1626" s="14" t="s">
        <v>250</v>
      </c>
      <c r="AW1626" s="14" t="s">
        <v>32</v>
      </c>
      <c r="AX1626" s="14" t="s">
        <v>77</v>
      </c>
      <c r="AY1626" s="217" t="s">
        <v>244</v>
      </c>
    </row>
    <row r="1627" spans="1:65" s="2" customFormat="1" ht="33" customHeight="1">
      <c r="A1627" s="36"/>
      <c r="B1627" s="37"/>
      <c r="C1627" s="181" t="s">
        <v>3697</v>
      </c>
      <c r="D1627" s="181" t="s">
        <v>246</v>
      </c>
      <c r="E1627" s="182" t="s">
        <v>3698</v>
      </c>
      <c r="F1627" s="183" t="s">
        <v>3699</v>
      </c>
      <c r="G1627" s="184" t="s">
        <v>379</v>
      </c>
      <c r="H1627" s="185">
        <v>6.38</v>
      </c>
      <c r="I1627" s="186"/>
      <c r="J1627" s="187">
        <f>ROUND(I1627*H1627,2)</f>
        <v>0</v>
      </c>
      <c r="K1627" s="188"/>
      <c r="L1627" s="41"/>
      <c r="M1627" s="189" t="s">
        <v>18</v>
      </c>
      <c r="N1627" s="190" t="s">
        <v>41</v>
      </c>
      <c r="O1627" s="66"/>
      <c r="P1627" s="191">
        <f>O1627*H1627</f>
        <v>0</v>
      </c>
      <c r="Q1627" s="191">
        <v>0</v>
      </c>
      <c r="R1627" s="191">
        <f>Q1627*H1627</f>
        <v>0</v>
      </c>
      <c r="S1627" s="191">
        <v>0</v>
      </c>
      <c r="T1627" s="192">
        <f>S1627*H1627</f>
        <v>0</v>
      </c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R1627" s="193" t="s">
        <v>167</v>
      </c>
      <c r="AT1627" s="193" t="s">
        <v>246</v>
      </c>
      <c r="AU1627" s="193" t="s">
        <v>79</v>
      </c>
      <c r="AY1627" s="19" t="s">
        <v>244</v>
      </c>
      <c r="BE1627" s="194">
        <f>IF(N1627="základní",J1627,0)</f>
        <v>0</v>
      </c>
      <c r="BF1627" s="194">
        <f>IF(N1627="snížená",J1627,0)</f>
        <v>0</v>
      </c>
      <c r="BG1627" s="194">
        <f>IF(N1627="zákl. přenesená",J1627,0)</f>
        <v>0</v>
      </c>
      <c r="BH1627" s="194">
        <f>IF(N1627="sníž. přenesená",J1627,0)</f>
        <v>0</v>
      </c>
      <c r="BI1627" s="194">
        <f>IF(N1627="nulová",J1627,0)</f>
        <v>0</v>
      </c>
      <c r="BJ1627" s="19" t="s">
        <v>77</v>
      </c>
      <c r="BK1627" s="194">
        <f>ROUND(I1627*H1627,2)</f>
        <v>0</v>
      </c>
      <c r="BL1627" s="19" t="s">
        <v>167</v>
      </c>
      <c r="BM1627" s="193" t="s">
        <v>3700</v>
      </c>
    </row>
    <row r="1628" spans="1:65" s="13" customFormat="1">
      <c r="B1628" s="195"/>
      <c r="C1628" s="196"/>
      <c r="D1628" s="197" t="s">
        <v>252</v>
      </c>
      <c r="E1628" s="198" t="s">
        <v>18</v>
      </c>
      <c r="F1628" s="199" t="s">
        <v>3701</v>
      </c>
      <c r="G1628" s="196"/>
      <c r="H1628" s="200">
        <v>6.38</v>
      </c>
      <c r="I1628" s="201"/>
      <c r="J1628" s="196"/>
      <c r="K1628" s="196"/>
      <c r="L1628" s="202"/>
      <c r="M1628" s="203"/>
      <c r="N1628" s="204"/>
      <c r="O1628" s="204"/>
      <c r="P1628" s="204"/>
      <c r="Q1628" s="204"/>
      <c r="R1628" s="204"/>
      <c r="S1628" s="204"/>
      <c r="T1628" s="205"/>
      <c r="AT1628" s="206" t="s">
        <v>252</v>
      </c>
      <c r="AU1628" s="206" t="s">
        <v>79</v>
      </c>
      <c r="AV1628" s="13" t="s">
        <v>79</v>
      </c>
      <c r="AW1628" s="13" t="s">
        <v>32</v>
      </c>
      <c r="AX1628" s="13" t="s">
        <v>70</v>
      </c>
      <c r="AY1628" s="206" t="s">
        <v>244</v>
      </c>
    </row>
    <row r="1629" spans="1:65" s="14" customFormat="1">
      <c r="B1629" s="207"/>
      <c r="C1629" s="208"/>
      <c r="D1629" s="197" t="s">
        <v>252</v>
      </c>
      <c r="E1629" s="209" t="s">
        <v>18</v>
      </c>
      <c r="F1629" s="210" t="s">
        <v>254</v>
      </c>
      <c r="G1629" s="208"/>
      <c r="H1629" s="211">
        <v>6.38</v>
      </c>
      <c r="I1629" s="212"/>
      <c r="J1629" s="208"/>
      <c r="K1629" s="208"/>
      <c r="L1629" s="213"/>
      <c r="M1629" s="214"/>
      <c r="N1629" s="215"/>
      <c r="O1629" s="215"/>
      <c r="P1629" s="215"/>
      <c r="Q1629" s="215"/>
      <c r="R1629" s="215"/>
      <c r="S1629" s="215"/>
      <c r="T1629" s="216"/>
      <c r="AT1629" s="217" t="s">
        <v>252</v>
      </c>
      <c r="AU1629" s="217" t="s">
        <v>79</v>
      </c>
      <c r="AV1629" s="14" t="s">
        <v>250</v>
      </c>
      <c r="AW1629" s="14" t="s">
        <v>32</v>
      </c>
      <c r="AX1629" s="14" t="s">
        <v>77</v>
      </c>
      <c r="AY1629" s="217" t="s">
        <v>244</v>
      </c>
    </row>
    <row r="1630" spans="1:65" s="2" customFormat="1" ht="49.15" customHeight="1">
      <c r="A1630" s="36"/>
      <c r="B1630" s="37"/>
      <c r="C1630" s="181" t="s">
        <v>3702</v>
      </c>
      <c r="D1630" s="181" t="s">
        <v>246</v>
      </c>
      <c r="E1630" s="182" t="s">
        <v>3703</v>
      </c>
      <c r="F1630" s="183" t="s">
        <v>3704</v>
      </c>
      <c r="G1630" s="184" t="s">
        <v>249</v>
      </c>
      <c r="H1630" s="185">
        <v>52</v>
      </c>
      <c r="I1630" s="186"/>
      <c r="J1630" s="187">
        <f>ROUND(I1630*H1630,2)</f>
        <v>0</v>
      </c>
      <c r="K1630" s="188"/>
      <c r="L1630" s="41"/>
      <c r="M1630" s="189" t="s">
        <v>18</v>
      </c>
      <c r="N1630" s="190" t="s">
        <v>41</v>
      </c>
      <c r="O1630" s="66"/>
      <c r="P1630" s="191">
        <f>O1630*H1630</f>
        <v>0</v>
      </c>
      <c r="Q1630" s="191">
        <v>0</v>
      </c>
      <c r="R1630" s="191">
        <f>Q1630*H1630</f>
        <v>0</v>
      </c>
      <c r="S1630" s="191">
        <v>0</v>
      </c>
      <c r="T1630" s="192">
        <f>S1630*H1630</f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193" t="s">
        <v>167</v>
      </c>
      <c r="AT1630" s="193" t="s">
        <v>246</v>
      </c>
      <c r="AU1630" s="193" t="s">
        <v>79</v>
      </c>
      <c r="AY1630" s="19" t="s">
        <v>244</v>
      </c>
      <c r="BE1630" s="194">
        <f>IF(N1630="základní",J1630,0)</f>
        <v>0</v>
      </c>
      <c r="BF1630" s="194">
        <f>IF(N1630="snížená",J1630,0)</f>
        <v>0</v>
      </c>
      <c r="BG1630" s="194">
        <f>IF(N1630="zákl. přenesená",J1630,0)</f>
        <v>0</v>
      </c>
      <c r="BH1630" s="194">
        <f>IF(N1630="sníž. přenesená",J1630,0)</f>
        <v>0</v>
      </c>
      <c r="BI1630" s="194">
        <f>IF(N1630="nulová",J1630,0)</f>
        <v>0</v>
      </c>
      <c r="BJ1630" s="19" t="s">
        <v>77</v>
      </c>
      <c r="BK1630" s="194">
        <f>ROUND(I1630*H1630,2)</f>
        <v>0</v>
      </c>
      <c r="BL1630" s="19" t="s">
        <v>167</v>
      </c>
      <c r="BM1630" s="193" t="s">
        <v>3705</v>
      </c>
    </row>
    <row r="1631" spans="1:65" s="13" customFormat="1">
      <c r="B1631" s="195"/>
      <c r="C1631" s="196"/>
      <c r="D1631" s="197" t="s">
        <v>252</v>
      </c>
      <c r="E1631" s="198" t="s">
        <v>18</v>
      </c>
      <c r="F1631" s="199" t="s">
        <v>3706</v>
      </c>
      <c r="G1631" s="196"/>
      <c r="H1631" s="200">
        <v>52</v>
      </c>
      <c r="I1631" s="201"/>
      <c r="J1631" s="196"/>
      <c r="K1631" s="196"/>
      <c r="L1631" s="202"/>
      <c r="M1631" s="203"/>
      <c r="N1631" s="204"/>
      <c r="O1631" s="204"/>
      <c r="P1631" s="204"/>
      <c r="Q1631" s="204"/>
      <c r="R1631" s="204"/>
      <c r="S1631" s="204"/>
      <c r="T1631" s="205"/>
      <c r="AT1631" s="206" t="s">
        <v>252</v>
      </c>
      <c r="AU1631" s="206" t="s">
        <v>79</v>
      </c>
      <c r="AV1631" s="13" t="s">
        <v>79</v>
      </c>
      <c r="AW1631" s="13" t="s">
        <v>32</v>
      </c>
      <c r="AX1631" s="13" t="s">
        <v>70</v>
      </c>
      <c r="AY1631" s="206" t="s">
        <v>244</v>
      </c>
    </row>
    <row r="1632" spans="1:65" s="14" customFormat="1">
      <c r="B1632" s="207"/>
      <c r="C1632" s="208"/>
      <c r="D1632" s="197" t="s">
        <v>252</v>
      </c>
      <c r="E1632" s="209" t="s">
        <v>18</v>
      </c>
      <c r="F1632" s="210" t="s">
        <v>254</v>
      </c>
      <c r="G1632" s="208"/>
      <c r="H1632" s="211">
        <v>52</v>
      </c>
      <c r="I1632" s="212"/>
      <c r="J1632" s="208"/>
      <c r="K1632" s="208"/>
      <c r="L1632" s="213"/>
      <c r="M1632" s="214"/>
      <c r="N1632" s="215"/>
      <c r="O1632" s="215"/>
      <c r="P1632" s="215"/>
      <c r="Q1632" s="215"/>
      <c r="R1632" s="215"/>
      <c r="S1632" s="215"/>
      <c r="T1632" s="216"/>
      <c r="AT1632" s="217" t="s">
        <v>252</v>
      </c>
      <c r="AU1632" s="217" t="s">
        <v>79</v>
      </c>
      <c r="AV1632" s="14" t="s">
        <v>250</v>
      </c>
      <c r="AW1632" s="14" t="s">
        <v>32</v>
      </c>
      <c r="AX1632" s="14" t="s">
        <v>77</v>
      </c>
      <c r="AY1632" s="217" t="s">
        <v>244</v>
      </c>
    </row>
    <row r="1633" spans="1:65" s="2" customFormat="1" ht="37.9" customHeight="1">
      <c r="A1633" s="36"/>
      <c r="B1633" s="37"/>
      <c r="C1633" s="181" t="s">
        <v>3707</v>
      </c>
      <c r="D1633" s="181" t="s">
        <v>246</v>
      </c>
      <c r="E1633" s="182" t="s">
        <v>3708</v>
      </c>
      <c r="F1633" s="183" t="s">
        <v>3709</v>
      </c>
      <c r="G1633" s="184" t="s">
        <v>289</v>
      </c>
      <c r="H1633" s="185">
        <v>36.409999999999997</v>
      </c>
      <c r="I1633" s="186"/>
      <c r="J1633" s="187">
        <f>ROUND(I1633*H1633,2)</f>
        <v>0</v>
      </c>
      <c r="K1633" s="188"/>
      <c r="L1633" s="41"/>
      <c r="M1633" s="189" t="s">
        <v>18</v>
      </c>
      <c r="N1633" s="190" t="s">
        <v>41</v>
      </c>
      <c r="O1633" s="66"/>
      <c r="P1633" s="191">
        <f>O1633*H1633</f>
        <v>0</v>
      </c>
      <c r="Q1633" s="191">
        <v>5.3600000000000002E-3</v>
      </c>
      <c r="R1633" s="191">
        <f>Q1633*H1633</f>
        <v>0.19515759999999999</v>
      </c>
      <c r="S1633" s="191">
        <v>0</v>
      </c>
      <c r="T1633" s="192">
        <f>S1633*H1633</f>
        <v>0</v>
      </c>
      <c r="U1633" s="36"/>
      <c r="V1633" s="36"/>
      <c r="W1633" s="36"/>
      <c r="X1633" s="36"/>
      <c r="Y1633" s="36"/>
      <c r="Z1633" s="36"/>
      <c r="AA1633" s="36"/>
      <c r="AB1633" s="36"/>
      <c r="AC1633" s="36"/>
      <c r="AD1633" s="36"/>
      <c r="AE1633" s="36"/>
      <c r="AR1633" s="193" t="s">
        <v>167</v>
      </c>
      <c r="AT1633" s="193" t="s">
        <v>246</v>
      </c>
      <c r="AU1633" s="193" t="s">
        <v>79</v>
      </c>
      <c r="AY1633" s="19" t="s">
        <v>244</v>
      </c>
      <c r="BE1633" s="194">
        <f>IF(N1633="základní",J1633,0)</f>
        <v>0</v>
      </c>
      <c r="BF1633" s="194">
        <f>IF(N1633="snížená",J1633,0)</f>
        <v>0</v>
      </c>
      <c r="BG1633" s="194">
        <f>IF(N1633="zákl. přenesená",J1633,0)</f>
        <v>0</v>
      </c>
      <c r="BH1633" s="194">
        <f>IF(N1633="sníž. přenesená",J1633,0)</f>
        <v>0</v>
      </c>
      <c r="BI1633" s="194">
        <f>IF(N1633="nulová",J1633,0)</f>
        <v>0</v>
      </c>
      <c r="BJ1633" s="19" t="s">
        <v>77</v>
      </c>
      <c r="BK1633" s="194">
        <f>ROUND(I1633*H1633,2)</f>
        <v>0</v>
      </c>
      <c r="BL1633" s="19" t="s">
        <v>167</v>
      </c>
      <c r="BM1633" s="193" t="s">
        <v>3710</v>
      </c>
    </row>
    <row r="1634" spans="1:65" s="13" customFormat="1">
      <c r="B1634" s="195"/>
      <c r="C1634" s="196"/>
      <c r="D1634" s="197" t="s">
        <v>252</v>
      </c>
      <c r="E1634" s="198" t="s">
        <v>18</v>
      </c>
      <c r="F1634" s="199" t="s">
        <v>3711</v>
      </c>
      <c r="G1634" s="196"/>
      <c r="H1634" s="200">
        <v>36.409999999999997</v>
      </c>
      <c r="I1634" s="201"/>
      <c r="J1634" s="196"/>
      <c r="K1634" s="196"/>
      <c r="L1634" s="202"/>
      <c r="M1634" s="203"/>
      <c r="N1634" s="204"/>
      <c r="O1634" s="204"/>
      <c r="P1634" s="204"/>
      <c r="Q1634" s="204"/>
      <c r="R1634" s="204"/>
      <c r="S1634" s="204"/>
      <c r="T1634" s="205"/>
      <c r="AT1634" s="206" t="s">
        <v>252</v>
      </c>
      <c r="AU1634" s="206" t="s">
        <v>79</v>
      </c>
      <c r="AV1634" s="13" t="s">
        <v>79</v>
      </c>
      <c r="AW1634" s="13" t="s">
        <v>32</v>
      </c>
      <c r="AX1634" s="13" t="s">
        <v>70</v>
      </c>
      <c r="AY1634" s="206" t="s">
        <v>244</v>
      </c>
    </row>
    <row r="1635" spans="1:65" s="14" customFormat="1">
      <c r="B1635" s="207"/>
      <c r="C1635" s="208"/>
      <c r="D1635" s="197" t="s">
        <v>252</v>
      </c>
      <c r="E1635" s="209" t="s">
        <v>18</v>
      </c>
      <c r="F1635" s="210" t="s">
        <v>254</v>
      </c>
      <c r="G1635" s="208"/>
      <c r="H1635" s="211">
        <v>36.409999999999997</v>
      </c>
      <c r="I1635" s="212"/>
      <c r="J1635" s="208"/>
      <c r="K1635" s="208"/>
      <c r="L1635" s="213"/>
      <c r="M1635" s="214"/>
      <c r="N1635" s="215"/>
      <c r="O1635" s="215"/>
      <c r="P1635" s="215"/>
      <c r="Q1635" s="215"/>
      <c r="R1635" s="215"/>
      <c r="S1635" s="215"/>
      <c r="T1635" s="216"/>
      <c r="AT1635" s="217" t="s">
        <v>252</v>
      </c>
      <c r="AU1635" s="217" t="s">
        <v>79</v>
      </c>
      <c r="AV1635" s="14" t="s">
        <v>250</v>
      </c>
      <c r="AW1635" s="14" t="s">
        <v>32</v>
      </c>
      <c r="AX1635" s="14" t="s">
        <v>77</v>
      </c>
      <c r="AY1635" s="217" t="s">
        <v>244</v>
      </c>
    </row>
    <row r="1636" spans="1:65" s="2" customFormat="1" ht="37.9" customHeight="1">
      <c r="A1636" s="36"/>
      <c r="B1636" s="37"/>
      <c r="C1636" s="181" t="s">
        <v>3712</v>
      </c>
      <c r="D1636" s="181" t="s">
        <v>246</v>
      </c>
      <c r="E1636" s="182" t="s">
        <v>3713</v>
      </c>
      <c r="F1636" s="183" t="s">
        <v>3714</v>
      </c>
      <c r="G1636" s="184" t="s">
        <v>379</v>
      </c>
      <c r="H1636" s="185">
        <v>77.55</v>
      </c>
      <c r="I1636" s="186"/>
      <c r="J1636" s="187">
        <f>ROUND(I1636*H1636,2)</f>
        <v>0</v>
      </c>
      <c r="K1636" s="188"/>
      <c r="L1636" s="41"/>
      <c r="M1636" s="189" t="s">
        <v>18</v>
      </c>
      <c r="N1636" s="190" t="s">
        <v>41</v>
      </c>
      <c r="O1636" s="66"/>
      <c r="P1636" s="191">
        <f>O1636*H1636</f>
        <v>0</v>
      </c>
      <c r="Q1636" s="191">
        <v>0</v>
      </c>
      <c r="R1636" s="191">
        <f>Q1636*H1636</f>
        <v>0</v>
      </c>
      <c r="S1636" s="191">
        <v>0</v>
      </c>
      <c r="T1636" s="192">
        <f>S1636*H1636</f>
        <v>0</v>
      </c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  <c r="AR1636" s="193" t="s">
        <v>167</v>
      </c>
      <c r="AT1636" s="193" t="s">
        <v>246</v>
      </c>
      <c r="AU1636" s="193" t="s">
        <v>79</v>
      </c>
      <c r="AY1636" s="19" t="s">
        <v>244</v>
      </c>
      <c r="BE1636" s="194">
        <f>IF(N1636="základní",J1636,0)</f>
        <v>0</v>
      </c>
      <c r="BF1636" s="194">
        <f>IF(N1636="snížená",J1636,0)</f>
        <v>0</v>
      </c>
      <c r="BG1636" s="194">
        <f>IF(N1636="zákl. přenesená",J1636,0)</f>
        <v>0</v>
      </c>
      <c r="BH1636" s="194">
        <f>IF(N1636="sníž. přenesená",J1636,0)</f>
        <v>0</v>
      </c>
      <c r="BI1636" s="194">
        <f>IF(N1636="nulová",J1636,0)</f>
        <v>0</v>
      </c>
      <c r="BJ1636" s="19" t="s">
        <v>77</v>
      </c>
      <c r="BK1636" s="194">
        <f>ROUND(I1636*H1636,2)</f>
        <v>0</v>
      </c>
      <c r="BL1636" s="19" t="s">
        <v>167</v>
      </c>
      <c r="BM1636" s="193" t="s">
        <v>3715</v>
      </c>
    </row>
    <row r="1637" spans="1:65" s="13" customFormat="1">
      <c r="B1637" s="195"/>
      <c r="C1637" s="196"/>
      <c r="D1637" s="197" t="s">
        <v>252</v>
      </c>
      <c r="E1637" s="198" t="s">
        <v>18</v>
      </c>
      <c r="F1637" s="199" t="s">
        <v>3716</v>
      </c>
      <c r="G1637" s="196"/>
      <c r="H1637" s="200">
        <v>77.55</v>
      </c>
      <c r="I1637" s="201"/>
      <c r="J1637" s="196"/>
      <c r="K1637" s="196"/>
      <c r="L1637" s="202"/>
      <c r="M1637" s="203"/>
      <c r="N1637" s="204"/>
      <c r="O1637" s="204"/>
      <c r="P1637" s="204"/>
      <c r="Q1637" s="204"/>
      <c r="R1637" s="204"/>
      <c r="S1637" s="204"/>
      <c r="T1637" s="205"/>
      <c r="AT1637" s="206" t="s">
        <v>252</v>
      </c>
      <c r="AU1637" s="206" t="s">
        <v>79</v>
      </c>
      <c r="AV1637" s="13" t="s">
        <v>79</v>
      </c>
      <c r="AW1637" s="13" t="s">
        <v>32</v>
      </c>
      <c r="AX1637" s="13" t="s">
        <v>70</v>
      </c>
      <c r="AY1637" s="206" t="s">
        <v>244</v>
      </c>
    </row>
    <row r="1638" spans="1:65" s="14" customFormat="1">
      <c r="B1638" s="207"/>
      <c r="C1638" s="208"/>
      <c r="D1638" s="197" t="s">
        <v>252</v>
      </c>
      <c r="E1638" s="209" t="s">
        <v>18</v>
      </c>
      <c r="F1638" s="210" t="s">
        <v>254</v>
      </c>
      <c r="G1638" s="208"/>
      <c r="H1638" s="211">
        <v>77.55</v>
      </c>
      <c r="I1638" s="212"/>
      <c r="J1638" s="208"/>
      <c r="K1638" s="208"/>
      <c r="L1638" s="213"/>
      <c r="M1638" s="214"/>
      <c r="N1638" s="215"/>
      <c r="O1638" s="215"/>
      <c r="P1638" s="215"/>
      <c r="Q1638" s="215"/>
      <c r="R1638" s="215"/>
      <c r="S1638" s="215"/>
      <c r="T1638" s="216"/>
      <c r="AT1638" s="217" t="s">
        <v>252</v>
      </c>
      <c r="AU1638" s="217" t="s">
        <v>79</v>
      </c>
      <c r="AV1638" s="14" t="s">
        <v>250</v>
      </c>
      <c r="AW1638" s="14" t="s">
        <v>32</v>
      </c>
      <c r="AX1638" s="14" t="s">
        <v>77</v>
      </c>
      <c r="AY1638" s="217" t="s">
        <v>244</v>
      </c>
    </row>
    <row r="1639" spans="1:65" s="2" customFormat="1" ht="37.9" customHeight="1">
      <c r="A1639" s="36"/>
      <c r="B1639" s="37"/>
      <c r="C1639" s="181" t="s">
        <v>3717</v>
      </c>
      <c r="D1639" s="181" t="s">
        <v>246</v>
      </c>
      <c r="E1639" s="182" t="s">
        <v>3718</v>
      </c>
      <c r="F1639" s="183" t="s">
        <v>3719</v>
      </c>
      <c r="G1639" s="184" t="s">
        <v>379</v>
      </c>
      <c r="H1639" s="185">
        <v>37.29</v>
      </c>
      <c r="I1639" s="186"/>
      <c r="J1639" s="187">
        <f>ROUND(I1639*H1639,2)</f>
        <v>0</v>
      </c>
      <c r="K1639" s="188"/>
      <c r="L1639" s="41"/>
      <c r="M1639" s="189" t="s">
        <v>18</v>
      </c>
      <c r="N1639" s="190" t="s">
        <v>41</v>
      </c>
      <c r="O1639" s="66"/>
      <c r="P1639" s="191">
        <f>O1639*H1639</f>
        <v>0</v>
      </c>
      <c r="Q1639" s="191">
        <v>0</v>
      </c>
      <c r="R1639" s="191">
        <f>Q1639*H1639</f>
        <v>0</v>
      </c>
      <c r="S1639" s="191">
        <v>0</v>
      </c>
      <c r="T1639" s="192">
        <f>S1639*H1639</f>
        <v>0</v>
      </c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R1639" s="193" t="s">
        <v>167</v>
      </c>
      <c r="AT1639" s="193" t="s">
        <v>246</v>
      </c>
      <c r="AU1639" s="193" t="s">
        <v>79</v>
      </c>
      <c r="AY1639" s="19" t="s">
        <v>244</v>
      </c>
      <c r="BE1639" s="194">
        <f>IF(N1639="základní",J1639,0)</f>
        <v>0</v>
      </c>
      <c r="BF1639" s="194">
        <f>IF(N1639="snížená",J1639,0)</f>
        <v>0</v>
      </c>
      <c r="BG1639" s="194">
        <f>IF(N1639="zákl. přenesená",J1639,0)</f>
        <v>0</v>
      </c>
      <c r="BH1639" s="194">
        <f>IF(N1639="sníž. přenesená",J1639,0)</f>
        <v>0</v>
      </c>
      <c r="BI1639" s="194">
        <f>IF(N1639="nulová",J1639,0)</f>
        <v>0</v>
      </c>
      <c r="BJ1639" s="19" t="s">
        <v>77</v>
      </c>
      <c r="BK1639" s="194">
        <f>ROUND(I1639*H1639,2)</f>
        <v>0</v>
      </c>
      <c r="BL1639" s="19" t="s">
        <v>167</v>
      </c>
      <c r="BM1639" s="193" t="s">
        <v>3720</v>
      </c>
    </row>
    <row r="1640" spans="1:65" s="13" customFormat="1">
      <c r="B1640" s="195"/>
      <c r="C1640" s="196"/>
      <c r="D1640" s="197" t="s">
        <v>252</v>
      </c>
      <c r="E1640" s="198" t="s">
        <v>18</v>
      </c>
      <c r="F1640" s="199" t="s">
        <v>3721</v>
      </c>
      <c r="G1640" s="196"/>
      <c r="H1640" s="200">
        <v>37.29</v>
      </c>
      <c r="I1640" s="201"/>
      <c r="J1640" s="196"/>
      <c r="K1640" s="196"/>
      <c r="L1640" s="202"/>
      <c r="M1640" s="203"/>
      <c r="N1640" s="204"/>
      <c r="O1640" s="204"/>
      <c r="P1640" s="204"/>
      <c r="Q1640" s="204"/>
      <c r="R1640" s="204"/>
      <c r="S1640" s="204"/>
      <c r="T1640" s="205"/>
      <c r="AT1640" s="206" t="s">
        <v>252</v>
      </c>
      <c r="AU1640" s="206" t="s">
        <v>79</v>
      </c>
      <c r="AV1640" s="13" t="s">
        <v>79</v>
      </c>
      <c r="AW1640" s="13" t="s">
        <v>32</v>
      </c>
      <c r="AX1640" s="13" t="s">
        <v>70</v>
      </c>
      <c r="AY1640" s="206" t="s">
        <v>244</v>
      </c>
    </row>
    <row r="1641" spans="1:65" s="14" customFormat="1">
      <c r="B1641" s="207"/>
      <c r="C1641" s="208"/>
      <c r="D1641" s="197" t="s">
        <v>252</v>
      </c>
      <c r="E1641" s="209" t="s">
        <v>18</v>
      </c>
      <c r="F1641" s="210" t="s">
        <v>254</v>
      </c>
      <c r="G1641" s="208"/>
      <c r="H1641" s="211">
        <v>37.29</v>
      </c>
      <c r="I1641" s="212"/>
      <c r="J1641" s="208"/>
      <c r="K1641" s="208"/>
      <c r="L1641" s="213"/>
      <c r="M1641" s="214"/>
      <c r="N1641" s="215"/>
      <c r="O1641" s="215"/>
      <c r="P1641" s="215"/>
      <c r="Q1641" s="215"/>
      <c r="R1641" s="215"/>
      <c r="S1641" s="215"/>
      <c r="T1641" s="216"/>
      <c r="AT1641" s="217" t="s">
        <v>252</v>
      </c>
      <c r="AU1641" s="217" t="s">
        <v>79</v>
      </c>
      <c r="AV1641" s="14" t="s">
        <v>250</v>
      </c>
      <c r="AW1641" s="14" t="s">
        <v>32</v>
      </c>
      <c r="AX1641" s="14" t="s">
        <v>77</v>
      </c>
      <c r="AY1641" s="217" t="s">
        <v>244</v>
      </c>
    </row>
    <row r="1642" spans="1:65" s="2" customFormat="1" ht="21.75" customHeight="1">
      <c r="A1642" s="36"/>
      <c r="B1642" s="37"/>
      <c r="C1642" s="181" t="s">
        <v>3722</v>
      </c>
      <c r="D1642" s="181" t="s">
        <v>246</v>
      </c>
      <c r="E1642" s="182" t="s">
        <v>3723</v>
      </c>
      <c r="F1642" s="183" t="s">
        <v>3724</v>
      </c>
      <c r="G1642" s="184" t="s">
        <v>379</v>
      </c>
      <c r="H1642" s="185">
        <v>2.97</v>
      </c>
      <c r="I1642" s="186"/>
      <c r="J1642" s="187">
        <f>ROUND(I1642*H1642,2)</f>
        <v>0</v>
      </c>
      <c r="K1642" s="188"/>
      <c r="L1642" s="41"/>
      <c r="M1642" s="189" t="s">
        <v>18</v>
      </c>
      <c r="N1642" s="190" t="s">
        <v>41</v>
      </c>
      <c r="O1642" s="66"/>
      <c r="P1642" s="191">
        <f>O1642*H1642</f>
        <v>0</v>
      </c>
      <c r="Q1642" s="191">
        <v>0</v>
      </c>
      <c r="R1642" s="191">
        <f>Q1642*H1642</f>
        <v>0</v>
      </c>
      <c r="S1642" s="191">
        <v>0</v>
      </c>
      <c r="T1642" s="192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193" t="s">
        <v>167</v>
      </c>
      <c r="AT1642" s="193" t="s">
        <v>246</v>
      </c>
      <c r="AU1642" s="193" t="s">
        <v>79</v>
      </c>
      <c r="AY1642" s="19" t="s">
        <v>244</v>
      </c>
      <c r="BE1642" s="194">
        <f>IF(N1642="základní",J1642,0)</f>
        <v>0</v>
      </c>
      <c r="BF1642" s="194">
        <f>IF(N1642="snížená",J1642,0)</f>
        <v>0</v>
      </c>
      <c r="BG1642" s="194">
        <f>IF(N1642="zákl. přenesená",J1642,0)</f>
        <v>0</v>
      </c>
      <c r="BH1642" s="194">
        <f>IF(N1642="sníž. přenesená",J1642,0)</f>
        <v>0</v>
      </c>
      <c r="BI1642" s="194">
        <f>IF(N1642="nulová",J1642,0)</f>
        <v>0</v>
      </c>
      <c r="BJ1642" s="19" t="s">
        <v>77</v>
      </c>
      <c r="BK1642" s="194">
        <f>ROUND(I1642*H1642,2)</f>
        <v>0</v>
      </c>
      <c r="BL1642" s="19" t="s">
        <v>167</v>
      </c>
      <c r="BM1642" s="193" t="s">
        <v>3725</v>
      </c>
    </row>
    <row r="1643" spans="1:65" s="13" customFormat="1">
      <c r="B1643" s="195"/>
      <c r="C1643" s="196"/>
      <c r="D1643" s="197" t="s">
        <v>252</v>
      </c>
      <c r="E1643" s="198" t="s">
        <v>18</v>
      </c>
      <c r="F1643" s="199" t="s">
        <v>3726</v>
      </c>
      <c r="G1643" s="196"/>
      <c r="H1643" s="200">
        <v>2.97</v>
      </c>
      <c r="I1643" s="201"/>
      <c r="J1643" s="196"/>
      <c r="K1643" s="196"/>
      <c r="L1643" s="202"/>
      <c r="M1643" s="203"/>
      <c r="N1643" s="204"/>
      <c r="O1643" s="204"/>
      <c r="P1643" s="204"/>
      <c r="Q1643" s="204"/>
      <c r="R1643" s="204"/>
      <c r="S1643" s="204"/>
      <c r="T1643" s="205"/>
      <c r="AT1643" s="206" t="s">
        <v>252</v>
      </c>
      <c r="AU1643" s="206" t="s">
        <v>79</v>
      </c>
      <c r="AV1643" s="13" t="s">
        <v>79</v>
      </c>
      <c r="AW1643" s="13" t="s">
        <v>32</v>
      </c>
      <c r="AX1643" s="13" t="s">
        <v>70</v>
      </c>
      <c r="AY1643" s="206" t="s">
        <v>244</v>
      </c>
    </row>
    <row r="1644" spans="1:65" s="14" customFormat="1">
      <c r="B1644" s="207"/>
      <c r="C1644" s="208"/>
      <c r="D1644" s="197" t="s">
        <v>252</v>
      </c>
      <c r="E1644" s="209" t="s">
        <v>18</v>
      </c>
      <c r="F1644" s="210" t="s">
        <v>254</v>
      </c>
      <c r="G1644" s="208"/>
      <c r="H1644" s="211">
        <v>2.97</v>
      </c>
      <c r="I1644" s="212"/>
      <c r="J1644" s="208"/>
      <c r="K1644" s="208"/>
      <c r="L1644" s="213"/>
      <c r="M1644" s="214"/>
      <c r="N1644" s="215"/>
      <c r="O1644" s="215"/>
      <c r="P1644" s="215"/>
      <c r="Q1644" s="215"/>
      <c r="R1644" s="215"/>
      <c r="S1644" s="215"/>
      <c r="T1644" s="216"/>
      <c r="AT1644" s="217" t="s">
        <v>252</v>
      </c>
      <c r="AU1644" s="217" t="s">
        <v>79</v>
      </c>
      <c r="AV1644" s="14" t="s">
        <v>250</v>
      </c>
      <c r="AW1644" s="14" t="s">
        <v>32</v>
      </c>
      <c r="AX1644" s="14" t="s">
        <v>77</v>
      </c>
      <c r="AY1644" s="217" t="s">
        <v>244</v>
      </c>
    </row>
    <row r="1645" spans="1:65" s="2" customFormat="1" ht="24.2" customHeight="1">
      <c r="A1645" s="36"/>
      <c r="B1645" s="37"/>
      <c r="C1645" s="181" t="s">
        <v>3727</v>
      </c>
      <c r="D1645" s="181" t="s">
        <v>246</v>
      </c>
      <c r="E1645" s="182" t="s">
        <v>3728</v>
      </c>
      <c r="F1645" s="183" t="s">
        <v>3729</v>
      </c>
      <c r="G1645" s="184" t="s">
        <v>289</v>
      </c>
      <c r="H1645" s="185">
        <v>70.84</v>
      </c>
      <c r="I1645" s="186"/>
      <c r="J1645" s="187">
        <f>ROUND(I1645*H1645,2)</f>
        <v>0</v>
      </c>
      <c r="K1645" s="188"/>
      <c r="L1645" s="41"/>
      <c r="M1645" s="189" t="s">
        <v>18</v>
      </c>
      <c r="N1645" s="190" t="s">
        <v>41</v>
      </c>
      <c r="O1645" s="66"/>
      <c r="P1645" s="191">
        <f>O1645*H1645</f>
        <v>0</v>
      </c>
      <c r="Q1645" s="191">
        <v>0</v>
      </c>
      <c r="R1645" s="191">
        <f>Q1645*H1645</f>
        <v>0</v>
      </c>
      <c r="S1645" s="191">
        <v>0</v>
      </c>
      <c r="T1645" s="192">
        <f>S1645*H1645</f>
        <v>0</v>
      </c>
      <c r="U1645" s="36"/>
      <c r="V1645" s="36"/>
      <c r="W1645" s="36"/>
      <c r="X1645" s="36"/>
      <c r="Y1645" s="36"/>
      <c r="Z1645" s="36"/>
      <c r="AA1645" s="36"/>
      <c r="AB1645" s="36"/>
      <c r="AC1645" s="36"/>
      <c r="AD1645" s="36"/>
      <c r="AE1645" s="36"/>
      <c r="AR1645" s="193" t="s">
        <v>167</v>
      </c>
      <c r="AT1645" s="193" t="s">
        <v>246</v>
      </c>
      <c r="AU1645" s="193" t="s">
        <v>79</v>
      </c>
      <c r="AY1645" s="19" t="s">
        <v>244</v>
      </c>
      <c r="BE1645" s="194">
        <f>IF(N1645="základní",J1645,0)</f>
        <v>0</v>
      </c>
      <c r="BF1645" s="194">
        <f>IF(N1645="snížená",J1645,0)</f>
        <v>0</v>
      </c>
      <c r="BG1645" s="194">
        <f>IF(N1645="zákl. přenesená",J1645,0)</f>
        <v>0</v>
      </c>
      <c r="BH1645" s="194">
        <f>IF(N1645="sníž. přenesená",J1645,0)</f>
        <v>0</v>
      </c>
      <c r="BI1645" s="194">
        <f>IF(N1645="nulová",J1645,0)</f>
        <v>0</v>
      </c>
      <c r="BJ1645" s="19" t="s">
        <v>77</v>
      </c>
      <c r="BK1645" s="194">
        <f>ROUND(I1645*H1645,2)</f>
        <v>0</v>
      </c>
      <c r="BL1645" s="19" t="s">
        <v>167</v>
      </c>
      <c r="BM1645" s="193" t="s">
        <v>3730</v>
      </c>
    </row>
    <row r="1646" spans="1:65" s="13" customFormat="1">
      <c r="B1646" s="195"/>
      <c r="C1646" s="196"/>
      <c r="D1646" s="197" t="s">
        <v>252</v>
      </c>
      <c r="E1646" s="198" t="s">
        <v>18</v>
      </c>
      <c r="F1646" s="199" t="s">
        <v>3731</v>
      </c>
      <c r="G1646" s="196"/>
      <c r="H1646" s="200">
        <v>70.84</v>
      </c>
      <c r="I1646" s="201"/>
      <c r="J1646" s="196"/>
      <c r="K1646" s="196"/>
      <c r="L1646" s="202"/>
      <c r="M1646" s="203"/>
      <c r="N1646" s="204"/>
      <c r="O1646" s="204"/>
      <c r="P1646" s="204"/>
      <c r="Q1646" s="204"/>
      <c r="R1646" s="204"/>
      <c r="S1646" s="204"/>
      <c r="T1646" s="205"/>
      <c r="AT1646" s="206" t="s">
        <v>252</v>
      </c>
      <c r="AU1646" s="206" t="s">
        <v>79</v>
      </c>
      <c r="AV1646" s="13" t="s">
        <v>79</v>
      </c>
      <c r="AW1646" s="13" t="s">
        <v>32</v>
      </c>
      <c r="AX1646" s="13" t="s">
        <v>70</v>
      </c>
      <c r="AY1646" s="206" t="s">
        <v>244</v>
      </c>
    </row>
    <row r="1647" spans="1:65" s="14" customFormat="1">
      <c r="B1647" s="207"/>
      <c r="C1647" s="208"/>
      <c r="D1647" s="197" t="s">
        <v>252</v>
      </c>
      <c r="E1647" s="209" t="s">
        <v>18</v>
      </c>
      <c r="F1647" s="210" t="s">
        <v>254</v>
      </c>
      <c r="G1647" s="208"/>
      <c r="H1647" s="211">
        <v>70.84</v>
      </c>
      <c r="I1647" s="212"/>
      <c r="J1647" s="208"/>
      <c r="K1647" s="208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252</v>
      </c>
      <c r="AU1647" s="217" t="s">
        <v>79</v>
      </c>
      <c r="AV1647" s="14" t="s">
        <v>250</v>
      </c>
      <c r="AW1647" s="14" t="s">
        <v>32</v>
      </c>
      <c r="AX1647" s="14" t="s">
        <v>77</v>
      </c>
      <c r="AY1647" s="217" t="s">
        <v>244</v>
      </c>
    </row>
    <row r="1648" spans="1:65" s="2" customFormat="1" ht="55.5" customHeight="1">
      <c r="A1648" s="36"/>
      <c r="B1648" s="37"/>
      <c r="C1648" s="181" t="s">
        <v>3732</v>
      </c>
      <c r="D1648" s="181" t="s">
        <v>246</v>
      </c>
      <c r="E1648" s="182" t="s">
        <v>3733</v>
      </c>
      <c r="F1648" s="183" t="s">
        <v>3734</v>
      </c>
      <c r="G1648" s="184" t="s">
        <v>249</v>
      </c>
      <c r="H1648" s="185">
        <v>19</v>
      </c>
      <c r="I1648" s="186"/>
      <c r="J1648" s="187">
        <f>ROUND(I1648*H1648,2)</f>
        <v>0</v>
      </c>
      <c r="K1648" s="188"/>
      <c r="L1648" s="41"/>
      <c r="M1648" s="189" t="s">
        <v>18</v>
      </c>
      <c r="N1648" s="190" t="s">
        <v>41</v>
      </c>
      <c r="O1648" s="66"/>
      <c r="P1648" s="191">
        <f>O1648*H1648</f>
        <v>0</v>
      </c>
      <c r="Q1648" s="191">
        <v>0</v>
      </c>
      <c r="R1648" s="191">
        <f>Q1648*H1648</f>
        <v>0</v>
      </c>
      <c r="S1648" s="191">
        <v>0</v>
      </c>
      <c r="T1648" s="192">
        <f>S1648*H1648</f>
        <v>0</v>
      </c>
      <c r="U1648" s="36"/>
      <c r="V1648" s="36"/>
      <c r="W1648" s="36"/>
      <c r="X1648" s="36"/>
      <c r="Y1648" s="36"/>
      <c r="Z1648" s="36"/>
      <c r="AA1648" s="36"/>
      <c r="AB1648" s="36"/>
      <c r="AC1648" s="36"/>
      <c r="AD1648" s="36"/>
      <c r="AE1648" s="36"/>
      <c r="AR1648" s="193" t="s">
        <v>167</v>
      </c>
      <c r="AT1648" s="193" t="s">
        <v>246</v>
      </c>
      <c r="AU1648" s="193" t="s">
        <v>79</v>
      </c>
      <c r="AY1648" s="19" t="s">
        <v>244</v>
      </c>
      <c r="BE1648" s="194">
        <f>IF(N1648="základní",J1648,0)</f>
        <v>0</v>
      </c>
      <c r="BF1648" s="194">
        <f>IF(N1648="snížená",J1648,0)</f>
        <v>0</v>
      </c>
      <c r="BG1648" s="194">
        <f>IF(N1648="zákl. přenesená",J1648,0)</f>
        <v>0</v>
      </c>
      <c r="BH1648" s="194">
        <f>IF(N1648="sníž. přenesená",J1648,0)</f>
        <v>0</v>
      </c>
      <c r="BI1648" s="194">
        <f>IF(N1648="nulová",J1648,0)</f>
        <v>0</v>
      </c>
      <c r="BJ1648" s="19" t="s">
        <v>77</v>
      </c>
      <c r="BK1648" s="194">
        <f>ROUND(I1648*H1648,2)</f>
        <v>0</v>
      </c>
      <c r="BL1648" s="19" t="s">
        <v>167</v>
      </c>
      <c r="BM1648" s="193" t="s">
        <v>3735</v>
      </c>
    </row>
    <row r="1649" spans="1:65" s="2" customFormat="1" ht="37.9" customHeight="1">
      <c r="A1649" s="36"/>
      <c r="B1649" s="37"/>
      <c r="C1649" s="181" t="s">
        <v>3736</v>
      </c>
      <c r="D1649" s="181" t="s">
        <v>246</v>
      </c>
      <c r="E1649" s="182" t="s">
        <v>3737</v>
      </c>
      <c r="F1649" s="183" t="s">
        <v>3738</v>
      </c>
      <c r="G1649" s="184" t="s">
        <v>379</v>
      </c>
      <c r="H1649" s="185">
        <v>17.93</v>
      </c>
      <c r="I1649" s="186"/>
      <c r="J1649" s="187">
        <f>ROUND(I1649*H1649,2)</f>
        <v>0</v>
      </c>
      <c r="K1649" s="188"/>
      <c r="L1649" s="41"/>
      <c r="M1649" s="189" t="s">
        <v>18</v>
      </c>
      <c r="N1649" s="190" t="s">
        <v>41</v>
      </c>
      <c r="O1649" s="66"/>
      <c r="P1649" s="191">
        <f>O1649*H1649</f>
        <v>0</v>
      </c>
      <c r="Q1649" s="191">
        <v>0</v>
      </c>
      <c r="R1649" s="191">
        <f>Q1649*H1649</f>
        <v>0</v>
      </c>
      <c r="S1649" s="191">
        <v>0</v>
      </c>
      <c r="T1649" s="192">
        <f>S1649*H1649</f>
        <v>0</v>
      </c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R1649" s="193" t="s">
        <v>167</v>
      </c>
      <c r="AT1649" s="193" t="s">
        <v>246</v>
      </c>
      <c r="AU1649" s="193" t="s">
        <v>79</v>
      </c>
      <c r="AY1649" s="19" t="s">
        <v>244</v>
      </c>
      <c r="BE1649" s="194">
        <f>IF(N1649="základní",J1649,0)</f>
        <v>0</v>
      </c>
      <c r="BF1649" s="194">
        <f>IF(N1649="snížená",J1649,0)</f>
        <v>0</v>
      </c>
      <c r="BG1649" s="194">
        <f>IF(N1649="zákl. přenesená",J1649,0)</f>
        <v>0</v>
      </c>
      <c r="BH1649" s="194">
        <f>IF(N1649="sníž. přenesená",J1649,0)</f>
        <v>0</v>
      </c>
      <c r="BI1649" s="194">
        <f>IF(N1649="nulová",J1649,0)</f>
        <v>0</v>
      </c>
      <c r="BJ1649" s="19" t="s">
        <v>77</v>
      </c>
      <c r="BK1649" s="194">
        <f>ROUND(I1649*H1649,2)</f>
        <v>0</v>
      </c>
      <c r="BL1649" s="19" t="s">
        <v>167</v>
      </c>
      <c r="BM1649" s="193" t="s">
        <v>3739</v>
      </c>
    </row>
    <row r="1650" spans="1:65" s="13" customFormat="1">
      <c r="B1650" s="195"/>
      <c r="C1650" s="196"/>
      <c r="D1650" s="197" t="s">
        <v>252</v>
      </c>
      <c r="E1650" s="198" t="s">
        <v>18</v>
      </c>
      <c r="F1650" s="199" t="s">
        <v>3740</v>
      </c>
      <c r="G1650" s="196"/>
      <c r="H1650" s="200">
        <v>17.93</v>
      </c>
      <c r="I1650" s="201"/>
      <c r="J1650" s="196"/>
      <c r="K1650" s="196"/>
      <c r="L1650" s="202"/>
      <c r="M1650" s="203"/>
      <c r="N1650" s="204"/>
      <c r="O1650" s="204"/>
      <c r="P1650" s="204"/>
      <c r="Q1650" s="204"/>
      <c r="R1650" s="204"/>
      <c r="S1650" s="204"/>
      <c r="T1650" s="205"/>
      <c r="AT1650" s="206" t="s">
        <v>252</v>
      </c>
      <c r="AU1650" s="206" t="s">
        <v>79</v>
      </c>
      <c r="AV1650" s="13" t="s">
        <v>79</v>
      </c>
      <c r="AW1650" s="13" t="s">
        <v>32</v>
      </c>
      <c r="AX1650" s="13" t="s">
        <v>70</v>
      </c>
      <c r="AY1650" s="206" t="s">
        <v>244</v>
      </c>
    </row>
    <row r="1651" spans="1:65" s="14" customFormat="1">
      <c r="B1651" s="207"/>
      <c r="C1651" s="208"/>
      <c r="D1651" s="197" t="s">
        <v>252</v>
      </c>
      <c r="E1651" s="209" t="s">
        <v>18</v>
      </c>
      <c r="F1651" s="210" t="s">
        <v>254</v>
      </c>
      <c r="G1651" s="208"/>
      <c r="H1651" s="211">
        <v>17.93</v>
      </c>
      <c r="I1651" s="212"/>
      <c r="J1651" s="208"/>
      <c r="K1651" s="208"/>
      <c r="L1651" s="213"/>
      <c r="M1651" s="214"/>
      <c r="N1651" s="215"/>
      <c r="O1651" s="215"/>
      <c r="P1651" s="215"/>
      <c r="Q1651" s="215"/>
      <c r="R1651" s="215"/>
      <c r="S1651" s="215"/>
      <c r="T1651" s="216"/>
      <c r="AT1651" s="217" t="s">
        <v>252</v>
      </c>
      <c r="AU1651" s="217" t="s">
        <v>79</v>
      </c>
      <c r="AV1651" s="14" t="s">
        <v>250</v>
      </c>
      <c r="AW1651" s="14" t="s">
        <v>32</v>
      </c>
      <c r="AX1651" s="14" t="s">
        <v>77</v>
      </c>
      <c r="AY1651" s="217" t="s">
        <v>244</v>
      </c>
    </row>
    <row r="1652" spans="1:65" s="2" customFormat="1" ht="24.2" customHeight="1">
      <c r="A1652" s="36"/>
      <c r="B1652" s="37"/>
      <c r="C1652" s="181" t="s">
        <v>3741</v>
      </c>
      <c r="D1652" s="181" t="s">
        <v>246</v>
      </c>
      <c r="E1652" s="182" t="s">
        <v>3742</v>
      </c>
      <c r="F1652" s="183" t="s">
        <v>3743</v>
      </c>
      <c r="G1652" s="184" t="s">
        <v>379</v>
      </c>
      <c r="H1652" s="185">
        <v>4.95</v>
      </c>
      <c r="I1652" s="186"/>
      <c r="J1652" s="187">
        <f>ROUND(I1652*H1652,2)</f>
        <v>0</v>
      </c>
      <c r="K1652" s="188"/>
      <c r="L1652" s="41"/>
      <c r="M1652" s="189" t="s">
        <v>18</v>
      </c>
      <c r="N1652" s="190" t="s">
        <v>41</v>
      </c>
      <c r="O1652" s="66"/>
      <c r="P1652" s="191">
        <f>O1652*H1652</f>
        <v>0</v>
      </c>
      <c r="Q1652" s="191">
        <v>0</v>
      </c>
      <c r="R1652" s="191">
        <f>Q1652*H1652</f>
        <v>0</v>
      </c>
      <c r="S1652" s="191">
        <v>0</v>
      </c>
      <c r="T1652" s="192">
        <f>S1652*H1652</f>
        <v>0</v>
      </c>
      <c r="U1652" s="36"/>
      <c r="V1652" s="36"/>
      <c r="W1652" s="36"/>
      <c r="X1652" s="36"/>
      <c r="Y1652" s="36"/>
      <c r="Z1652" s="36"/>
      <c r="AA1652" s="36"/>
      <c r="AB1652" s="36"/>
      <c r="AC1652" s="36"/>
      <c r="AD1652" s="36"/>
      <c r="AE1652" s="36"/>
      <c r="AR1652" s="193" t="s">
        <v>167</v>
      </c>
      <c r="AT1652" s="193" t="s">
        <v>246</v>
      </c>
      <c r="AU1652" s="193" t="s">
        <v>79</v>
      </c>
      <c r="AY1652" s="19" t="s">
        <v>244</v>
      </c>
      <c r="BE1652" s="194">
        <f>IF(N1652="základní",J1652,0)</f>
        <v>0</v>
      </c>
      <c r="BF1652" s="194">
        <f>IF(N1652="snížená",J1652,0)</f>
        <v>0</v>
      </c>
      <c r="BG1652" s="194">
        <f>IF(N1652="zákl. přenesená",J1652,0)</f>
        <v>0</v>
      </c>
      <c r="BH1652" s="194">
        <f>IF(N1652="sníž. přenesená",J1652,0)</f>
        <v>0</v>
      </c>
      <c r="BI1652" s="194">
        <f>IF(N1652="nulová",J1652,0)</f>
        <v>0</v>
      </c>
      <c r="BJ1652" s="19" t="s">
        <v>77</v>
      </c>
      <c r="BK1652" s="194">
        <f>ROUND(I1652*H1652,2)</f>
        <v>0</v>
      </c>
      <c r="BL1652" s="19" t="s">
        <v>167</v>
      </c>
      <c r="BM1652" s="193" t="s">
        <v>3744</v>
      </c>
    </row>
    <row r="1653" spans="1:65" s="13" customFormat="1">
      <c r="B1653" s="195"/>
      <c r="C1653" s="196"/>
      <c r="D1653" s="197" t="s">
        <v>252</v>
      </c>
      <c r="E1653" s="198" t="s">
        <v>18</v>
      </c>
      <c r="F1653" s="199" t="s">
        <v>3745</v>
      </c>
      <c r="G1653" s="196"/>
      <c r="H1653" s="200">
        <v>4.95</v>
      </c>
      <c r="I1653" s="201"/>
      <c r="J1653" s="196"/>
      <c r="K1653" s="196"/>
      <c r="L1653" s="202"/>
      <c r="M1653" s="203"/>
      <c r="N1653" s="204"/>
      <c r="O1653" s="204"/>
      <c r="P1653" s="204"/>
      <c r="Q1653" s="204"/>
      <c r="R1653" s="204"/>
      <c r="S1653" s="204"/>
      <c r="T1653" s="205"/>
      <c r="AT1653" s="206" t="s">
        <v>252</v>
      </c>
      <c r="AU1653" s="206" t="s">
        <v>79</v>
      </c>
      <c r="AV1653" s="13" t="s">
        <v>79</v>
      </c>
      <c r="AW1653" s="13" t="s">
        <v>32</v>
      </c>
      <c r="AX1653" s="13" t="s">
        <v>70</v>
      </c>
      <c r="AY1653" s="206" t="s">
        <v>244</v>
      </c>
    </row>
    <row r="1654" spans="1:65" s="14" customFormat="1">
      <c r="B1654" s="207"/>
      <c r="C1654" s="208"/>
      <c r="D1654" s="197" t="s">
        <v>252</v>
      </c>
      <c r="E1654" s="209" t="s">
        <v>18</v>
      </c>
      <c r="F1654" s="210" t="s">
        <v>254</v>
      </c>
      <c r="G1654" s="208"/>
      <c r="H1654" s="211">
        <v>4.95</v>
      </c>
      <c r="I1654" s="212"/>
      <c r="J1654" s="208"/>
      <c r="K1654" s="208"/>
      <c r="L1654" s="213"/>
      <c r="M1654" s="214"/>
      <c r="N1654" s="215"/>
      <c r="O1654" s="215"/>
      <c r="P1654" s="215"/>
      <c r="Q1654" s="215"/>
      <c r="R1654" s="215"/>
      <c r="S1654" s="215"/>
      <c r="T1654" s="216"/>
      <c r="AT1654" s="217" t="s">
        <v>252</v>
      </c>
      <c r="AU1654" s="217" t="s">
        <v>79</v>
      </c>
      <c r="AV1654" s="14" t="s">
        <v>250</v>
      </c>
      <c r="AW1654" s="14" t="s">
        <v>32</v>
      </c>
      <c r="AX1654" s="14" t="s">
        <v>77</v>
      </c>
      <c r="AY1654" s="217" t="s">
        <v>244</v>
      </c>
    </row>
    <row r="1655" spans="1:65" s="2" customFormat="1" ht="37.9" customHeight="1">
      <c r="A1655" s="36"/>
      <c r="B1655" s="37"/>
      <c r="C1655" s="181" t="s">
        <v>3746</v>
      </c>
      <c r="D1655" s="181" t="s">
        <v>246</v>
      </c>
      <c r="E1655" s="182" t="s">
        <v>3747</v>
      </c>
      <c r="F1655" s="183" t="s">
        <v>3748</v>
      </c>
      <c r="G1655" s="184" t="s">
        <v>379</v>
      </c>
      <c r="H1655" s="185">
        <v>26.84</v>
      </c>
      <c r="I1655" s="186"/>
      <c r="J1655" s="187">
        <f>ROUND(I1655*H1655,2)</f>
        <v>0</v>
      </c>
      <c r="K1655" s="188"/>
      <c r="L1655" s="41"/>
      <c r="M1655" s="189" t="s">
        <v>18</v>
      </c>
      <c r="N1655" s="190" t="s">
        <v>41</v>
      </c>
      <c r="O1655" s="66"/>
      <c r="P1655" s="191">
        <f>O1655*H1655</f>
        <v>0</v>
      </c>
      <c r="Q1655" s="191">
        <v>0</v>
      </c>
      <c r="R1655" s="191">
        <f>Q1655*H1655</f>
        <v>0</v>
      </c>
      <c r="S1655" s="191">
        <v>0</v>
      </c>
      <c r="T1655" s="192">
        <f>S1655*H1655</f>
        <v>0</v>
      </c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R1655" s="193" t="s">
        <v>167</v>
      </c>
      <c r="AT1655" s="193" t="s">
        <v>246</v>
      </c>
      <c r="AU1655" s="193" t="s">
        <v>79</v>
      </c>
      <c r="AY1655" s="19" t="s">
        <v>244</v>
      </c>
      <c r="BE1655" s="194">
        <f>IF(N1655="základní",J1655,0)</f>
        <v>0</v>
      </c>
      <c r="BF1655" s="194">
        <f>IF(N1655="snížená",J1655,0)</f>
        <v>0</v>
      </c>
      <c r="BG1655" s="194">
        <f>IF(N1655="zákl. přenesená",J1655,0)</f>
        <v>0</v>
      </c>
      <c r="BH1655" s="194">
        <f>IF(N1655="sníž. přenesená",J1655,0)</f>
        <v>0</v>
      </c>
      <c r="BI1655" s="194">
        <f>IF(N1655="nulová",J1655,0)</f>
        <v>0</v>
      </c>
      <c r="BJ1655" s="19" t="s">
        <v>77</v>
      </c>
      <c r="BK1655" s="194">
        <f>ROUND(I1655*H1655,2)</f>
        <v>0</v>
      </c>
      <c r="BL1655" s="19" t="s">
        <v>167</v>
      </c>
      <c r="BM1655" s="193" t="s">
        <v>3749</v>
      </c>
    </row>
    <row r="1656" spans="1:65" s="13" customFormat="1">
      <c r="B1656" s="195"/>
      <c r="C1656" s="196"/>
      <c r="D1656" s="197" t="s">
        <v>252</v>
      </c>
      <c r="E1656" s="198" t="s">
        <v>18</v>
      </c>
      <c r="F1656" s="199" t="s">
        <v>3750</v>
      </c>
      <c r="G1656" s="196"/>
      <c r="H1656" s="200">
        <v>26.84</v>
      </c>
      <c r="I1656" s="201"/>
      <c r="J1656" s="196"/>
      <c r="K1656" s="196"/>
      <c r="L1656" s="202"/>
      <c r="M1656" s="203"/>
      <c r="N1656" s="204"/>
      <c r="O1656" s="204"/>
      <c r="P1656" s="204"/>
      <c r="Q1656" s="204"/>
      <c r="R1656" s="204"/>
      <c r="S1656" s="204"/>
      <c r="T1656" s="205"/>
      <c r="AT1656" s="206" t="s">
        <v>252</v>
      </c>
      <c r="AU1656" s="206" t="s">
        <v>79</v>
      </c>
      <c r="AV1656" s="13" t="s">
        <v>79</v>
      </c>
      <c r="AW1656" s="13" t="s">
        <v>32</v>
      </c>
      <c r="AX1656" s="13" t="s">
        <v>70</v>
      </c>
      <c r="AY1656" s="206" t="s">
        <v>244</v>
      </c>
    </row>
    <row r="1657" spans="1:65" s="14" customFormat="1">
      <c r="B1657" s="207"/>
      <c r="C1657" s="208"/>
      <c r="D1657" s="197" t="s">
        <v>252</v>
      </c>
      <c r="E1657" s="209" t="s">
        <v>18</v>
      </c>
      <c r="F1657" s="210" t="s">
        <v>254</v>
      </c>
      <c r="G1657" s="208"/>
      <c r="H1657" s="211">
        <v>26.84</v>
      </c>
      <c r="I1657" s="212"/>
      <c r="J1657" s="208"/>
      <c r="K1657" s="208"/>
      <c r="L1657" s="213"/>
      <c r="M1657" s="214"/>
      <c r="N1657" s="215"/>
      <c r="O1657" s="215"/>
      <c r="P1657" s="215"/>
      <c r="Q1657" s="215"/>
      <c r="R1657" s="215"/>
      <c r="S1657" s="215"/>
      <c r="T1657" s="216"/>
      <c r="AT1657" s="217" t="s">
        <v>252</v>
      </c>
      <c r="AU1657" s="217" t="s">
        <v>79</v>
      </c>
      <c r="AV1657" s="14" t="s">
        <v>250</v>
      </c>
      <c r="AW1657" s="14" t="s">
        <v>32</v>
      </c>
      <c r="AX1657" s="14" t="s">
        <v>77</v>
      </c>
      <c r="AY1657" s="217" t="s">
        <v>244</v>
      </c>
    </row>
    <row r="1658" spans="1:65" s="2" customFormat="1" ht="37.9" customHeight="1">
      <c r="A1658" s="36"/>
      <c r="B1658" s="37"/>
      <c r="C1658" s="181" t="s">
        <v>3751</v>
      </c>
      <c r="D1658" s="181" t="s">
        <v>246</v>
      </c>
      <c r="E1658" s="182" t="s">
        <v>3752</v>
      </c>
      <c r="F1658" s="183" t="s">
        <v>3753</v>
      </c>
      <c r="G1658" s="184" t="s">
        <v>379</v>
      </c>
      <c r="H1658" s="185">
        <v>81.95</v>
      </c>
      <c r="I1658" s="186"/>
      <c r="J1658" s="187">
        <f>ROUND(I1658*H1658,2)</f>
        <v>0</v>
      </c>
      <c r="K1658" s="188"/>
      <c r="L1658" s="41"/>
      <c r="M1658" s="189" t="s">
        <v>18</v>
      </c>
      <c r="N1658" s="190" t="s">
        <v>41</v>
      </c>
      <c r="O1658" s="66"/>
      <c r="P1658" s="191">
        <f>O1658*H1658</f>
        <v>0</v>
      </c>
      <c r="Q1658" s="191">
        <v>0</v>
      </c>
      <c r="R1658" s="191">
        <f>Q1658*H1658</f>
        <v>0</v>
      </c>
      <c r="S1658" s="191">
        <v>0</v>
      </c>
      <c r="T1658" s="192">
        <f>S1658*H1658</f>
        <v>0</v>
      </c>
      <c r="U1658" s="36"/>
      <c r="V1658" s="36"/>
      <c r="W1658" s="36"/>
      <c r="X1658" s="36"/>
      <c r="Y1658" s="36"/>
      <c r="Z1658" s="36"/>
      <c r="AA1658" s="36"/>
      <c r="AB1658" s="36"/>
      <c r="AC1658" s="36"/>
      <c r="AD1658" s="36"/>
      <c r="AE1658" s="36"/>
      <c r="AR1658" s="193" t="s">
        <v>167</v>
      </c>
      <c r="AT1658" s="193" t="s">
        <v>246</v>
      </c>
      <c r="AU1658" s="193" t="s">
        <v>79</v>
      </c>
      <c r="AY1658" s="19" t="s">
        <v>244</v>
      </c>
      <c r="BE1658" s="194">
        <f>IF(N1658="základní",J1658,0)</f>
        <v>0</v>
      </c>
      <c r="BF1658" s="194">
        <f>IF(N1658="snížená",J1658,0)</f>
        <v>0</v>
      </c>
      <c r="BG1658" s="194">
        <f>IF(N1658="zákl. přenesená",J1658,0)</f>
        <v>0</v>
      </c>
      <c r="BH1658" s="194">
        <f>IF(N1658="sníž. přenesená",J1658,0)</f>
        <v>0</v>
      </c>
      <c r="BI1658" s="194">
        <f>IF(N1658="nulová",J1658,0)</f>
        <v>0</v>
      </c>
      <c r="BJ1658" s="19" t="s">
        <v>77</v>
      </c>
      <c r="BK1658" s="194">
        <f>ROUND(I1658*H1658,2)</f>
        <v>0</v>
      </c>
      <c r="BL1658" s="19" t="s">
        <v>167</v>
      </c>
      <c r="BM1658" s="193" t="s">
        <v>3754</v>
      </c>
    </row>
    <row r="1659" spans="1:65" s="13" customFormat="1">
      <c r="B1659" s="195"/>
      <c r="C1659" s="196"/>
      <c r="D1659" s="197" t="s">
        <v>252</v>
      </c>
      <c r="E1659" s="198" t="s">
        <v>18</v>
      </c>
      <c r="F1659" s="199" t="s">
        <v>3755</v>
      </c>
      <c r="G1659" s="196"/>
      <c r="H1659" s="200">
        <v>4.4000000000000004</v>
      </c>
      <c r="I1659" s="201"/>
      <c r="J1659" s="196"/>
      <c r="K1659" s="196"/>
      <c r="L1659" s="202"/>
      <c r="M1659" s="203"/>
      <c r="N1659" s="204"/>
      <c r="O1659" s="204"/>
      <c r="P1659" s="204"/>
      <c r="Q1659" s="204"/>
      <c r="R1659" s="204"/>
      <c r="S1659" s="204"/>
      <c r="T1659" s="205"/>
      <c r="AT1659" s="206" t="s">
        <v>252</v>
      </c>
      <c r="AU1659" s="206" t="s">
        <v>79</v>
      </c>
      <c r="AV1659" s="13" t="s">
        <v>79</v>
      </c>
      <c r="AW1659" s="13" t="s">
        <v>32</v>
      </c>
      <c r="AX1659" s="13" t="s">
        <v>70</v>
      </c>
      <c r="AY1659" s="206" t="s">
        <v>244</v>
      </c>
    </row>
    <row r="1660" spans="1:65" s="13" customFormat="1">
      <c r="B1660" s="195"/>
      <c r="C1660" s="196"/>
      <c r="D1660" s="197" t="s">
        <v>252</v>
      </c>
      <c r="E1660" s="198" t="s">
        <v>18</v>
      </c>
      <c r="F1660" s="199" t="s">
        <v>3756</v>
      </c>
      <c r="G1660" s="196"/>
      <c r="H1660" s="200">
        <v>12.87</v>
      </c>
      <c r="I1660" s="201"/>
      <c r="J1660" s="196"/>
      <c r="K1660" s="196"/>
      <c r="L1660" s="202"/>
      <c r="M1660" s="203"/>
      <c r="N1660" s="204"/>
      <c r="O1660" s="204"/>
      <c r="P1660" s="204"/>
      <c r="Q1660" s="204"/>
      <c r="R1660" s="204"/>
      <c r="S1660" s="204"/>
      <c r="T1660" s="205"/>
      <c r="AT1660" s="206" t="s">
        <v>252</v>
      </c>
      <c r="AU1660" s="206" t="s">
        <v>79</v>
      </c>
      <c r="AV1660" s="13" t="s">
        <v>79</v>
      </c>
      <c r="AW1660" s="13" t="s">
        <v>32</v>
      </c>
      <c r="AX1660" s="13" t="s">
        <v>70</v>
      </c>
      <c r="AY1660" s="206" t="s">
        <v>244</v>
      </c>
    </row>
    <row r="1661" spans="1:65" s="13" customFormat="1">
      <c r="B1661" s="195"/>
      <c r="C1661" s="196"/>
      <c r="D1661" s="197" t="s">
        <v>252</v>
      </c>
      <c r="E1661" s="198" t="s">
        <v>18</v>
      </c>
      <c r="F1661" s="199" t="s">
        <v>3757</v>
      </c>
      <c r="G1661" s="196"/>
      <c r="H1661" s="200">
        <v>7.04</v>
      </c>
      <c r="I1661" s="201"/>
      <c r="J1661" s="196"/>
      <c r="K1661" s="196"/>
      <c r="L1661" s="202"/>
      <c r="M1661" s="203"/>
      <c r="N1661" s="204"/>
      <c r="O1661" s="204"/>
      <c r="P1661" s="204"/>
      <c r="Q1661" s="204"/>
      <c r="R1661" s="204"/>
      <c r="S1661" s="204"/>
      <c r="T1661" s="205"/>
      <c r="AT1661" s="206" t="s">
        <v>252</v>
      </c>
      <c r="AU1661" s="206" t="s">
        <v>79</v>
      </c>
      <c r="AV1661" s="13" t="s">
        <v>79</v>
      </c>
      <c r="AW1661" s="13" t="s">
        <v>32</v>
      </c>
      <c r="AX1661" s="13" t="s">
        <v>70</v>
      </c>
      <c r="AY1661" s="206" t="s">
        <v>244</v>
      </c>
    </row>
    <row r="1662" spans="1:65" s="13" customFormat="1">
      <c r="B1662" s="195"/>
      <c r="C1662" s="196"/>
      <c r="D1662" s="197" t="s">
        <v>252</v>
      </c>
      <c r="E1662" s="198" t="s">
        <v>18</v>
      </c>
      <c r="F1662" s="199" t="s">
        <v>3650</v>
      </c>
      <c r="G1662" s="196"/>
      <c r="H1662" s="200">
        <v>57.64</v>
      </c>
      <c r="I1662" s="201"/>
      <c r="J1662" s="196"/>
      <c r="K1662" s="196"/>
      <c r="L1662" s="202"/>
      <c r="M1662" s="203"/>
      <c r="N1662" s="204"/>
      <c r="O1662" s="204"/>
      <c r="P1662" s="204"/>
      <c r="Q1662" s="204"/>
      <c r="R1662" s="204"/>
      <c r="S1662" s="204"/>
      <c r="T1662" s="205"/>
      <c r="AT1662" s="206" t="s">
        <v>252</v>
      </c>
      <c r="AU1662" s="206" t="s">
        <v>79</v>
      </c>
      <c r="AV1662" s="13" t="s">
        <v>79</v>
      </c>
      <c r="AW1662" s="13" t="s">
        <v>32</v>
      </c>
      <c r="AX1662" s="13" t="s">
        <v>70</v>
      </c>
      <c r="AY1662" s="206" t="s">
        <v>244</v>
      </c>
    </row>
    <row r="1663" spans="1:65" s="14" customFormat="1">
      <c r="B1663" s="207"/>
      <c r="C1663" s="208"/>
      <c r="D1663" s="197" t="s">
        <v>252</v>
      </c>
      <c r="E1663" s="209" t="s">
        <v>18</v>
      </c>
      <c r="F1663" s="210" t="s">
        <v>254</v>
      </c>
      <c r="G1663" s="208"/>
      <c r="H1663" s="211">
        <v>81.95</v>
      </c>
      <c r="I1663" s="212"/>
      <c r="J1663" s="208"/>
      <c r="K1663" s="208"/>
      <c r="L1663" s="213"/>
      <c r="M1663" s="214"/>
      <c r="N1663" s="215"/>
      <c r="O1663" s="215"/>
      <c r="P1663" s="215"/>
      <c r="Q1663" s="215"/>
      <c r="R1663" s="215"/>
      <c r="S1663" s="215"/>
      <c r="T1663" s="216"/>
      <c r="AT1663" s="217" t="s">
        <v>252</v>
      </c>
      <c r="AU1663" s="217" t="s">
        <v>79</v>
      </c>
      <c r="AV1663" s="14" t="s">
        <v>250</v>
      </c>
      <c r="AW1663" s="14" t="s">
        <v>32</v>
      </c>
      <c r="AX1663" s="14" t="s">
        <v>77</v>
      </c>
      <c r="AY1663" s="217" t="s">
        <v>244</v>
      </c>
    </row>
    <row r="1664" spans="1:65" s="2" customFormat="1" ht="37.9" customHeight="1">
      <c r="A1664" s="36"/>
      <c r="B1664" s="37"/>
      <c r="C1664" s="181" t="s">
        <v>3758</v>
      </c>
      <c r="D1664" s="181" t="s">
        <v>246</v>
      </c>
      <c r="E1664" s="182" t="s">
        <v>3759</v>
      </c>
      <c r="F1664" s="183" t="s">
        <v>3760</v>
      </c>
      <c r="G1664" s="184" t="s">
        <v>379</v>
      </c>
      <c r="H1664" s="185">
        <v>8.69</v>
      </c>
      <c r="I1664" s="186"/>
      <c r="J1664" s="187">
        <f>ROUND(I1664*H1664,2)</f>
        <v>0</v>
      </c>
      <c r="K1664" s="188"/>
      <c r="L1664" s="41"/>
      <c r="M1664" s="189" t="s">
        <v>18</v>
      </c>
      <c r="N1664" s="190" t="s">
        <v>41</v>
      </c>
      <c r="O1664" s="66"/>
      <c r="P1664" s="191">
        <f>O1664*H1664</f>
        <v>0</v>
      </c>
      <c r="Q1664" s="191">
        <v>0</v>
      </c>
      <c r="R1664" s="191">
        <f>Q1664*H1664</f>
        <v>0</v>
      </c>
      <c r="S1664" s="191">
        <v>0</v>
      </c>
      <c r="T1664" s="192">
        <f>S1664*H1664</f>
        <v>0</v>
      </c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R1664" s="193" t="s">
        <v>167</v>
      </c>
      <c r="AT1664" s="193" t="s">
        <v>246</v>
      </c>
      <c r="AU1664" s="193" t="s">
        <v>79</v>
      </c>
      <c r="AY1664" s="19" t="s">
        <v>244</v>
      </c>
      <c r="BE1664" s="194">
        <f>IF(N1664="základní",J1664,0)</f>
        <v>0</v>
      </c>
      <c r="BF1664" s="194">
        <f>IF(N1664="snížená",J1664,0)</f>
        <v>0</v>
      </c>
      <c r="BG1664" s="194">
        <f>IF(N1664="zákl. přenesená",J1664,0)</f>
        <v>0</v>
      </c>
      <c r="BH1664" s="194">
        <f>IF(N1664="sníž. přenesená",J1664,0)</f>
        <v>0</v>
      </c>
      <c r="BI1664" s="194">
        <f>IF(N1664="nulová",J1664,0)</f>
        <v>0</v>
      </c>
      <c r="BJ1664" s="19" t="s">
        <v>77</v>
      </c>
      <c r="BK1664" s="194">
        <f>ROUND(I1664*H1664,2)</f>
        <v>0</v>
      </c>
      <c r="BL1664" s="19" t="s">
        <v>167</v>
      </c>
      <c r="BM1664" s="193" t="s">
        <v>3761</v>
      </c>
    </row>
    <row r="1665" spans="1:65" s="13" customFormat="1">
      <c r="B1665" s="195"/>
      <c r="C1665" s="196"/>
      <c r="D1665" s="197" t="s">
        <v>252</v>
      </c>
      <c r="E1665" s="198" t="s">
        <v>18</v>
      </c>
      <c r="F1665" s="199" t="s">
        <v>3762</v>
      </c>
      <c r="G1665" s="196"/>
      <c r="H1665" s="200">
        <v>2.2000000000000002</v>
      </c>
      <c r="I1665" s="201"/>
      <c r="J1665" s="196"/>
      <c r="K1665" s="196"/>
      <c r="L1665" s="202"/>
      <c r="M1665" s="203"/>
      <c r="N1665" s="204"/>
      <c r="O1665" s="204"/>
      <c r="P1665" s="204"/>
      <c r="Q1665" s="204"/>
      <c r="R1665" s="204"/>
      <c r="S1665" s="204"/>
      <c r="T1665" s="205"/>
      <c r="AT1665" s="206" t="s">
        <v>252</v>
      </c>
      <c r="AU1665" s="206" t="s">
        <v>79</v>
      </c>
      <c r="AV1665" s="13" t="s">
        <v>79</v>
      </c>
      <c r="AW1665" s="13" t="s">
        <v>32</v>
      </c>
      <c r="AX1665" s="13" t="s">
        <v>70</v>
      </c>
      <c r="AY1665" s="206" t="s">
        <v>244</v>
      </c>
    </row>
    <row r="1666" spans="1:65" s="13" customFormat="1">
      <c r="B1666" s="195"/>
      <c r="C1666" s="196"/>
      <c r="D1666" s="197" t="s">
        <v>252</v>
      </c>
      <c r="E1666" s="198" t="s">
        <v>18</v>
      </c>
      <c r="F1666" s="199" t="s">
        <v>3763</v>
      </c>
      <c r="G1666" s="196"/>
      <c r="H1666" s="200">
        <v>1.65</v>
      </c>
      <c r="I1666" s="201"/>
      <c r="J1666" s="196"/>
      <c r="K1666" s="196"/>
      <c r="L1666" s="202"/>
      <c r="M1666" s="203"/>
      <c r="N1666" s="204"/>
      <c r="O1666" s="204"/>
      <c r="P1666" s="204"/>
      <c r="Q1666" s="204"/>
      <c r="R1666" s="204"/>
      <c r="S1666" s="204"/>
      <c r="T1666" s="205"/>
      <c r="AT1666" s="206" t="s">
        <v>252</v>
      </c>
      <c r="AU1666" s="206" t="s">
        <v>79</v>
      </c>
      <c r="AV1666" s="13" t="s">
        <v>79</v>
      </c>
      <c r="AW1666" s="13" t="s">
        <v>32</v>
      </c>
      <c r="AX1666" s="13" t="s">
        <v>70</v>
      </c>
      <c r="AY1666" s="206" t="s">
        <v>244</v>
      </c>
    </row>
    <row r="1667" spans="1:65" s="13" customFormat="1">
      <c r="B1667" s="195"/>
      <c r="C1667" s="196"/>
      <c r="D1667" s="197" t="s">
        <v>252</v>
      </c>
      <c r="E1667" s="198" t="s">
        <v>18</v>
      </c>
      <c r="F1667" s="199" t="s">
        <v>3764</v>
      </c>
      <c r="G1667" s="196"/>
      <c r="H1667" s="200">
        <v>4.84</v>
      </c>
      <c r="I1667" s="201"/>
      <c r="J1667" s="196"/>
      <c r="K1667" s="196"/>
      <c r="L1667" s="202"/>
      <c r="M1667" s="203"/>
      <c r="N1667" s="204"/>
      <c r="O1667" s="204"/>
      <c r="P1667" s="204"/>
      <c r="Q1667" s="204"/>
      <c r="R1667" s="204"/>
      <c r="S1667" s="204"/>
      <c r="T1667" s="205"/>
      <c r="AT1667" s="206" t="s">
        <v>252</v>
      </c>
      <c r="AU1667" s="206" t="s">
        <v>79</v>
      </c>
      <c r="AV1667" s="13" t="s">
        <v>79</v>
      </c>
      <c r="AW1667" s="13" t="s">
        <v>32</v>
      </c>
      <c r="AX1667" s="13" t="s">
        <v>70</v>
      </c>
      <c r="AY1667" s="206" t="s">
        <v>244</v>
      </c>
    </row>
    <row r="1668" spans="1:65" s="14" customFormat="1">
      <c r="B1668" s="207"/>
      <c r="C1668" s="208"/>
      <c r="D1668" s="197" t="s">
        <v>252</v>
      </c>
      <c r="E1668" s="209" t="s">
        <v>18</v>
      </c>
      <c r="F1668" s="210" t="s">
        <v>254</v>
      </c>
      <c r="G1668" s="208"/>
      <c r="H1668" s="211">
        <v>8.69</v>
      </c>
      <c r="I1668" s="212"/>
      <c r="J1668" s="208"/>
      <c r="K1668" s="208"/>
      <c r="L1668" s="213"/>
      <c r="M1668" s="214"/>
      <c r="N1668" s="215"/>
      <c r="O1668" s="215"/>
      <c r="P1668" s="215"/>
      <c r="Q1668" s="215"/>
      <c r="R1668" s="215"/>
      <c r="S1668" s="215"/>
      <c r="T1668" s="216"/>
      <c r="AT1668" s="217" t="s">
        <v>252</v>
      </c>
      <c r="AU1668" s="217" t="s">
        <v>79</v>
      </c>
      <c r="AV1668" s="14" t="s">
        <v>250</v>
      </c>
      <c r="AW1668" s="14" t="s">
        <v>32</v>
      </c>
      <c r="AX1668" s="14" t="s">
        <v>77</v>
      </c>
      <c r="AY1668" s="217" t="s">
        <v>244</v>
      </c>
    </row>
    <row r="1669" spans="1:65" s="2" customFormat="1" ht="24.2" customHeight="1">
      <c r="A1669" s="36"/>
      <c r="B1669" s="37"/>
      <c r="C1669" s="181" t="s">
        <v>3765</v>
      </c>
      <c r="D1669" s="181" t="s">
        <v>246</v>
      </c>
      <c r="E1669" s="182" t="s">
        <v>3766</v>
      </c>
      <c r="F1669" s="183" t="s">
        <v>3767</v>
      </c>
      <c r="G1669" s="184" t="s">
        <v>379</v>
      </c>
      <c r="H1669" s="185">
        <v>5.28</v>
      </c>
      <c r="I1669" s="186"/>
      <c r="J1669" s="187">
        <f>ROUND(I1669*H1669,2)</f>
        <v>0</v>
      </c>
      <c r="K1669" s="188"/>
      <c r="L1669" s="41"/>
      <c r="M1669" s="189" t="s">
        <v>18</v>
      </c>
      <c r="N1669" s="190" t="s">
        <v>41</v>
      </c>
      <c r="O1669" s="66"/>
      <c r="P1669" s="191">
        <f>O1669*H1669</f>
        <v>0</v>
      </c>
      <c r="Q1669" s="191">
        <v>0</v>
      </c>
      <c r="R1669" s="191">
        <f>Q1669*H1669</f>
        <v>0</v>
      </c>
      <c r="S1669" s="191">
        <v>0</v>
      </c>
      <c r="T1669" s="192">
        <f>S1669*H1669</f>
        <v>0</v>
      </c>
      <c r="U1669" s="36"/>
      <c r="V1669" s="36"/>
      <c r="W1669" s="36"/>
      <c r="X1669" s="36"/>
      <c r="Y1669" s="36"/>
      <c r="Z1669" s="36"/>
      <c r="AA1669" s="36"/>
      <c r="AB1669" s="36"/>
      <c r="AC1669" s="36"/>
      <c r="AD1669" s="36"/>
      <c r="AE1669" s="36"/>
      <c r="AR1669" s="193" t="s">
        <v>167</v>
      </c>
      <c r="AT1669" s="193" t="s">
        <v>246</v>
      </c>
      <c r="AU1669" s="193" t="s">
        <v>79</v>
      </c>
      <c r="AY1669" s="19" t="s">
        <v>244</v>
      </c>
      <c r="BE1669" s="194">
        <f>IF(N1669="základní",J1669,0)</f>
        <v>0</v>
      </c>
      <c r="BF1669" s="194">
        <f>IF(N1669="snížená",J1669,0)</f>
        <v>0</v>
      </c>
      <c r="BG1669" s="194">
        <f>IF(N1669="zákl. přenesená",J1669,0)</f>
        <v>0</v>
      </c>
      <c r="BH1669" s="194">
        <f>IF(N1669="sníž. přenesená",J1669,0)</f>
        <v>0</v>
      </c>
      <c r="BI1669" s="194">
        <f>IF(N1669="nulová",J1669,0)</f>
        <v>0</v>
      </c>
      <c r="BJ1669" s="19" t="s">
        <v>77</v>
      </c>
      <c r="BK1669" s="194">
        <f>ROUND(I1669*H1669,2)</f>
        <v>0</v>
      </c>
      <c r="BL1669" s="19" t="s">
        <v>167</v>
      </c>
      <c r="BM1669" s="193" t="s">
        <v>3768</v>
      </c>
    </row>
    <row r="1670" spans="1:65" s="2" customFormat="1" ht="29.25">
      <c r="A1670" s="36"/>
      <c r="B1670" s="37"/>
      <c r="C1670" s="38"/>
      <c r="D1670" s="197" t="s">
        <v>444</v>
      </c>
      <c r="E1670" s="38"/>
      <c r="F1670" s="239" t="s">
        <v>3769</v>
      </c>
      <c r="G1670" s="38"/>
      <c r="H1670" s="38"/>
      <c r="I1670" s="240"/>
      <c r="J1670" s="38"/>
      <c r="K1670" s="38"/>
      <c r="L1670" s="41"/>
      <c r="M1670" s="241"/>
      <c r="N1670" s="242"/>
      <c r="O1670" s="66"/>
      <c r="P1670" s="66"/>
      <c r="Q1670" s="66"/>
      <c r="R1670" s="66"/>
      <c r="S1670" s="66"/>
      <c r="T1670" s="67"/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T1670" s="19" t="s">
        <v>444</v>
      </c>
      <c r="AU1670" s="19" t="s">
        <v>79</v>
      </c>
    </row>
    <row r="1671" spans="1:65" s="13" customFormat="1">
      <c r="B1671" s="195"/>
      <c r="C1671" s="196"/>
      <c r="D1671" s="197" t="s">
        <v>252</v>
      </c>
      <c r="E1671" s="198" t="s">
        <v>18</v>
      </c>
      <c r="F1671" s="199" t="s">
        <v>3770</v>
      </c>
      <c r="G1671" s="196"/>
      <c r="H1671" s="200">
        <v>5.28</v>
      </c>
      <c r="I1671" s="201"/>
      <c r="J1671" s="196"/>
      <c r="K1671" s="196"/>
      <c r="L1671" s="202"/>
      <c r="M1671" s="203"/>
      <c r="N1671" s="204"/>
      <c r="O1671" s="204"/>
      <c r="P1671" s="204"/>
      <c r="Q1671" s="204"/>
      <c r="R1671" s="204"/>
      <c r="S1671" s="204"/>
      <c r="T1671" s="205"/>
      <c r="AT1671" s="206" t="s">
        <v>252</v>
      </c>
      <c r="AU1671" s="206" t="s">
        <v>79</v>
      </c>
      <c r="AV1671" s="13" t="s">
        <v>79</v>
      </c>
      <c r="AW1671" s="13" t="s">
        <v>32</v>
      </c>
      <c r="AX1671" s="13" t="s">
        <v>70</v>
      </c>
      <c r="AY1671" s="206" t="s">
        <v>244</v>
      </c>
    </row>
    <row r="1672" spans="1:65" s="14" customFormat="1">
      <c r="B1672" s="207"/>
      <c r="C1672" s="208"/>
      <c r="D1672" s="197" t="s">
        <v>252</v>
      </c>
      <c r="E1672" s="209" t="s">
        <v>18</v>
      </c>
      <c r="F1672" s="210" t="s">
        <v>254</v>
      </c>
      <c r="G1672" s="208"/>
      <c r="H1672" s="211">
        <v>5.28</v>
      </c>
      <c r="I1672" s="212"/>
      <c r="J1672" s="208"/>
      <c r="K1672" s="208"/>
      <c r="L1672" s="213"/>
      <c r="M1672" s="214"/>
      <c r="N1672" s="215"/>
      <c r="O1672" s="215"/>
      <c r="P1672" s="215"/>
      <c r="Q1672" s="215"/>
      <c r="R1672" s="215"/>
      <c r="S1672" s="215"/>
      <c r="T1672" s="216"/>
      <c r="AT1672" s="217" t="s">
        <v>252</v>
      </c>
      <c r="AU1672" s="217" t="s">
        <v>79</v>
      </c>
      <c r="AV1672" s="14" t="s">
        <v>250</v>
      </c>
      <c r="AW1672" s="14" t="s">
        <v>32</v>
      </c>
      <c r="AX1672" s="14" t="s">
        <v>77</v>
      </c>
      <c r="AY1672" s="217" t="s">
        <v>244</v>
      </c>
    </row>
    <row r="1673" spans="1:65" s="2" customFormat="1" ht="24.2" customHeight="1">
      <c r="A1673" s="36"/>
      <c r="B1673" s="37"/>
      <c r="C1673" s="181" t="s">
        <v>3771</v>
      </c>
      <c r="D1673" s="181" t="s">
        <v>246</v>
      </c>
      <c r="E1673" s="182" t="s">
        <v>3772</v>
      </c>
      <c r="F1673" s="183" t="s">
        <v>3773</v>
      </c>
      <c r="G1673" s="184" t="s">
        <v>249</v>
      </c>
      <c r="H1673" s="185">
        <v>11</v>
      </c>
      <c r="I1673" s="186"/>
      <c r="J1673" s="187">
        <f>ROUND(I1673*H1673,2)</f>
        <v>0</v>
      </c>
      <c r="K1673" s="188"/>
      <c r="L1673" s="41"/>
      <c r="M1673" s="189" t="s">
        <v>18</v>
      </c>
      <c r="N1673" s="190" t="s">
        <v>41</v>
      </c>
      <c r="O1673" s="66"/>
      <c r="P1673" s="191">
        <f>O1673*H1673</f>
        <v>0</v>
      </c>
      <c r="Q1673" s="191">
        <v>0</v>
      </c>
      <c r="R1673" s="191">
        <f>Q1673*H1673</f>
        <v>0</v>
      </c>
      <c r="S1673" s="191">
        <v>0</v>
      </c>
      <c r="T1673" s="192">
        <f>S1673*H1673</f>
        <v>0</v>
      </c>
      <c r="U1673" s="36"/>
      <c r="V1673" s="36"/>
      <c r="W1673" s="36"/>
      <c r="X1673" s="36"/>
      <c r="Y1673" s="36"/>
      <c r="Z1673" s="36"/>
      <c r="AA1673" s="36"/>
      <c r="AB1673" s="36"/>
      <c r="AC1673" s="36"/>
      <c r="AD1673" s="36"/>
      <c r="AE1673" s="36"/>
      <c r="AR1673" s="193" t="s">
        <v>167</v>
      </c>
      <c r="AT1673" s="193" t="s">
        <v>246</v>
      </c>
      <c r="AU1673" s="193" t="s">
        <v>79</v>
      </c>
      <c r="AY1673" s="19" t="s">
        <v>244</v>
      </c>
      <c r="BE1673" s="194">
        <f>IF(N1673="základní",J1673,0)</f>
        <v>0</v>
      </c>
      <c r="BF1673" s="194">
        <f>IF(N1673="snížená",J1673,0)</f>
        <v>0</v>
      </c>
      <c r="BG1673" s="194">
        <f>IF(N1673="zákl. přenesená",J1673,0)</f>
        <v>0</v>
      </c>
      <c r="BH1673" s="194">
        <f>IF(N1673="sníž. přenesená",J1673,0)</f>
        <v>0</v>
      </c>
      <c r="BI1673" s="194">
        <f>IF(N1673="nulová",J1673,0)</f>
        <v>0</v>
      </c>
      <c r="BJ1673" s="19" t="s">
        <v>77</v>
      </c>
      <c r="BK1673" s="194">
        <f>ROUND(I1673*H1673,2)</f>
        <v>0</v>
      </c>
      <c r="BL1673" s="19" t="s">
        <v>167</v>
      </c>
      <c r="BM1673" s="193" t="s">
        <v>3774</v>
      </c>
    </row>
    <row r="1674" spans="1:65" s="13" customFormat="1">
      <c r="B1674" s="195"/>
      <c r="C1674" s="196"/>
      <c r="D1674" s="197" t="s">
        <v>252</v>
      </c>
      <c r="E1674" s="198" t="s">
        <v>18</v>
      </c>
      <c r="F1674" s="199" t="s">
        <v>3775</v>
      </c>
      <c r="G1674" s="196"/>
      <c r="H1674" s="200">
        <v>11</v>
      </c>
      <c r="I1674" s="201"/>
      <c r="J1674" s="196"/>
      <c r="K1674" s="196"/>
      <c r="L1674" s="202"/>
      <c r="M1674" s="203"/>
      <c r="N1674" s="204"/>
      <c r="O1674" s="204"/>
      <c r="P1674" s="204"/>
      <c r="Q1674" s="204"/>
      <c r="R1674" s="204"/>
      <c r="S1674" s="204"/>
      <c r="T1674" s="205"/>
      <c r="AT1674" s="206" t="s">
        <v>252</v>
      </c>
      <c r="AU1674" s="206" t="s">
        <v>79</v>
      </c>
      <c r="AV1674" s="13" t="s">
        <v>79</v>
      </c>
      <c r="AW1674" s="13" t="s">
        <v>32</v>
      </c>
      <c r="AX1674" s="13" t="s">
        <v>70</v>
      </c>
      <c r="AY1674" s="206" t="s">
        <v>244</v>
      </c>
    </row>
    <row r="1675" spans="1:65" s="14" customFormat="1">
      <c r="B1675" s="207"/>
      <c r="C1675" s="208"/>
      <c r="D1675" s="197" t="s">
        <v>252</v>
      </c>
      <c r="E1675" s="209" t="s">
        <v>18</v>
      </c>
      <c r="F1675" s="210" t="s">
        <v>254</v>
      </c>
      <c r="G1675" s="208"/>
      <c r="H1675" s="211">
        <v>11</v>
      </c>
      <c r="I1675" s="212"/>
      <c r="J1675" s="208"/>
      <c r="K1675" s="208"/>
      <c r="L1675" s="213"/>
      <c r="M1675" s="214"/>
      <c r="N1675" s="215"/>
      <c r="O1675" s="215"/>
      <c r="P1675" s="215"/>
      <c r="Q1675" s="215"/>
      <c r="R1675" s="215"/>
      <c r="S1675" s="215"/>
      <c r="T1675" s="216"/>
      <c r="AT1675" s="217" t="s">
        <v>252</v>
      </c>
      <c r="AU1675" s="217" t="s">
        <v>79</v>
      </c>
      <c r="AV1675" s="14" t="s">
        <v>250</v>
      </c>
      <c r="AW1675" s="14" t="s">
        <v>32</v>
      </c>
      <c r="AX1675" s="14" t="s">
        <v>77</v>
      </c>
      <c r="AY1675" s="217" t="s">
        <v>244</v>
      </c>
    </row>
    <row r="1676" spans="1:65" s="2" customFormat="1" ht="24.2" customHeight="1">
      <c r="A1676" s="36"/>
      <c r="B1676" s="37"/>
      <c r="C1676" s="181" t="s">
        <v>3776</v>
      </c>
      <c r="D1676" s="181" t="s">
        <v>246</v>
      </c>
      <c r="E1676" s="182" t="s">
        <v>3777</v>
      </c>
      <c r="F1676" s="183" t="s">
        <v>3778</v>
      </c>
      <c r="G1676" s="184" t="s">
        <v>249</v>
      </c>
      <c r="H1676" s="185">
        <v>2</v>
      </c>
      <c r="I1676" s="186"/>
      <c r="J1676" s="187">
        <f>ROUND(I1676*H1676,2)</f>
        <v>0</v>
      </c>
      <c r="K1676" s="188"/>
      <c r="L1676" s="41"/>
      <c r="M1676" s="189" t="s">
        <v>18</v>
      </c>
      <c r="N1676" s="190" t="s">
        <v>41</v>
      </c>
      <c r="O1676" s="66"/>
      <c r="P1676" s="191">
        <f>O1676*H1676</f>
        <v>0</v>
      </c>
      <c r="Q1676" s="191">
        <v>0</v>
      </c>
      <c r="R1676" s="191">
        <f>Q1676*H1676</f>
        <v>0</v>
      </c>
      <c r="S1676" s="191">
        <v>0</v>
      </c>
      <c r="T1676" s="192">
        <f>S1676*H1676</f>
        <v>0</v>
      </c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R1676" s="193" t="s">
        <v>167</v>
      </c>
      <c r="AT1676" s="193" t="s">
        <v>246</v>
      </c>
      <c r="AU1676" s="193" t="s">
        <v>79</v>
      </c>
      <c r="AY1676" s="19" t="s">
        <v>244</v>
      </c>
      <c r="BE1676" s="194">
        <f>IF(N1676="základní",J1676,0)</f>
        <v>0</v>
      </c>
      <c r="BF1676" s="194">
        <f>IF(N1676="snížená",J1676,0)</f>
        <v>0</v>
      </c>
      <c r="BG1676" s="194">
        <f>IF(N1676="zákl. přenesená",J1676,0)</f>
        <v>0</v>
      </c>
      <c r="BH1676" s="194">
        <f>IF(N1676="sníž. přenesená",J1676,0)</f>
        <v>0</v>
      </c>
      <c r="BI1676" s="194">
        <f>IF(N1676="nulová",J1676,0)</f>
        <v>0</v>
      </c>
      <c r="BJ1676" s="19" t="s">
        <v>77</v>
      </c>
      <c r="BK1676" s="194">
        <f>ROUND(I1676*H1676,2)</f>
        <v>0</v>
      </c>
      <c r="BL1676" s="19" t="s">
        <v>167</v>
      </c>
      <c r="BM1676" s="193" t="s">
        <v>3779</v>
      </c>
    </row>
    <row r="1677" spans="1:65" s="13" customFormat="1">
      <c r="B1677" s="195"/>
      <c r="C1677" s="196"/>
      <c r="D1677" s="197" t="s">
        <v>252</v>
      </c>
      <c r="E1677" s="198" t="s">
        <v>18</v>
      </c>
      <c r="F1677" s="199" t="s">
        <v>3780</v>
      </c>
      <c r="G1677" s="196"/>
      <c r="H1677" s="200">
        <v>2</v>
      </c>
      <c r="I1677" s="201"/>
      <c r="J1677" s="196"/>
      <c r="K1677" s="196"/>
      <c r="L1677" s="202"/>
      <c r="M1677" s="203"/>
      <c r="N1677" s="204"/>
      <c r="O1677" s="204"/>
      <c r="P1677" s="204"/>
      <c r="Q1677" s="204"/>
      <c r="R1677" s="204"/>
      <c r="S1677" s="204"/>
      <c r="T1677" s="205"/>
      <c r="AT1677" s="206" t="s">
        <v>252</v>
      </c>
      <c r="AU1677" s="206" t="s">
        <v>79</v>
      </c>
      <c r="AV1677" s="13" t="s">
        <v>79</v>
      </c>
      <c r="AW1677" s="13" t="s">
        <v>32</v>
      </c>
      <c r="AX1677" s="13" t="s">
        <v>70</v>
      </c>
      <c r="AY1677" s="206" t="s">
        <v>244</v>
      </c>
    </row>
    <row r="1678" spans="1:65" s="14" customFormat="1">
      <c r="B1678" s="207"/>
      <c r="C1678" s="208"/>
      <c r="D1678" s="197" t="s">
        <v>252</v>
      </c>
      <c r="E1678" s="209" t="s">
        <v>18</v>
      </c>
      <c r="F1678" s="210" t="s">
        <v>254</v>
      </c>
      <c r="G1678" s="208"/>
      <c r="H1678" s="211">
        <v>2</v>
      </c>
      <c r="I1678" s="212"/>
      <c r="J1678" s="208"/>
      <c r="K1678" s="208"/>
      <c r="L1678" s="213"/>
      <c r="M1678" s="214"/>
      <c r="N1678" s="215"/>
      <c r="O1678" s="215"/>
      <c r="P1678" s="215"/>
      <c r="Q1678" s="215"/>
      <c r="R1678" s="215"/>
      <c r="S1678" s="215"/>
      <c r="T1678" s="216"/>
      <c r="AT1678" s="217" t="s">
        <v>252</v>
      </c>
      <c r="AU1678" s="217" t="s">
        <v>79</v>
      </c>
      <c r="AV1678" s="14" t="s">
        <v>250</v>
      </c>
      <c r="AW1678" s="14" t="s">
        <v>32</v>
      </c>
      <c r="AX1678" s="14" t="s">
        <v>77</v>
      </c>
      <c r="AY1678" s="217" t="s">
        <v>244</v>
      </c>
    </row>
    <row r="1679" spans="1:65" s="2" customFormat="1" ht="24.2" customHeight="1">
      <c r="A1679" s="36"/>
      <c r="B1679" s="37"/>
      <c r="C1679" s="181" t="s">
        <v>3781</v>
      </c>
      <c r="D1679" s="181" t="s">
        <v>246</v>
      </c>
      <c r="E1679" s="182" t="s">
        <v>3782</v>
      </c>
      <c r="F1679" s="183" t="s">
        <v>3783</v>
      </c>
      <c r="G1679" s="184" t="s">
        <v>249</v>
      </c>
      <c r="H1679" s="185">
        <v>2</v>
      </c>
      <c r="I1679" s="186"/>
      <c r="J1679" s="187">
        <f>ROUND(I1679*H1679,2)</f>
        <v>0</v>
      </c>
      <c r="K1679" s="188"/>
      <c r="L1679" s="41"/>
      <c r="M1679" s="189" t="s">
        <v>18</v>
      </c>
      <c r="N1679" s="190" t="s">
        <v>41</v>
      </c>
      <c r="O1679" s="66"/>
      <c r="P1679" s="191">
        <f>O1679*H1679</f>
        <v>0</v>
      </c>
      <c r="Q1679" s="191">
        <v>0</v>
      </c>
      <c r="R1679" s="191">
        <f>Q1679*H1679</f>
        <v>0</v>
      </c>
      <c r="S1679" s="191">
        <v>0</v>
      </c>
      <c r="T1679" s="192">
        <f>S1679*H1679</f>
        <v>0</v>
      </c>
      <c r="U1679" s="36"/>
      <c r="V1679" s="36"/>
      <c r="W1679" s="36"/>
      <c r="X1679" s="36"/>
      <c r="Y1679" s="36"/>
      <c r="Z1679" s="36"/>
      <c r="AA1679" s="36"/>
      <c r="AB1679" s="36"/>
      <c r="AC1679" s="36"/>
      <c r="AD1679" s="36"/>
      <c r="AE1679" s="36"/>
      <c r="AR1679" s="193" t="s">
        <v>167</v>
      </c>
      <c r="AT1679" s="193" t="s">
        <v>246</v>
      </c>
      <c r="AU1679" s="193" t="s">
        <v>79</v>
      </c>
      <c r="AY1679" s="19" t="s">
        <v>244</v>
      </c>
      <c r="BE1679" s="194">
        <f>IF(N1679="základní",J1679,0)</f>
        <v>0</v>
      </c>
      <c r="BF1679" s="194">
        <f>IF(N1679="snížená",J1679,0)</f>
        <v>0</v>
      </c>
      <c r="BG1679" s="194">
        <f>IF(N1679="zákl. přenesená",J1679,0)</f>
        <v>0</v>
      </c>
      <c r="BH1679" s="194">
        <f>IF(N1679="sníž. přenesená",J1679,0)</f>
        <v>0</v>
      </c>
      <c r="BI1679" s="194">
        <f>IF(N1679="nulová",J1679,0)</f>
        <v>0</v>
      </c>
      <c r="BJ1679" s="19" t="s">
        <v>77</v>
      </c>
      <c r="BK1679" s="194">
        <f>ROUND(I1679*H1679,2)</f>
        <v>0</v>
      </c>
      <c r="BL1679" s="19" t="s">
        <v>167</v>
      </c>
      <c r="BM1679" s="193" t="s">
        <v>3784</v>
      </c>
    </row>
    <row r="1680" spans="1:65" s="13" customFormat="1">
      <c r="B1680" s="195"/>
      <c r="C1680" s="196"/>
      <c r="D1680" s="197" t="s">
        <v>252</v>
      </c>
      <c r="E1680" s="198" t="s">
        <v>18</v>
      </c>
      <c r="F1680" s="199" t="s">
        <v>3785</v>
      </c>
      <c r="G1680" s="196"/>
      <c r="H1680" s="200">
        <v>2</v>
      </c>
      <c r="I1680" s="201"/>
      <c r="J1680" s="196"/>
      <c r="K1680" s="196"/>
      <c r="L1680" s="202"/>
      <c r="M1680" s="203"/>
      <c r="N1680" s="204"/>
      <c r="O1680" s="204"/>
      <c r="P1680" s="204"/>
      <c r="Q1680" s="204"/>
      <c r="R1680" s="204"/>
      <c r="S1680" s="204"/>
      <c r="T1680" s="205"/>
      <c r="AT1680" s="206" t="s">
        <v>252</v>
      </c>
      <c r="AU1680" s="206" t="s">
        <v>79</v>
      </c>
      <c r="AV1680" s="13" t="s">
        <v>79</v>
      </c>
      <c r="AW1680" s="13" t="s">
        <v>32</v>
      </c>
      <c r="AX1680" s="13" t="s">
        <v>70</v>
      </c>
      <c r="AY1680" s="206" t="s">
        <v>244</v>
      </c>
    </row>
    <row r="1681" spans="1:65" s="14" customFormat="1">
      <c r="B1681" s="207"/>
      <c r="C1681" s="208"/>
      <c r="D1681" s="197" t="s">
        <v>252</v>
      </c>
      <c r="E1681" s="209" t="s">
        <v>18</v>
      </c>
      <c r="F1681" s="210" t="s">
        <v>254</v>
      </c>
      <c r="G1681" s="208"/>
      <c r="H1681" s="211">
        <v>2</v>
      </c>
      <c r="I1681" s="212"/>
      <c r="J1681" s="208"/>
      <c r="K1681" s="208"/>
      <c r="L1681" s="213"/>
      <c r="M1681" s="214"/>
      <c r="N1681" s="215"/>
      <c r="O1681" s="215"/>
      <c r="P1681" s="215"/>
      <c r="Q1681" s="215"/>
      <c r="R1681" s="215"/>
      <c r="S1681" s="215"/>
      <c r="T1681" s="216"/>
      <c r="AT1681" s="217" t="s">
        <v>252</v>
      </c>
      <c r="AU1681" s="217" t="s">
        <v>79</v>
      </c>
      <c r="AV1681" s="14" t="s">
        <v>250</v>
      </c>
      <c r="AW1681" s="14" t="s">
        <v>32</v>
      </c>
      <c r="AX1681" s="14" t="s">
        <v>77</v>
      </c>
      <c r="AY1681" s="217" t="s">
        <v>244</v>
      </c>
    </row>
    <row r="1682" spans="1:65" s="2" customFormat="1" ht="24.2" customHeight="1">
      <c r="A1682" s="36"/>
      <c r="B1682" s="37"/>
      <c r="C1682" s="181" t="s">
        <v>3786</v>
      </c>
      <c r="D1682" s="181" t="s">
        <v>246</v>
      </c>
      <c r="E1682" s="182" t="s">
        <v>3787</v>
      </c>
      <c r="F1682" s="183" t="s">
        <v>3788</v>
      </c>
      <c r="G1682" s="184" t="s">
        <v>249</v>
      </c>
      <c r="H1682" s="185">
        <v>11</v>
      </c>
      <c r="I1682" s="186"/>
      <c r="J1682" s="187">
        <f>ROUND(I1682*H1682,2)</f>
        <v>0</v>
      </c>
      <c r="K1682" s="188"/>
      <c r="L1682" s="41"/>
      <c r="M1682" s="189" t="s">
        <v>18</v>
      </c>
      <c r="N1682" s="190" t="s">
        <v>41</v>
      </c>
      <c r="O1682" s="66"/>
      <c r="P1682" s="191">
        <f>O1682*H1682</f>
        <v>0</v>
      </c>
      <c r="Q1682" s="191">
        <v>0</v>
      </c>
      <c r="R1682" s="191">
        <f>Q1682*H1682</f>
        <v>0</v>
      </c>
      <c r="S1682" s="191">
        <v>0</v>
      </c>
      <c r="T1682" s="192">
        <f>S1682*H1682</f>
        <v>0</v>
      </c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R1682" s="193" t="s">
        <v>167</v>
      </c>
      <c r="AT1682" s="193" t="s">
        <v>246</v>
      </c>
      <c r="AU1682" s="193" t="s">
        <v>79</v>
      </c>
      <c r="AY1682" s="19" t="s">
        <v>244</v>
      </c>
      <c r="BE1682" s="194">
        <f>IF(N1682="základní",J1682,0)</f>
        <v>0</v>
      </c>
      <c r="BF1682" s="194">
        <f>IF(N1682="snížená",J1682,0)</f>
        <v>0</v>
      </c>
      <c r="BG1682" s="194">
        <f>IF(N1682="zákl. přenesená",J1682,0)</f>
        <v>0</v>
      </c>
      <c r="BH1682" s="194">
        <f>IF(N1682="sníž. přenesená",J1682,0)</f>
        <v>0</v>
      </c>
      <c r="BI1682" s="194">
        <f>IF(N1682="nulová",J1682,0)</f>
        <v>0</v>
      </c>
      <c r="BJ1682" s="19" t="s">
        <v>77</v>
      </c>
      <c r="BK1682" s="194">
        <f>ROUND(I1682*H1682,2)</f>
        <v>0</v>
      </c>
      <c r="BL1682" s="19" t="s">
        <v>167</v>
      </c>
      <c r="BM1682" s="193" t="s">
        <v>3789</v>
      </c>
    </row>
    <row r="1683" spans="1:65" s="2" customFormat="1" ht="24.2" customHeight="1">
      <c r="A1683" s="36"/>
      <c r="B1683" s="37"/>
      <c r="C1683" s="181" t="s">
        <v>3790</v>
      </c>
      <c r="D1683" s="181" t="s">
        <v>246</v>
      </c>
      <c r="E1683" s="182" t="s">
        <v>3791</v>
      </c>
      <c r="F1683" s="183" t="s">
        <v>3792</v>
      </c>
      <c r="G1683" s="184" t="s">
        <v>249</v>
      </c>
      <c r="H1683" s="185">
        <v>1</v>
      </c>
      <c r="I1683" s="186"/>
      <c r="J1683" s="187">
        <f>ROUND(I1683*H1683,2)</f>
        <v>0</v>
      </c>
      <c r="K1683" s="188"/>
      <c r="L1683" s="41"/>
      <c r="M1683" s="189" t="s">
        <v>18</v>
      </c>
      <c r="N1683" s="190" t="s">
        <v>41</v>
      </c>
      <c r="O1683" s="66"/>
      <c r="P1683" s="191">
        <f>O1683*H1683</f>
        <v>0</v>
      </c>
      <c r="Q1683" s="191">
        <v>0</v>
      </c>
      <c r="R1683" s="191">
        <f>Q1683*H1683</f>
        <v>0</v>
      </c>
      <c r="S1683" s="191">
        <v>0</v>
      </c>
      <c r="T1683" s="192">
        <f>S1683*H1683</f>
        <v>0</v>
      </c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R1683" s="193" t="s">
        <v>167</v>
      </c>
      <c r="AT1683" s="193" t="s">
        <v>246</v>
      </c>
      <c r="AU1683" s="193" t="s">
        <v>79</v>
      </c>
      <c r="AY1683" s="19" t="s">
        <v>244</v>
      </c>
      <c r="BE1683" s="194">
        <f>IF(N1683="základní",J1683,0)</f>
        <v>0</v>
      </c>
      <c r="BF1683" s="194">
        <f>IF(N1683="snížená",J1683,0)</f>
        <v>0</v>
      </c>
      <c r="BG1683" s="194">
        <f>IF(N1683="zákl. přenesená",J1683,0)</f>
        <v>0</v>
      </c>
      <c r="BH1683" s="194">
        <f>IF(N1683="sníž. přenesená",J1683,0)</f>
        <v>0</v>
      </c>
      <c r="BI1683" s="194">
        <f>IF(N1683="nulová",J1683,0)</f>
        <v>0</v>
      </c>
      <c r="BJ1683" s="19" t="s">
        <v>77</v>
      </c>
      <c r="BK1683" s="194">
        <f>ROUND(I1683*H1683,2)</f>
        <v>0</v>
      </c>
      <c r="BL1683" s="19" t="s">
        <v>167</v>
      </c>
      <c r="BM1683" s="193" t="s">
        <v>3793</v>
      </c>
    </row>
    <row r="1684" spans="1:65" s="13" customFormat="1">
      <c r="B1684" s="195"/>
      <c r="C1684" s="196"/>
      <c r="D1684" s="197" t="s">
        <v>252</v>
      </c>
      <c r="E1684" s="198" t="s">
        <v>18</v>
      </c>
      <c r="F1684" s="199" t="s">
        <v>3794</v>
      </c>
      <c r="G1684" s="196"/>
      <c r="H1684" s="200">
        <v>1</v>
      </c>
      <c r="I1684" s="201"/>
      <c r="J1684" s="196"/>
      <c r="K1684" s="196"/>
      <c r="L1684" s="202"/>
      <c r="M1684" s="203"/>
      <c r="N1684" s="204"/>
      <c r="O1684" s="204"/>
      <c r="P1684" s="204"/>
      <c r="Q1684" s="204"/>
      <c r="R1684" s="204"/>
      <c r="S1684" s="204"/>
      <c r="T1684" s="205"/>
      <c r="AT1684" s="206" t="s">
        <v>252</v>
      </c>
      <c r="AU1684" s="206" t="s">
        <v>79</v>
      </c>
      <c r="AV1684" s="13" t="s">
        <v>79</v>
      </c>
      <c r="AW1684" s="13" t="s">
        <v>32</v>
      </c>
      <c r="AX1684" s="13" t="s">
        <v>70</v>
      </c>
      <c r="AY1684" s="206" t="s">
        <v>244</v>
      </c>
    </row>
    <row r="1685" spans="1:65" s="14" customFormat="1">
      <c r="B1685" s="207"/>
      <c r="C1685" s="208"/>
      <c r="D1685" s="197" t="s">
        <v>252</v>
      </c>
      <c r="E1685" s="209" t="s">
        <v>18</v>
      </c>
      <c r="F1685" s="210" t="s">
        <v>254</v>
      </c>
      <c r="G1685" s="208"/>
      <c r="H1685" s="211">
        <v>1</v>
      </c>
      <c r="I1685" s="212"/>
      <c r="J1685" s="208"/>
      <c r="K1685" s="208"/>
      <c r="L1685" s="213"/>
      <c r="M1685" s="214"/>
      <c r="N1685" s="215"/>
      <c r="O1685" s="215"/>
      <c r="P1685" s="215"/>
      <c r="Q1685" s="215"/>
      <c r="R1685" s="215"/>
      <c r="S1685" s="215"/>
      <c r="T1685" s="216"/>
      <c r="AT1685" s="217" t="s">
        <v>252</v>
      </c>
      <c r="AU1685" s="217" t="s">
        <v>79</v>
      </c>
      <c r="AV1685" s="14" t="s">
        <v>250</v>
      </c>
      <c r="AW1685" s="14" t="s">
        <v>32</v>
      </c>
      <c r="AX1685" s="14" t="s">
        <v>77</v>
      </c>
      <c r="AY1685" s="217" t="s">
        <v>244</v>
      </c>
    </row>
    <row r="1686" spans="1:65" s="2" customFormat="1" ht="24.2" customHeight="1">
      <c r="A1686" s="36"/>
      <c r="B1686" s="37"/>
      <c r="C1686" s="181" t="s">
        <v>3795</v>
      </c>
      <c r="D1686" s="181" t="s">
        <v>246</v>
      </c>
      <c r="E1686" s="182" t="s">
        <v>3796</v>
      </c>
      <c r="F1686" s="183" t="s">
        <v>3797</v>
      </c>
      <c r="G1686" s="184" t="s">
        <v>379</v>
      </c>
      <c r="H1686" s="185">
        <v>70.180000000000007</v>
      </c>
      <c r="I1686" s="186"/>
      <c r="J1686" s="187">
        <f>ROUND(I1686*H1686,2)</f>
        <v>0</v>
      </c>
      <c r="K1686" s="188"/>
      <c r="L1686" s="41"/>
      <c r="M1686" s="189" t="s">
        <v>18</v>
      </c>
      <c r="N1686" s="190" t="s">
        <v>41</v>
      </c>
      <c r="O1686" s="66"/>
      <c r="P1686" s="191">
        <f>O1686*H1686</f>
        <v>0</v>
      </c>
      <c r="Q1686" s="191">
        <v>0</v>
      </c>
      <c r="R1686" s="191">
        <f>Q1686*H1686</f>
        <v>0</v>
      </c>
      <c r="S1686" s="191">
        <v>0</v>
      </c>
      <c r="T1686" s="192">
        <f>S1686*H1686</f>
        <v>0</v>
      </c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R1686" s="193" t="s">
        <v>167</v>
      </c>
      <c r="AT1686" s="193" t="s">
        <v>246</v>
      </c>
      <c r="AU1686" s="193" t="s">
        <v>79</v>
      </c>
      <c r="AY1686" s="19" t="s">
        <v>244</v>
      </c>
      <c r="BE1686" s="194">
        <f>IF(N1686="základní",J1686,0)</f>
        <v>0</v>
      </c>
      <c r="BF1686" s="194">
        <f>IF(N1686="snížená",J1686,0)</f>
        <v>0</v>
      </c>
      <c r="BG1686" s="194">
        <f>IF(N1686="zákl. přenesená",J1686,0)</f>
        <v>0</v>
      </c>
      <c r="BH1686" s="194">
        <f>IF(N1686="sníž. přenesená",J1686,0)</f>
        <v>0</v>
      </c>
      <c r="BI1686" s="194">
        <f>IF(N1686="nulová",J1686,0)</f>
        <v>0</v>
      </c>
      <c r="BJ1686" s="19" t="s">
        <v>77</v>
      </c>
      <c r="BK1686" s="194">
        <f>ROUND(I1686*H1686,2)</f>
        <v>0</v>
      </c>
      <c r="BL1686" s="19" t="s">
        <v>167</v>
      </c>
      <c r="BM1686" s="193" t="s">
        <v>3798</v>
      </c>
    </row>
    <row r="1687" spans="1:65" s="13" customFormat="1">
      <c r="B1687" s="195"/>
      <c r="C1687" s="196"/>
      <c r="D1687" s="197" t="s">
        <v>252</v>
      </c>
      <c r="E1687" s="198" t="s">
        <v>18</v>
      </c>
      <c r="F1687" s="199" t="s">
        <v>3799</v>
      </c>
      <c r="G1687" s="196"/>
      <c r="H1687" s="200">
        <v>70.180000000000007</v>
      </c>
      <c r="I1687" s="201"/>
      <c r="J1687" s="196"/>
      <c r="K1687" s="196"/>
      <c r="L1687" s="202"/>
      <c r="M1687" s="203"/>
      <c r="N1687" s="204"/>
      <c r="O1687" s="204"/>
      <c r="P1687" s="204"/>
      <c r="Q1687" s="204"/>
      <c r="R1687" s="204"/>
      <c r="S1687" s="204"/>
      <c r="T1687" s="205"/>
      <c r="AT1687" s="206" t="s">
        <v>252</v>
      </c>
      <c r="AU1687" s="206" t="s">
        <v>79</v>
      </c>
      <c r="AV1687" s="13" t="s">
        <v>79</v>
      </c>
      <c r="AW1687" s="13" t="s">
        <v>32</v>
      </c>
      <c r="AX1687" s="13" t="s">
        <v>70</v>
      </c>
      <c r="AY1687" s="206" t="s">
        <v>244</v>
      </c>
    </row>
    <row r="1688" spans="1:65" s="14" customFormat="1">
      <c r="B1688" s="207"/>
      <c r="C1688" s="208"/>
      <c r="D1688" s="197" t="s">
        <v>252</v>
      </c>
      <c r="E1688" s="209" t="s">
        <v>18</v>
      </c>
      <c r="F1688" s="210" t="s">
        <v>254</v>
      </c>
      <c r="G1688" s="208"/>
      <c r="H1688" s="211">
        <v>70.180000000000007</v>
      </c>
      <c r="I1688" s="212"/>
      <c r="J1688" s="208"/>
      <c r="K1688" s="208"/>
      <c r="L1688" s="213"/>
      <c r="M1688" s="214"/>
      <c r="N1688" s="215"/>
      <c r="O1688" s="215"/>
      <c r="P1688" s="215"/>
      <c r="Q1688" s="215"/>
      <c r="R1688" s="215"/>
      <c r="S1688" s="215"/>
      <c r="T1688" s="216"/>
      <c r="AT1688" s="217" t="s">
        <v>252</v>
      </c>
      <c r="AU1688" s="217" t="s">
        <v>79</v>
      </c>
      <c r="AV1688" s="14" t="s">
        <v>250</v>
      </c>
      <c r="AW1688" s="14" t="s">
        <v>32</v>
      </c>
      <c r="AX1688" s="14" t="s">
        <v>77</v>
      </c>
      <c r="AY1688" s="217" t="s">
        <v>244</v>
      </c>
    </row>
    <row r="1689" spans="1:65" s="2" customFormat="1" ht="37.9" customHeight="1">
      <c r="A1689" s="36"/>
      <c r="B1689" s="37"/>
      <c r="C1689" s="181" t="s">
        <v>3800</v>
      </c>
      <c r="D1689" s="181" t="s">
        <v>246</v>
      </c>
      <c r="E1689" s="182" t="s">
        <v>3801</v>
      </c>
      <c r="F1689" s="183" t="s">
        <v>3802</v>
      </c>
      <c r="G1689" s="184" t="s">
        <v>379</v>
      </c>
      <c r="H1689" s="185">
        <v>77.55</v>
      </c>
      <c r="I1689" s="186"/>
      <c r="J1689" s="187">
        <f>ROUND(I1689*H1689,2)</f>
        <v>0</v>
      </c>
      <c r="K1689" s="188"/>
      <c r="L1689" s="41"/>
      <c r="M1689" s="189" t="s">
        <v>18</v>
      </c>
      <c r="N1689" s="190" t="s">
        <v>41</v>
      </c>
      <c r="O1689" s="66"/>
      <c r="P1689" s="191">
        <f>O1689*H1689</f>
        <v>0</v>
      </c>
      <c r="Q1689" s="191">
        <v>0</v>
      </c>
      <c r="R1689" s="191">
        <f>Q1689*H1689</f>
        <v>0</v>
      </c>
      <c r="S1689" s="191">
        <v>0</v>
      </c>
      <c r="T1689" s="192">
        <f>S1689*H1689</f>
        <v>0</v>
      </c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R1689" s="193" t="s">
        <v>167</v>
      </c>
      <c r="AT1689" s="193" t="s">
        <v>246</v>
      </c>
      <c r="AU1689" s="193" t="s">
        <v>79</v>
      </c>
      <c r="AY1689" s="19" t="s">
        <v>244</v>
      </c>
      <c r="BE1689" s="194">
        <f>IF(N1689="základní",J1689,0)</f>
        <v>0</v>
      </c>
      <c r="BF1689" s="194">
        <f>IF(N1689="snížená",J1689,0)</f>
        <v>0</v>
      </c>
      <c r="BG1689" s="194">
        <f>IF(N1689="zákl. přenesená",J1689,0)</f>
        <v>0</v>
      </c>
      <c r="BH1689" s="194">
        <f>IF(N1689="sníž. přenesená",J1689,0)</f>
        <v>0</v>
      </c>
      <c r="BI1689" s="194">
        <f>IF(N1689="nulová",J1689,0)</f>
        <v>0</v>
      </c>
      <c r="BJ1689" s="19" t="s">
        <v>77</v>
      </c>
      <c r="BK1689" s="194">
        <f>ROUND(I1689*H1689,2)</f>
        <v>0</v>
      </c>
      <c r="BL1689" s="19" t="s">
        <v>167</v>
      </c>
      <c r="BM1689" s="193" t="s">
        <v>3803</v>
      </c>
    </row>
    <row r="1690" spans="1:65" s="13" customFormat="1">
      <c r="B1690" s="195"/>
      <c r="C1690" s="196"/>
      <c r="D1690" s="197" t="s">
        <v>252</v>
      </c>
      <c r="E1690" s="198" t="s">
        <v>18</v>
      </c>
      <c r="F1690" s="199" t="s">
        <v>3804</v>
      </c>
      <c r="G1690" s="196"/>
      <c r="H1690" s="200">
        <v>77.55</v>
      </c>
      <c r="I1690" s="201"/>
      <c r="J1690" s="196"/>
      <c r="K1690" s="196"/>
      <c r="L1690" s="202"/>
      <c r="M1690" s="203"/>
      <c r="N1690" s="204"/>
      <c r="O1690" s="204"/>
      <c r="P1690" s="204"/>
      <c r="Q1690" s="204"/>
      <c r="R1690" s="204"/>
      <c r="S1690" s="204"/>
      <c r="T1690" s="205"/>
      <c r="AT1690" s="206" t="s">
        <v>252</v>
      </c>
      <c r="AU1690" s="206" t="s">
        <v>79</v>
      </c>
      <c r="AV1690" s="13" t="s">
        <v>79</v>
      </c>
      <c r="AW1690" s="13" t="s">
        <v>32</v>
      </c>
      <c r="AX1690" s="13" t="s">
        <v>70</v>
      </c>
      <c r="AY1690" s="206" t="s">
        <v>244</v>
      </c>
    </row>
    <row r="1691" spans="1:65" s="14" customFormat="1">
      <c r="B1691" s="207"/>
      <c r="C1691" s="208"/>
      <c r="D1691" s="197" t="s">
        <v>252</v>
      </c>
      <c r="E1691" s="209" t="s">
        <v>18</v>
      </c>
      <c r="F1691" s="210" t="s">
        <v>254</v>
      </c>
      <c r="G1691" s="208"/>
      <c r="H1691" s="211">
        <v>77.55</v>
      </c>
      <c r="I1691" s="212"/>
      <c r="J1691" s="208"/>
      <c r="K1691" s="208"/>
      <c r="L1691" s="213"/>
      <c r="M1691" s="214"/>
      <c r="N1691" s="215"/>
      <c r="O1691" s="215"/>
      <c r="P1691" s="215"/>
      <c r="Q1691" s="215"/>
      <c r="R1691" s="215"/>
      <c r="S1691" s="215"/>
      <c r="T1691" s="216"/>
      <c r="AT1691" s="217" t="s">
        <v>252</v>
      </c>
      <c r="AU1691" s="217" t="s">
        <v>79</v>
      </c>
      <c r="AV1691" s="14" t="s">
        <v>250</v>
      </c>
      <c r="AW1691" s="14" t="s">
        <v>32</v>
      </c>
      <c r="AX1691" s="14" t="s">
        <v>77</v>
      </c>
      <c r="AY1691" s="217" t="s">
        <v>244</v>
      </c>
    </row>
    <row r="1692" spans="1:65" s="2" customFormat="1" ht="33" customHeight="1">
      <c r="A1692" s="36"/>
      <c r="B1692" s="37"/>
      <c r="C1692" s="181" t="s">
        <v>3805</v>
      </c>
      <c r="D1692" s="181" t="s">
        <v>246</v>
      </c>
      <c r="E1692" s="182" t="s">
        <v>3806</v>
      </c>
      <c r="F1692" s="183" t="s">
        <v>3807</v>
      </c>
      <c r="G1692" s="184" t="s">
        <v>379</v>
      </c>
      <c r="H1692" s="185">
        <v>45.76</v>
      </c>
      <c r="I1692" s="186"/>
      <c r="J1692" s="187">
        <f>ROUND(I1692*H1692,2)</f>
        <v>0</v>
      </c>
      <c r="K1692" s="188"/>
      <c r="L1692" s="41"/>
      <c r="M1692" s="189" t="s">
        <v>18</v>
      </c>
      <c r="N1692" s="190" t="s">
        <v>41</v>
      </c>
      <c r="O1692" s="66"/>
      <c r="P1692" s="191">
        <f>O1692*H1692</f>
        <v>0</v>
      </c>
      <c r="Q1692" s="191">
        <v>6.0200000000000002E-3</v>
      </c>
      <c r="R1692" s="191">
        <f>Q1692*H1692</f>
        <v>0.27547519999999998</v>
      </c>
      <c r="S1692" s="191">
        <v>0</v>
      </c>
      <c r="T1692" s="192">
        <f>S1692*H1692</f>
        <v>0</v>
      </c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R1692" s="193" t="s">
        <v>167</v>
      </c>
      <c r="AT1692" s="193" t="s">
        <v>246</v>
      </c>
      <c r="AU1692" s="193" t="s">
        <v>79</v>
      </c>
      <c r="AY1692" s="19" t="s">
        <v>244</v>
      </c>
      <c r="BE1692" s="194">
        <f>IF(N1692="základní",J1692,0)</f>
        <v>0</v>
      </c>
      <c r="BF1692" s="194">
        <f>IF(N1692="snížená",J1692,0)</f>
        <v>0</v>
      </c>
      <c r="BG1692" s="194">
        <f>IF(N1692="zákl. přenesená",J1692,0)</f>
        <v>0</v>
      </c>
      <c r="BH1692" s="194">
        <f>IF(N1692="sníž. přenesená",J1692,0)</f>
        <v>0</v>
      </c>
      <c r="BI1692" s="194">
        <f>IF(N1692="nulová",J1692,0)</f>
        <v>0</v>
      </c>
      <c r="BJ1692" s="19" t="s">
        <v>77</v>
      </c>
      <c r="BK1692" s="194">
        <f>ROUND(I1692*H1692,2)</f>
        <v>0</v>
      </c>
      <c r="BL1692" s="19" t="s">
        <v>167</v>
      </c>
      <c r="BM1692" s="193" t="s">
        <v>3808</v>
      </c>
    </row>
    <row r="1693" spans="1:65" s="13" customFormat="1">
      <c r="B1693" s="195"/>
      <c r="C1693" s="196"/>
      <c r="D1693" s="197" t="s">
        <v>252</v>
      </c>
      <c r="E1693" s="198" t="s">
        <v>18</v>
      </c>
      <c r="F1693" s="199" t="s">
        <v>3809</v>
      </c>
      <c r="G1693" s="196"/>
      <c r="H1693" s="200">
        <v>45.76</v>
      </c>
      <c r="I1693" s="201"/>
      <c r="J1693" s="196"/>
      <c r="K1693" s="196"/>
      <c r="L1693" s="202"/>
      <c r="M1693" s="203"/>
      <c r="N1693" s="204"/>
      <c r="O1693" s="204"/>
      <c r="P1693" s="204"/>
      <c r="Q1693" s="204"/>
      <c r="R1693" s="204"/>
      <c r="S1693" s="204"/>
      <c r="T1693" s="205"/>
      <c r="AT1693" s="206" t="s">
        <v>252</v>
      </c>
      <c r="AU1693" s="206" t="s">
        <v>79</v>
      </c>
      <c r="AV1693" s="13" t="s">
        <v>79</v>
      </c>
      <c r="AW1693" s="13" t="s">
        <v>32</v>
      </c>
      <c r="AX1693" s="13" t="s">
        <v>70</v>
      </c>
      <c r="AY1693" s="206" t="s">
        <v>244</v>
      </c>
    </row>
    <row r="1694" spans="1:65" s="14" customFormat="1">
      <c r="B1694" s="207"/>
      <c r="C1694" s="208"/>
      <c r="D1694" s="197" t="s">
        <v>252</v>
      </c>
      <c r="E1694" s="209" t="s">
        <v>18</v>
      </c>
      <c r="F1694" s="210" t="s">
        <v>254</v>
      </c>
      <c r="G1694" s="208"/>
      <c r="H1694" s="211">
        <v>45.76</v>
      </c>
      <c r="I1694" s="212"/>
      <c r="J1694" s="208"/>
      <c r="K1694" s="208"/>
      <c r="L1694" s="213"/>
      <c r="M1694" s="214"/>
      <c r="N1694" s="215"/>
      <c r="O1694" s="215"/>
      <c r="P1694" s="215"/>
      <c r="Q1694" s="215"/>
      <c r="R1694" s="215"/>
      <c r="S1694" s="215"/>
      <c r="T1694" s="216"/>
      <c r="AT1694" s="217" t="s">
        <v>252</v>
      </c>
      <c r="AU1694" s="217" t="s">
        <v>79</v>
      </c>
      <c r="AV1694" s="14" t="s">
        <v>250</v>
      </c>
      <c r="AW1694" s="14" t="s">
        <v>32</v>
      </c>
      <c r="AX1694" s="14" t="s">
        <v>77</v>
      </c>
      <c r="AY1694" s="217" t="s">
        <v>244</v>
      </c>
    </row>
    <row r="1695" spans="1:65" s="2" customFormat="1" ht="33" customHeight="1">
      <c r="A1695" s="36"/>
      <c r="B1695" s="37"/>
      <c r="C1695" s="181" t="s">
        <v>3810</v>
      </c>
      <c r="D1695" s="181" t="s">
        <v>246</v>
      </c>
      <c r="E1695" s="182" t="s">
        <v>3811</v>
      </c>
      <c r="F1695" s="183" t="s">
        <v>3812</v>
      </c>
      <c r="G1695" s="184" t="s">
        <v>379</v>
      </c>
      <c r="H1695" s="185">
        <v>86.13</v>
      </c>
      <c r="I1695" s="186"/>
      <c r="J1695" s="187">
        <f>ROUND(I1695*H1695,2)</f>
        <v>0</v>
      </c>
      <c r="K1695" s="188"/>
      <c r="L1695" s="41"/>
      <c r="M1695" s="189" t="s">
        <v>18</v>
      </c>
      <c r="N1695" s="190" t="s">
        <v>41</v>
      </c>
      <c r="O1695" s="66"/>
      <c r="P1695" s="191">
        <f>O1695*H1695</f>
        <v>0</v>
      </c>
      <c r="Q1695" s="191">
        <v>3.7699999999999999E-3</v>
      </c>
      <c r="R1695" s="191">
        <f>Q1695*H1695</f>
        <v>0.3247101</v>
      </c>
      <c r="S1695" s="191">
        <v>0</v>
      </c>
      <c r="T1695" s="192">
        <f>S1695*H1695</f>
        <v>0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193" t="s">
        <v>167</v>
      </c>
      <c r="AT1695" s="193" t="s">
        <v>246</v>
      </c>
      <c r="AU1695" s="193" t="s">
        <v>79</v>
      </c>
      <c r="AY1695" s="19" t="s">
        <v>244</v>
      </c>
      <c r="BE1695" s="194">
        <f>IF(N1695="základní",J1695,0)</f>
        <v>0</v>
      </c>
      <c r="BF1695" s="194">
        <f>IF(N1695="snížená",J1695,0)</f>
        <v>0</v>
      </c>
      <c r="BG1695" s="194">
        <f>IF(N1695="zákl. přenesená",J1695,0)</f>
        <v>0</v>
      </c>
      <c r="BH1695" s="194">
        <f>IF(N1695="sníž. přenesená",J1695,0)</f>
        <v>0</v>
      </c>
      <c r="BI1695" s="194">
        <f>IF(N1695="nulová",J1695,0)</f>
        <v>0</v>
      </c>
      <c r="BJ1695" s="19" t="s">
        <v>77</v>
      </c>
      <c r="BK1695" s="194">
        <f>ROUND(I1695*H1695,2)</f>
        <v>0</v>
      </c>
      <c r="BL1695" s="19" t="s">
        <v>167</v>
      </c>
      <c r="BM1695" s="193" t="s">
        <v>3813</v>
      </c>
    </row>
    <row r="1696" spans="1:65" s="13" customFormat="1">
      <c r="B1696" s="195"/>
      <c r="C1696" s="196"/>
      <c r="D1696" s="197" t="s">
        <v>252</v>
      </c>
      <c r="E1696" s="198" t="s">
        <v>18</v>
      </c>
      <c r="F1696" s="199" t="s">
        <v>3814</v>
      </c>
      <c r="G1696" s="196"/>
      <c r="H1696" s="200">
        <v>86.13</v>
      </c>
      <c r="I1696" s="201"/>
      <c r="J1696" s="196"/>
      <c r="K1696" s="196"/>
      <c r="L1696" s="202"/>
      <c r="M1696" s="203"/>
      <c r="N1696" s="204"/>
      <c r="O1696" s="204"/>
      <c r="P1696" s="204"/>
      <c r="Q1696" s="204"/>
      <c r="R1696" s="204"/>
      <c r="S1696" s="204"/>
      <c r="T1696" s="205"/>
      <c r="AT1696" s="206" t="s">
        <v>252</v>
      </c>
      <c r="AU1696" s="206" t="s">
        <v>79</v>
      </c>
      <c r="AV1696" s="13" t="s">
        <v>79</v>
      </c>
      <c r="AW1696" s="13" t="s">
        <v>32</v>
      </c>
      <c r="AX1696" s="13" t="s">
        <v>70</v>
      </c>
      <c r="AY1696" s="206" t="s">
        <v>244</v>
      </c>
    </row>
    <row r="1697" spans="1:65" s="14" customFormat="1">
      <c r="B1697" s="207"/>
      <c r="C1697" s="208"/>
      <c r="D1697" s="197" t="s">
        <v>252</v>
      </c>
      <c r="E1697" s="209" t="s">
        <v>18</v>
      </c>
      <c r="F1697" s="210" t="s">
        <v>254</v>
      </c>
      <c r="G1697" s="208"/>
      <c r="H1697" s="211">
        <v>86.13</v>
      </c>
      <c r="I1697" s="212"/>
      <c r="J1697" s="208"/>
      <c r="K1697" s="208"/>
      <c r="L1697" s="213"/>
      <c r="M1697" s="214"/>
      <c r="N1697" s="215"/>
      <c r="O1697" s="215"/>
      <c r="P1697" s="215"/>
      <c r="Q1697" s="215"/>
      <c r="R1697" s="215"/>
      <c r="S1697" s="215"/>
      <c r="T1697" s="216"/>
      <c r="AT1697" s="217" t="s">
        <v>252</v>
      </c>
      <c r="AU1697" s="217" t="s">
        <v>79</v>
      </c>
      <c r="AV1697" s="14" t="s">
        <v>250</v>
      </c>
      <c r="AW1697" s="14" t="s">
        <v>32</v>
      </c>
      <c r="AX1697" s="14" t="s">
        <v>77</v>
      </c>
      <c r="AY1697" s="217" t="s">
        <v>244</v>
      </c>
    </row>
    <row r="1698" spans="1:65" s="2" customFormat="1" ht="49.15" customHeight="1">
      <c r="A1698" s="36"/>
      <c r="B1698" s="37"/>
      <c r="C1698" s="181" t="s">
        <v>3815</v>
      </c>
      <c r="D1698" s="181" t="s">
        <v>246</v>
      </c>
      <c r="E1698" s="182" t="s">
        <v>3816</v>
      </c>
      <c r="F1698" s="183" t="s">
        <v>3817</v>
      </c>
      <c r="G1698" s="184" t="s">
        <v>262</v>
      </c>
      <c r="H1698" s="185">
        <v>4.8659999999999997</v>
      </c>
      <c r="I1698" s="186"/>
      <c r="J1698" s="187">
        <f>ROUND(I1698*H1698,2)</f>
        <v>0</v>
      </c>
      <c r="K1698" s="188"/>
      <c r="L1698" s="41"/>
      <c r="M1698" s="189" t="s">
        <v>18</v>
      </c>
      <c r="N1698" s="190" t="s">
        <v>41</v>
      </c>
      <c r="O1698" s="66"/>
      <c r="P1698" s="191">
        <f>O1698*H1698</f>
        <v>0</v>
      </c>
      <c r="Q1698" s="191">
        <v>0</v>
      </c>
      <c r="R1698" s="191">
        <f>Q1698*H1698</f>
        <v>0</v>
      </c>
      <c r="S1698" s="191">
        <v>0</v>
      </c>
      <c r="T1698" s="192">
        <f>S1698*H1698</f>
        <v>0</v>
      </c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R1698" s="193" t="s">
        <v>167</v>
      </c>
      <c r="AT1698" s="193" t="s">
        <v>246</v>
      </c>
      <c r="AU1698" s="193" t="s">
        <v>79</v>
      </c>
      <c r="AY1698" s="19" t="s">
        <v>244</v>
      </c>
      <c r="BE1698" s="194">
        <f>IF(N1698="základní",J1698,0)</f>
        <v>0</v>
      </c>
      <c r="BF1698" s="194">
        <f>IF(N1698="snížená",J1698,0)</f>
        <v>0</v>
      </c>
      <c r="BG1698" s="194">
        <f>IF(N1698="zákl. přenesená",J1698,0)</f>
        <v>0</v>
      </c>
      <c r="BH1698" s="194">
        <f>IF(N1698="sníž. přenesená",J1698,0)</f>
        <v>0</v>
      </c>
      <c r="BI1698" s="194">
        <f>IF(N1698="nulová",J1698,0)</f>
        <v>0</v>
      </c>
      <c r="BJ1698" s="19" t="s">
        <v>77</v>
      </c>
      <c r="BK1698" s="194">
        <f>ROUND(I1698*H1698,2)</f>
        <v>0</v>
      </c>
      <c r="BL1698" s="19" t="s">
        <v>167</v>
      </c>
      <c r="BM1698" s="193" t="s">
        <v>3818</v>
      </c>
    </row>
    <row r="1699" spans="1:65" s="12" customFormat="1" ht="22.9" customHeight="1">
      <c r="B1699" s="165"/>
      <c r="C1699" s="166"/>
      <c r="D1699" s="167" t="s">
        <v>69</v>
      </c>
      <c r="E1699" s="179" t="s">
        <v>3819</v>
      </c>
      <c r="F1699" s="179" t="s">
        <v>3820</v>
      </c>
      <c r="G1699" s="166"/>
      <c r="H1699" s="166"/>
      <c r="I1699" s="169"/>
      <c r="J1699" s="180">
        <f>BK1699</f>
        <v>0</v>
      </c>
      <c r="K1699" s="166"/>
      <c r="L1699" s="171"/>
      <c r="M1699" s="172"/>
      <c r="N1699" s="173"/>
      <c r="O1699" s="173"/>
      <c r="P1699" s="174">
        <f>SUM(P1700:P1769)</f>
        <v>0</v>
      </c>
      <c r="Q1699" s="173"/>
      <c r="R1699" s="174">
        <f>SUM(R1700:R1769)</f>
        <v>7.0621996399999984</v>
      </c>
      <c r="S1699" s="173"/>
      <c r="T1699" s="175">
        <f>SUM(T1700:T1769)</f>
        <v>38.397262960000006</v>
      </c>
      <c r="AR1699" s="176" t="s">
        <v>79</v>
      </c>
      <c r="AT1699" s="177" t="s">
        <v>69</v>
      </c>
      <c r="AU1699" s="177" t="s">
        <v>77</v>
      </c>
      <c r="AY1699" s="176" t="s">
        <v>244</v>
      </c>
      <c r="BK1699" s="178">
        <f>SUM(BK1700:BK1769)</f>
        <v>0</v>
      </c>
    </row>
    <row r="1700" spans="1:65" s="2" customFormat="1" ht="24.2" customHeight="1">
      <c r="A1700" s="36"/>
      <c r="B1700" s="37"/>
      <c r="C1700" s="181" t="s">
        <v>3821</v>
      </c>
      <c r="D1700" s="181" t="s">
        <v>246</v>
      </c>
      <c r="E1700" s="182" t="s">
        <v>3822</v>
      </c>
      <c r="F1700" s="183" t="s">
        <v>3823</v>
      </c>
      <c r="G1700" s="184" t="s">
        <v>289</v>
      </c>
      <c r="H1700" s="185">
        <v>1396.24</v>
      </c>
      <c r="I1700" s="186"/>
      <c r="J1700" s="187">
        <f>ROUND(I1700*H1700,2)</f>
        <v>0</v>
      </c>
      <c r="K1700" s="188"/>
      <c r="L1700" s="41"/>
      <c r="M1700" s="189" t="s">
        <v>18</v>
      </c>
      <c r="N1700" s="190" t="s">
        <v>41</v>
      </c>
      <c r="O1700" s="66"/>
      <c r="P1700" s="191">
        <f>O1700*H1700</f>
        <v>0</v>
      </c>
      <c r="Q1700" s="191">
        <v>0</v>
      </c>
      <c r="R1700" s="191">
        <f>Q1700*H1700</f>
        <v>0</v>
      </c>
      <c r="S1700" s="191">
        <v>0</v>
      </c>
      <c r="T1700" s="192">
        <f>S1700*H1700</f>
        <v>0</v>
      </c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R1700" s="193" t="s">
        <v>167</v>
      </c>
      <c r="AT1700" s="193" t="s">
        <v>246</v>
      </c>
      <c r="AU1700" s="193" t="s">
        <v>79</v>
      </c>
      <c r="AY1700" s="19" t="s">
        <v>244</v>
      </c>
      <c r="BE1700" s="194">
        <f>IF(N1700="základní",J1700,0)</f>
        <v>0</v>
      </c>
      <c r="BF1700" s="194">
        <f>IF(N1700="snížená",J1700,0)</f>
        <v>0</v>
      </c>
      <c r="BG1700" s="194">
        <f>IF(N1700="zákl. přenesená",J1700,0)</f>
        <v>0</v>
      </c>
      <c r="BH1700" s="194">
        <f>IF(N1700="sníž. přenesená",J1700,0)</f>
        <v>0</v>
      </c>
      <c r="BI1700" s="194">
        <f>IF(N1700="nulová",J1700,0)</f>
        <v>0</v>
      </c>
      <c r="BJ1700" s="19" t="s">
        <v>77</v>
      </c>
      <c r="BK1700" s="194">
        <f>ROUND(I1700*H1700,2)</f>
        <v>0</v>
      </c>
      <c r="BL1700" s="19" t="s">
        <v>167</v>
      </c>
      <c r="BM1700" s="193" t="s">
        <v>3824</v>
      </c>
    </row>
    <row r="1701" spans="1:65" s="13" customFormat="1">
      <c r="B1701" s="195"/>
      <c r="C1701" s="196"/>
      <c r="D1701" s="197" t="s">
        <v>252</v>
      </c>
      <c r="E1701" s="198" t="s">
        <v>18</v>
      </c>
      <c r="F1701" s="199" t="s">
        <v>3825</v>
      </c>
      <c r="G1701" s="196"/>
      <c r="H1701" s="200">
        <v>642.88</v>
      </c>
      <c r="I1701" s="201"/>
      <c r="J1701" s="196"/>
      <c r="K1701" s="196"/>
      <c r="L1701" s="202"/>
      <c r="M1701" s="203"/>
      <c r="N1701" s="204"/>
      <c r="O1701" s="204"/>
      <c r="P1701" s="204"/>
      <c r="Q1701" s="204"/>
      <c r="R1701" s="204"/>
      <c r="S1701" s="204"/>
      <c r="T1701" s="205"/>
      <c r="AT1701" s="206" t="s">
        <v>252</v>
      </c>
      <c r="AU1701" s="206" t="s">
        <v>79</v>
      </c>
      <c r="AV1701" s="13" t="s">
        <v>79</v>
      </c>
      <c r="AW1701" s="13" t="s">
        <v>32</v>
      </c>
      <c r="AX1701" s="13" t="s">
        <v>70</v>
      </c>
      <c r="AY1701" s="206" t="s">
        <v>244</v>
      </c>
    </row>
    <row r="1702" spans="1:65" s="13" customFormat="1">
      <c r="B1702" s="195"/>
      <c r="C1702" s="196"/>
      <c r="D1702" s="197" t="s">
        <v>252</v>
      </c>
      <c r="E1702" s="198" t="s">
        <v>18</v>
      </c>
      <c r="F1702" s="199" t="s">
        <v>3826</v>
      </c>
      <c r="G1702" s="196"/>
      <c r="H1702" s="200">
        <v>753.36</v>
      </c>
      <c r="I1702" s="201"/>
      <c r="J1702" s="196"/>
      <c r="K1702" s="196"/>
      <c r="L1702" s="202"/>
      <c r="M1702" s="203"/>
      <c r="N1702" s="204"/>
      <c r="O1702" s="204"/>
      <c r="P1702" s="204"/>
      <c r="Q1702" s="204"/>
      <c r="R1702" s="204"/>
      <c r="S1702" s="204"/>
      <c r="T1702" s="205"/>
      <c r="AT1702" s="206" t="s">
        <v>252</v>
      </c>
      <c r="AU1702" s="206" t="s">
        <v>79</v>
      </c>
      <c r="AV1702" s="13" t="s">
        <v>79</v>
      </c>
      <c r="AW1702" s="13" t="s">
        <v>32</v>
      </c>
      <c r="AX1702" s="13" t="s">
        <v>70</v>
      </c>
      <c r="AY1702" s="206" t="s">
        <v>244</v>
      </c>
    </row>
    <row r="1703" spans="1:65" s="14" customFormat="1">
      <c r="B1703" s="207"/>
      <c r="C1703" s="208"/>
      <c r="D1703" s="197" t="s">
        <v>252</v>
      </c>
      <c r="E1703" s="209" t="s">
        <v>18</v>
      </c>
      <c r="F1703" s="210" t="s">
        <v>254</v>
      </c>
      <c r="G1703" s="208"/>
      <c r="H1703" s="211">
        <v>1396.24</v>
      </c>
      <c r="I1703" s="212"/>
      <c r="J1703" s="208"/>
      <c r="K1703" s="208"/>
      <c r="L1703" s="213"/>
      <c r="M1703" s="214"/>
      <c r="N1703" s="215"/>
      <c r="O1703" s="215"/>
      <c r="P1703" s="215"/>
      <c r="Q1703" s="215"/>
      <c r="R1703" s="215"/>
      <c r="S1703" s="215"/>
      <c r="T1703" s="216"/>
      <c r="AT1703" s="217" t="s">
        <v>252</v>
      </c>
      <c r="AU1703" s="217" t="s">
        <v>79</v>
      </c>
      <c r="AV1703" s="14" t="s">
        <v>250</v>
      </c>
      <c r="AW1703" s="14" t="s">
        <v>32</v>
      </c>
      <c r="AX1703" s="14" t="s">
        <v>77</v>
      </c>
      <c r="AY1703" s="217" t="s">
        <v>244</v>
      </c>
    </row>
    <row r="1704" spans="1:65" s="2" customFormat="1" ht="24.2" customHeight="1">
      <c r="A1704" s="36"/>
      <c r="B1704" s="37"/>
      <c r="C1704" s="181" t="s">
        <v>3827</v>
      </c>
      <c r="D1704" s="181" t="s">
        <v>246</v>
      </c>
      <c r="E1704" s="182" t="s">
        <v>3828</v>
      </c>
      <c r="F1704" s="183" t="s">
        <v>3829</v>
      </c>
      <c r="G1704" s="184" t="s">
        <v>379</v>
      </c>
      <c r="H1704" s="185">
        <v>165</v>
      </c>
      <c r="I1704" s="186"/>
      <c r="J1704" s="187">
        <f>ROUND(I1704*H1704,2)</f>
        <v>0</v>
      </c>
      <c r="K1704" s="188"/>
      <c r="L1704" s="41"/>
      <c r="M1704" s="189" t="s">
        <v>18</v>
      </c>
      <c r="N1704" s="190" t="s">
        <v>41</v>
      </c>
      <c r="O1704" s="66"/>
      <c r="P1704" s="191">
        <f>O1704*H1704</f>
        <v>0</v>
      </c>
      <c r="Q1704" s="191">
        <v>1.0000000000000001E-5</v>
      </c>
      <c r="R1704" s="191">
        <f>Q1704*H1704</f>
        <v>1.6500000000000002E-3</v>
      </c>
      <c r="S1704" s="191">
        <v>0</v>
      </c>
      <c r="T1704" s="192">
        <f>S1704*H1704</f>
        <v>0</v>
      </c>
      <c r="U1704" s="36"/>
      <c r="V1704" s="36"/>
      <c r="W1704" s="36"/>
      <c r="X1704" s="36"/>
      <c r="Y1704" s="36"/>
      <c r="Z1704" s="36"/>
      <c r="AA1704" s="36"/>
      <c r="AB1704" s="36"/>
      <c r="AC1704" s="36"/>
      <c r="AD1704" s="36"/>
      <c r="AE1704" s="36"/>
      <c r="AR1704" s="193" t="s">
        <v>167</v>
      </c>
      <c r="AT1704" s="193" t="s">
        <v>246</v>
      </c>
      <c r="AU1704" s="193" t="s">
        <v>79</v>
      </c>
      <c r="AY1704" s="19" t="s">
        <v>244</v>
      </c>
      <c r="BE1704" s="194">
        <f>IF(N1704="základní",J1704,0)</f>
        <v>0</v>
      </c>
      <c r="BF1704" s="194">
        <f>IF(N1704="snížená",J1704,0)</f>
        <v>0</v>
      </c>
      <c r="BG1704" s="194">
        <f>IF(N1704="zákl. přenesená",J1704,0)</f>
        <v>0</v>
      </c>
      <c r="BH1704" s="194">
        <f>IF(N1704="sníž. přenesená",J1704,0)</f>
        <v>0</v>
      </c>
      <c r="BI1704" s="194">
        <f>IF(N1704="nulová",J1704,0)</f>
        <v>0</v>
      </c>
      <c r="BJ1704" s="19" t="s">
        <v>77</v>
      </c>
      <c r="BK1704" s="194">
        <f>ROUND(I1704*H1704,2)</f>
        <v>0</v>
      </c>
      <c r="BL1704" s="19" t="s">
        <v>167</v>
      </c>
      <c r="BM1704" s="193" t="s">
        <v>3830</v>
      </c>
    </row>
    <row r="1705" spans="1:65" s="13" customFormat="1">
      <c r="B1705" s="195"/>
      <c r="C1705" s="196"/>
      <c r="D1705" s="197" t="s">
        <v>252</v>
      </c>
      <c r="E1705" s="198" t="s">
        <v>18</v>
      </c>
      <c r="F1705" s="199" t="s">
        <v>3831</v>
      </c>
      <c r="G1705" s="196"/>
      <c r="H1705" s="200">
        <v>165</v>
      </c>
      <c r="I1705" s="201"/>
      <c r="J1705" s="196"/>
      <c r="K1705" s="196"/>
      <c r="L1705" s="202"/>
      <c r="M1705" s="203"/>
      <c r="N1705" s="204"/>
      <c r="O1705" s="204"/>
      <c r="P1705" s="204"/>
      <c r="Q1705" s="204"/>
      <c r="R1705" s="204"/>
      <c r="S1705" s="204"/>
      <c r="T1705" s="205"/>
      <c r="AT1705" s="206" t="s">
        <v>252</v>
      </c>
      <c r="AU1705" s="206" t="s">
        <v>79</v>
      </c>
      <c r="AV1705" s="13" t="s">
        <v>79</v>
      </c>
      <c r="AW1705" s="13" t="s">
        <v>32</v>
      </c>
      <c r="AX1705" s="13" t="s">
        <v>70</v>
      </c>
      <c r="AY1705" s="206" t="s">
        <v>244</v>
      </c>
    </row>
    <row r="1706" spans="1:65" s="14" customFormat="1">
      <c r="B1706" s="207"/>
      <c r="C1706" s="208"/>
      <c r="D1706" s="197" t="s">
        <v>252</v>
      </c>
      <c r="E1706" s="209" t="s">
        <v>18</v>
      </c>
      <c r="F1706" s="210" t="s">
        <v>254</v>
      </c>
      <c r="G1706" s="208"/>
      <c r="H1706" s="211">
        <v>165</v>
      </c>
      <c r="I1706" s="212"/>
      <c r="J1706" s="208"/>
      <c r="K1706" s="208"/>
      <c r="L1706" s="213"/>
      <c r="M1706" s="214"/>
      <c r="N1706" s="215"/>
      <c r="O1706" s="215"/>
      <c r="P1706" s="215"/>
      <c r="Q1706" s="215"/>
      <c r="R1706" s="215"/>
      <c r="S1706" s="215"/>
      <c r="T1706" s="216"/>
      <c r="AT1706" s="217" t="s">
        <v>252</v>
      </c>
      <c r="AU1706" s="217" t="s">
        <v>79</v>
      </c>
      <c r="AV1706" s="14" t="s">
        <v>250</v>
      </c>
      <c r="AW1706" s="14" t="s">
        <v>32</v>
      </c>
      <c r="AX1706" s="14" t="s">
        <v>77</v>
      </c>
      <c r="AY1706" s="217" t="s">
        <v>244</v>
      </c>
    </row>
    <row r="1707" spans="1:65" s="2" customFormat="1" ht="16.5" customHeight="1">
      <c r="A1707" s="36"/>
      <c r="B1707" s="37"/>
      <c r="C1707" s="218" t="s">
        <v>3832</v>
      </c>
      <c r="D1707" s="218" t="s">
        <v>264</v>
      </c>
      <c r="E1707" s="219" t="s">
        <v>3833</v>
      </c>
      <c r="F1707" s="220" t="s">
        <v>3834</v>
      </c>
      <c r="G1707" s="221" t="s">
        <v>379</v>
      </c>
      <c r="H1707" s="222">
        <v>169.95</v>
      </c>
      <c r="I1707" s="223"/>
      <c r="J1707" s="224">
        <f>ROUND(I1707*H1707,2)</f>
        <v>0</v>
      </c>
      <c r="K1707" s="225"/>
      <c r="L1707" s="226"/>
      <c r="M1707" s="227" t="s">
        <v>18</v>
      </c>
      <c r="N1707" s="228" t="s">
        <v>41</v>
      </c>
      <c r="O1707" s="66"/>
      <c r="P1707" s="191">
        <f>O1707*H1707</f>
        <v>0</v>
      </c>
      <c r="Q1707" s="191">
        <v>2.0000000000000001E-4</v>
      </c>
      <c r="R1707" s="191">
        <f>Q1707*H1707</f>
        <v>3.3989999999999999E-2</v>
      </c>
      <c r="S1707" s="191">
        <v>0</v>
      </c>
      <c r="T1707" s="192">
        <f>S1707*H1707</f>
        <v>0</v>
      </c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R1707" s="193" t="s">
        <v>415</v>
      </c>
      <c r="AT1707" s="193" t="s">
        <v>264</v>
      </c>
      <c r="AU1707" s="193" t="s">
        <v>79</v>
      </c>
      <c r="AY1707" s="19" t="s">
        <v>244</v>
      </c>
      <c r="BE1707" s="194">
        <f>IF(N1707="základní",J1707,0)</f>
        <v>0</v>
      </c>
      <c r="BF1707" s="194">
        <f>IF(N1707="snížená",J1707,0)</f>
        <v>0</v>
      </c>
      <c r="BG1707" s="194">
        <f>IF(N1707="zákl. přenesená",J1707,0)</f>
        <v>0</v>
      </c>
      <c r="BH1707" s="194">
        <f>IF(N1707="sníž. přenesená",J1707,0)</f>
        <v>0</v>
      </c>
      <c r="BI1707" s="194">
        <f>IF(N1707="nulová",J1707,0)</f>
        <v>0</v>
      </c>
      <c r="BJ1707" s="19" t="s">
        <v>77</v>
      </c>
      <c r="BK1707" s="194">
        <f>ROUND(I1707*H1707,2)</f>
        <v>0</v>
      </c>
      <c r="BL1707" s="19" t="s">
        <v>167</v>
      </c>
      <c r="BM1707" s="193" t="s">
        <v>3835</v>
      </c>
    </row>
    <row r="1708" spans="1:65" s="13" customFormat="1">
      <c r="B1708" s="195"/>
      <c r="C1708" s="196"/>
      <c r="D1708" s="197" t="s">
        <v>252</v>
      </c>
      <c r="E1708" s="198" t="s">
        <v>18</v>
      </c>
      <c r="F1708" s="199" t="s">
        <v>3836</v>
      </c>
      <c r="G1708" s="196"/>
      <c r="H1708" s="200">
        <v>169.95</v>
      </c>
      <c r="I1708" s="201"/>
      <c r="J1708" s="196"/>
      <c r="K1708" s="196"/>
      <c r="L1708" s="202"/>
      <c r="M1708" s="203"/>
      <c r="N1708" s="204"/>
      <c r="O1708" s="204"/>
      <c r="P1708" s="204"/>
      <c r="Q1708" s="204"/>
      <c r="R1708" s="204"/>
      <c r="S1708" s="204"/>
      <c r="T1708" s="205"/>
      <c r="AT1708" s="206" t="s">
        <v>252</v>
      </c>
      <c r="AU1708" s="206" t="s">
        <v>79</v>
      </c>
      <c r="AV1708" s="13" t="s">
        <v>79</v>
      </c>
      <c r="AW1708" s="13" t="s">
        <v>32</v>
      </c>
      <c r="AX1708" s="13" t="s">
        <v>70</v>
      </c>
      <c r="AY1708" s="206" t="s">
        <v>244</v>
      </c>
    </row>
    <row r="1709" spans="1:65" s="14" customFormat="1">
      <c r="B1709" s="207"/>
      <c r="C1709" s="208"/>
      <c r="D1709" s="197" t="s">
        <v>252</v>
      </c>
      <c r="E1709" s="209" t="s">
        <v>18</v>
      </c>
      <c r="F1709" s="210" t="s">
        <v>254</v>
      </c>
      <c r="G1709" s="208"/>
      <c r="H1709" s="211">
        <v>169.95</v>
      </c>
      <c r="I1709" s="212"/>
      <c r="J1709" s="208"/>
      <c r="K1709" s="208"/>
      <c r="L1709" s="213"/>
      <c r="M1709" s="214"/>
      <c r="N1709" s="215"/>
      <c r="O1709" s="215"/>
      <c r="P1709" s="215"/>
      <c r="Q1709" s="215"/>
      <c r="R1709" s="215"/>
      <c r="S1709" s="215"/>
      <c r="T1709" s="216"/>
      <c r="AT1709" s="217" t="s">
        <v>252</v>
      </c>
      <c r="AU1709" s="217" t="s">
        <v>79</v>
      </c>
      <c r="AV1709" s="14" t="s">
        <v>250</v>
      </c>
      <c r="AW1709" s="14" t="s">
        <v>32</v>
      </c>
      <c r="AX1709" s="14" t="s">
        <v>77</v>
      </c>
      <c r="AY1709" s="217" t="s">
        <v>244</v>
      </c>
    </row>
    <row r="1710" spans="1:65" s="2" customFormat="1" ht="33" customHeight="1">
      <c r="A1710" s="36"/>
      <c r="B1710" s="37"/>
      <c r="C1710" s="181" t="s">
        <v>3837</v>
      </c>
      <c r="D1710" s="181" t="s">
        <v>246</v>
      </c>
      <c r="E1710" s="182" t="s">
        <v>3838</v>
      </c>
      <c r="F1710" s="183" t="s">
        <v>3839</v>
      </c>
      <c r="G1710" s="184" t="s">
        <v>289</v>
      </c>
      <c r="H1710" s="185">
        <v>139.62</v>
      </c>
      <c r="I1710" s="186"/>
      <c r="J1710" s="187">
        <f>ROUND(I1710*H1710,2)</f>
        <v>0</v>
      </c>
      <c r="K1710" s="188"/>
      <c r="L1710" s="41"/>
      <c r="M1710" s="189" t="s">
        <v>18</v>
      </c>
      <c r="N1710" s="190" t="s">
        <v>41</v>
      </c>
      <c r="O1710" s="66"/>
      <c r="P1710" s="191">
        <f>O1710*H1710</f>
        <v>0</v>
      </c>
      <c r="Q1710" s="191">
        <v>4.444E-2</v>
      </c>
      <c r="R1710" s="191">
        <f>Q1710*H1710</f>
        <v>6.2047128000000003</v>
      </c>
      <c r="S1710" s="191">
        <v>0</v>
      </c>
      <c r="T1710" s="192">
        <f>S1710*H1710</f>
        <v>0</v>
      </c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R1710" s="193" t="s">
        <v>167</v>
      </c>
      <c r="AT1710" s="193" t="s">
        <v>246</v>
      </c>
      <c r="AU1710" s="193" t="s">
        <v>79</v>
      </c>
      <c r="AY1710" s="19" t="s">
        <v>244</v>
      </c>
      <c r="BE1710" s="194">
        <f>IF(N1710="základní",J1710,0)</f>
        <v>0</v>
      </c>
      <c r="BF1710" s="194">
        <f>IF(N1710="snížená",J1710,0)</f>
        <v>0</v>
      </c>
      <c r="BG1710" s="194">
        <f>IF(N1710="zákl. přenesená",J1710,0)</f>
        <v>0</v>
      </c>
      <c r="BH1710" s="194">
        <f>IF(N1710="sníž. přenesená",J1710,0)</f>
        <v>0</v>
      </c>
      <c r="BI1710" s="194">
        <f>IF(N1710="nulová",J1710,0)</f>
        <v>0</v>
      </c>
      <c r="BJ1710" s="19" t="s">
        <v>77</v>
      </c>
      <c r="BK1710" s="194">
        <f>ROUND(I1710*H1710,2)</f>
        <v>0</v>
      </c>
      <c r="BL1710" s="19" t="s">
        <v>167</v>
      </c>
      <c r="BM1710" s="193" t="s">
        <v>3840</v>
      </c>
    </row>
    <row r="1711" spans="1:65" s="13" customFormat="1">
      <c r="B1711" s="195"/>
      <c r="C1711" s="196"/>
      <c r="D1711" s="197" t="s">
        <v>252</v>
      </c>
      <c r="E1711" s="198" t="s">
        <v>18</v>
      </c>
      <c r="F1711" s="199" t="s">
        <v>3841</v>
      </c>
      <c r="G1711" s="196"/>
      <c r="H1711" s="200">
        <v>139.62</v>
      </c>
      <c r="I1711" s="201"/>
      <c r="J1711" s="196"/>
      <c r="K1711" s="196"/>
      <c r="L1711" s="202"/>
      <c r="M1711" s="203"/>
      <c r="N1711" s="204"/>
      <c r="O1711" s="204"/>
      <c r="P1711" s="204"/>
      <c r="Q1711" s="204"/>
      <c r="R1711" s="204"/>
      <c r="S1711" s="204"/>
      <c r="T1711" s="205"/>
      <c r="AT1711" s="206" t="s">
        <v>252</v>
      </c>
      <c r="AU1711" s="206" t="s">
        <v>79</v>
      </c>
      <c r="AV1711" s="13" t="s">
        <v>79</v>
      </c>
      <c r="AW1711" s="13" t="s">
        <v>32</v>
      </c>
      <c r="AX1711" s="13" t="s">
        <v>70</v>
      </c>
      <c r="AY1711" s="206" t="s">
        <v>244</v>
      </c>
    </row>
    <row r="1712" spans="1:65" s="14" customFormat="1">
      <c r="B1712" s="207"/>
      <c r="C1712" s="208"/>
      <c r="D1712" s="197" t="s">
        <v>252</v>
      </c>
      <c r="E1712" s="209" t="s">
        <v>18</v>
      </c>
      <c r="F1712" s="210" t="s">
        <v>254</v>
      </c>
      <c r="G1712" s="208"/>
      <c r="H1712" s="211">
        <v>139.62</v>
      </c>
      <c r="I1712" s="212"/>
      <c r="J1712" s="208"/>
      <c r="K1712" s="208"/>
      <c r="L1712" s="213"/>
      <c r="M1712" s="214"/>
      <c r="N1712" s="215"/>
      <c r="O1712" s="215"/>
      <c r="P1712" s="215"/>
      <c r="Q1712" s="215"/>
      <c r="R1712" s="215"/>
      <c r="S1712" s="215"/>
      <c r="T1712" s="216"/>
      <c r="AT1712" s="217" t="s">
        <v>252</v>
      </c>
      <c r="AU1712" s="217" t="s">
        <v>79</v>
      </c>
      <c r="AV1712" s="14" t="s">
        <v>250</v>
      </c>
      <c r="AW1712" s="14" t="s">
        <v>32</v>
      </c>
      <c r="AX1712" s="14" t="s">
        <v>77</v>
      </c>
      <c r="AY1712" s="217" t="s">
        <v>244</v>
      </c>
    </row>
    <row r="1713" spans="1:65" s="2" customFormat="1" ht="24.2" customHeight="1">
      <c r="A1713" s="36"/>
      <c r="B1713" s="37"/>
      <c r="C1713" s="181" t="s">
        <v>3842</v>
      </c>
      <c r="D1713" s="181" t="s">
        <v>246</v>
      </c>
      <c r="E1713" s="182" t="s">
        <v>3843</v>
      </c>
      <c r="F1713" s="183" t="s">
        <v>3844</v>
      </c>
      <c r="G1713" s="184" t="s">
        <v>379</v>
      </c>
      <c r="H1713" s="185">
        <v>21.3</v>
      </c>
      <c r="I1713" s="186"/>
      <c r="J1713" s="187">
        <f>ROUND(I1713*H1713,2)</f>
        <v>0</v>
      </c>
      <c r="K1713" s="188"/>
      <c r="L1713" s="41"/>
      <c r="M1713" s="189" t="s">
        <v>18</v>
      </c>
      <c r="N1713" s="190" t="s">
        <v>41</v>
      </c>
      <c r="O1713" s="66"/>
      <c r="P1713" s="191">
        <f>O1713*H1713</f>
        <v>0</v>
      </c>
      <c r="Q1713" s="191">
        <v>3.0000000000000001E-5</v>
      </c>
      <c r="R1713" s="191">
        <f>Q1713*H1713</f>
        <v>6.3900000000000003E-4</v>
      </c>
      <c r="S1713" s="191">
        <v>0</v>
      </c>
      <c r="T1713" s="192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193" t="s">
        <v>167</v>
      </c>
      <c r="AT1713" s="193" t="s">
        <v>246</v>
      </c>
      <c r="AU1713" s="193" t="s">
        <v>79</v>
      </c>
      <c r="AY1713" s="19" t="s">
        <v>244</v>
      </c>
      <c r="BE1713" s="194">
        <f>IF(N1713="základní",J1713,0)</f>
        <v>0</v>
      </c>
      <c r="BF1713" s="194">
        <f>IF(N1713="snížená",J1713,0)</f>
        <v>0</v>
      </c>
      <c r="BG1713" s="194">
        <f>IF(N1713="zákl. přenesená",J1713,0)</f>
        <v>0</v>
      </c>
      <c r="BH1713" s="194">
        <f>IF(N1713="sníž. přenesená",J1713,0)</f>
        <v>0</v>
      </c>
      <c r="BI1713" s="194">
        <f>IF(N1713="nulová",J1713,0)</f>
        <v>0</v>
      </c>
      <c r="BJ1713" s="19" t="s">
        <v>77</v>
      </c>
      <c r="BK1713" s="194">
        <f>ROUND(I1713*H1713,2)</f>
        <v>0</v>
      </c>
      <c r="BL1713" s="19" t="s">
        <v>167</v>
      </c>
      <c r="BM1713" s="193" t="s">
        <v>3845</v>
      </c>
    </row>
    <row r="1714" spans="1:65" s="13" customFormat="1">
      <c r="B1714" s="195"/>
      <c r="C1714" s="196"/>
      <c r="D1714" s="197" t="s">
        <v>252</v>
      </c>
      <c r="E1714" s="198" t="s">
        <v>18</v>
      </c>
      <c r="F1714" s="199" t="s">
        <v>3846</v>
      </c>
      <c r="G1714" s="196"/>
      <c r="H1714" s="200">
        <v>10.5</v>
      </c>
      <c r="I1714" s="201"/>
      <c r="J1714" s="196"/>
      <c r="K1714" s="196"/>
      <c r="L1714" s="202"/>
      <c r="M1714" s="203"/>
      <c r="N1714" s="204"/>
      <c r="O1714" s="204"/>
      <c r="P1714" s="204"/>
      <c r="Q1714" s="204"/>
      <c r="R1714" s="204"/>
      <c r="S1714" s="204"/>
      <c r="T1714" s="205"/>
      <c r="AT1714" s="206" t="s">
        <v>252</v>
      </c>
      <c r="AU1714" s="206" t="s">
        <v>79</v>
      </c>
      <c r="AV1714" s="13" t="s">
        <v>79</v>
      </c>
      <c r="AW1714" s="13" t="s">
        <v>32</v>
      </c>
      <c r="AX1714" s="13" t="s">
        <v>70</v>
      </c>
      <c r="AY1714" s="206" t="s">
        <v>244</v>
      </c>
    </row>
    <row r="1715" spans="1:65" s="13" customFormat="1">
      <c r="B1715" s="195"/>
      <c r="C1715" s="196"/>
      <c r="D1715" s="197" t="s">
        <v>252</v>
      </c>
      <c r="E1715" s="198" t="s">
        <v>18</v>
      </c>
      <c r="F1715" s="199" t="s">
        <v>3847</v>
      </c>
      <c r="G1715" s="196"/>
      <c r="H1715" s="200">
        <v>10.8</v>
      </c>
      <c r="I1715" s="201"/>
      <c r="J1715" s="196"/>
      <c r="K1715" s="196"/>
      <c r="L1715" s="202"/>
      <c r="M1715" s="203"/>
      <c r="N1715" s="204"/>
      <c r="O1715" s="204"/>
      <c r="P1715" s="204"/>
      <c r="Q1715" s="204"/>
      <c r="R1715" s="204"/>
      <c r="S1715" s="204"/>
      <c r="T1715" s="205"/>
      <c r="AT1715" s="206" t="s">
        <v>252</v>
      </c>
      <c r="AU1715" s="206" t="s">
        <v>79</v>
      </c>
      <c r="AV1715" s="13" t="s">
        <v>79</v>
      </c>
      <c r="AW1715" s="13" t="s">
        <v>32</v>
      </c>
      <c r="AX1715" s="13" t="s">
        <v>70</v>
      </c>
      <c r="AY1715" s="206" t="s">
        <v>244</v>
      </c>
    </row>
    <row r="1716" spans="1:65" s="14" customFormat="1">
      <c r="B1716" s="207"/>
      <c r="C1716" s="208"/>
      <c r="D1716" s="197" t="s">
        <v>252</v>
      </c>
      <c r="E1716" s="209" t="s">
        <v>18</v>
      </c>
      <c r="F1716" s="210" t="s">
        <v>254</v>
      </c>
      <c r="G1716" s="208"/>
      <c r="H1716" s="211">
        <v>21.3</v>
      </c>
      <c r="I1716" s="212"/>
      <c r="J1716" s="208"/>
      <c r="K1716" s="208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252</v>
      </c>
      <c r="AU1716" s="217" t="s">
        <v>79</v>
      </c>
      <c r="AV1716" s="14" t="s">
        <v>250</v>
      </c>
      <c r="AW1716" s="14" t="s">
        <v>32</v>
      </c>
      <c r="AX1716" s="14" t="s">
        <v>77</v>
      </c>
      <c r="AY1716" s="217" t="s">
        <v>244</v>
      </c>
    </row>
    <row r="1717" spans="1:65" s="2" customFormat="1" ht="24.2" customHeight="1">
      <c r="A1717" s="36"/>
      <c r="B1717" s="37"/>
      <c r="C1717" s="218" t="s">
        <v>3848</v>
      </c>
      <c r="D1717" s="218" t="s">
        <v>264</v>
      </c>
      <c r="E1717" s="219" t="s">
        <v>3849</v>
      </c>
      <c r="F1717" s="220" t="s">
        <v>3850</v>
      </c>
      <c r="G1717" s="221" t="s">
        <v>249</v>
      </c>
      <c r="H1717" s="222">
        <v>54.847999999999999</v>
      </c>
      <c r="I1717" s="223"/>
      <c r="J1717" s="224">
        <f>ROUND(I1717*H1717,2)</f>
        <v>0</v>
      </c>
      <c r="K1717" s="225"/>
      <c r="L1717" s="226"/>
      <c r="M1717" s="227" t="s">
        <v>18</v>
      </c>
      <c r="N1717" s="228" t="s">
        <v>41</v>
      </c>
      <c r="O1717" s="66"/>
      <c r="P1717" s="191">
        <f>O1717*H1717</f>
        <v>0</v>
      </c>
      <c r="Q1717" s="191">
        <v>4.7999999999999996E-3</v>
      </c>
      <c r="R1717" s="191">
        <f>Q1717*H1717</f>
        <v>0.26327039999999996</v>
      </c>
      <c r="S1717" s="191">
        <v>0</v>
      </c>
      <c r="T1717" s="192">
        <f>S1717*H1717</f>
        <v>0</v>
      </c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R1717" s="193" t="s">
        <v>415</v>
      </c>
      <c r="AT1717" s="193" t="s">
        <v>264</v>
      </c>
      <c r="AU1717" s="193" t="s">
        <v>79</v>
      </c>
      <c r="AY1717" s="19" t="s">
        <v>244</v>
      </c>
      <c r="BE1717" s="194">
        <f>IF(N1717="základní",J1717,0)</f>
        <v>0</v>
      </c>
      <c r="BF1717" s="194">
        <f>IF(N1717="snížená",J1717,0)</f>
        <v>0</v>
      </c>
      <c r="BG1717" s="194">
        <f>IF(N1717="zákl. přenesená",J1717,0)</f>
        <v>0</v>
      </c>
      <c r="BH1717" s="194">
        <f>IF(N1717="sníž. přenesená",J1717,0)</f>
        <v>0</v>
      </c>
      <c r="BI1717" s="194">
        <f>IF(N1717="nulová",J1717,0)</f>
        <v>0</v>
      </c>
      <c r="BJ1717" s="19" t="s">
        <v>77</v>
      </c>
      <c r="BK1717" s="194">
        <f>ROUND(I1717*H1717,2)</f>
        <v>0</v>
      </c>
      <c r="BL1717" s="19" t="s">
        <v>167</v>
      </c>
      <c r="BM1717" s="193" t="s">
        <v>3851</v>
      </c>
    </row>
    <row r="1718" spans="1:65" s="13" customFormat="1">
      <c r="B1718" s="195"/>
      <c r="C1718" s="196"/>
      <c r="D1718" s="197" t="s">
        <v>252</v>
      </c>
      <c r="E1718" s="198" t="s">
        <v>18</v>
      </c>
      <c r="F1718" s="199" t="s">
        <v>3852</v>
      </c>
      <c r="G1718" s="196"/>
      <c r="H1718" s="200">
        <v>54.847999999999999</v>
      </c>
      <c r="I1718" s="201"/>
      <c r="J1718" s="196"/>
      <c r="K1718" s="196"/>
      <c r="L1718" s="202"/>
      <c r="M1718" s="203"/>
      <c r="N1718" s="204"/>
      <c r="O1718" s="204"/>
      <c r="P1718" s="204"/>
      <c r="Q1718" s="204"/>
      <c r="R1718" s="204"/>
      <c r="S1718" s="204"/>
      <c r="T1718" s="205"/>
      <c r="AT1718" s="206" t="s">
        <v>252</v>
      </c>
      <c r="AU1718" s="206" t="s">
        <v>79</v>
      </c>
      <c r="AV1718" s="13" t="s">
        <v>79</v>
      </c>
      <c r="AW1718" s="13" t="s">
        <v>32</v>
      </c>
      <c r="AX1718" s="13" t="s">
        <v>70</v>
      </c>
      <c r="AY1718" s="206" t="s">
        <v>244</v>
      </c>
    </row>
    <row r="1719" spans="1:65" s="14" customFormat="1">
      <c r="B1719" s="207"/>
      <c r="C1719" s="208"/>
      <c r="D1719" s="197" t="s">
        <v>252</v>
      </c>
      <c r="E1719" s="209" t="s">
        <v>18</v>
      </c>
      <c r="F1719" s="210" t="s">
        <v>254</v>
      </c>
      <c r="G1719" s="208"/>
      <c r="H1719" s="211">
        <v>54.847999999999999</v>
      </c>
      <c r="I1719" s="212"/>
      <c r="J1719" s="208"/>
      <c r="K1719" s="208"/>
      <c r="L1719" s="213"/>
      <c r="M1719" s="214"/>
      <c r="N1719" s="215"/>
      <c r="O1719" s="215"/>
      <c r="P1719" s="215"/>
      <c r="Q1719" s="215"/>
      <c r="R1719" s="215"/>
      <c r="S1719" s="215"/>
      <c r="T1719" s="216"/>
      <c r="AT1719" s="217" t="s">
        <v>252</v>
      </c>
      <c r="AU1719" s="217" t="s">
        <v>79</v>
      </c>
      <c r="AV1719" s="14" t="s">
        <v>250</v>
      </c>
      <c r="AW1719" s="14" t="s">
        <v>32</v>
      </c>
      <c r="AX1719" s="14" t="s">
        <v>77</v>
      </c>
      <c r="AY1719" s="217" t="s">
        <v>244</v>
      </c>
    </row>
    <row r="1720" spans="1:65" s="2" customFormat="1" ht="24.2" customHeight="1">
      <c r="A1720" s="36"/>
      <c r="B1720" s="37"/>
      <c r="C1720" s="181" t="s">
        <v>3853</v>
      </c>
      <c r="D1720" s="181" t="s">
        <v>246</v>
      </c>
      <c r="E1720" s="182" t="s">
        <v>3854</v>
      </c>
      <c r="F1720" s="183" t="s">
        <v>3855</v>
      </c>
      <c r="G1720" s="184" t="s">
        <v>289</v>
      </c>
      <c r="H1720" s="185">
        <v>1396.24</v>
      </c>
      <c r="I1720" s="186"/>
      <c r="J1720" s="187">
        <f>ROUND(I1720*H1720,2)</f>
        <v>0</v>
      </c>
      <c r="K1720" s="188"/>
      <c r="L1720" s="41"/>
      <c r="M1720" s="189" t="s">
        <v>18</v>
      </c>
      <c r="N1720" s="190" t="s">
        <v>41</v>
      </c>
      <c r="O1720" s="66"/>
      <c r="P1720" s="191">
        <f>O1720*H1720</f>
        <v>0</v>
      </c>
      <c r="Q1720" s="191">
        <v>3.0000000000000001E-5</v>
      </c>
      <c r="R1720" s="191">
        <f>Q1720*H1720</f>
        <v>4.1887199999999999E-2</v>
      </c>
      <c r="S1720" s="191">
        <v>0</v>
      </c>
      <c r="T1720" s="192">
        <f>S1720*H1720</f>
        <v>0</v>
      </c>
      <c r="U1720" s="36"/>
      <c r="V1720" s="36"/>
      <c r="W1720" s="36"/>
      <c r="X1720" s="36"/>
      <c r="Y1720" s="36"/>
      <c r="Z1720" s="36"/>
      <c r="AA1720" s="36"/>
      <c r="AB1720" s="36"/>
      <c r="AC1720" s="36"/>
      <c r="AD1720" s="36"/>
      <c r="AE1720" s="36"/>
      <c r="AR1720" s="193" t="s">
        <v>167</v>
      </c>
      <c r="AT1720" s="193" t="s">
        <v>246</v>
      </c>
      <c r="AU1720" s="193" t="s">
        <v>79</v>
      </c>
      <c r="AY1720" s="19" t="s">
        <v>244</v>
      </c>
      <c r="BE1720" s="194">
        <f>IF(N1720="základní",J1720,0)</f>
        <v>0</v>
      </c>
      <c r="BF1720" s="194">
        <f>IF(N1720="snížená",J1720,0)</f>
        <v>0</v>
      </c>
      <c r="BG1720" s="194">
        <f>IF(N1720="zákl. přenesená",J1720,0)</f>
        <v>0</v>
      </c>
      <c r="BH1720" s="194">
        <f>IF(N1720="sníž. přenesená",J1720,0)</f>
        <v>0</v>
      </c>
      <c r="BI1720" s="194">
        <f>IF(N1720="nulová",J1720,0)</f>
        <v>0</v>
      </c>
      <c r="BJ1720" s="19" t="s">
        <v>77</v>
      </c>
      <c r="BK1720" s="194">
        <f>ROUND(I1720*H1720,2)</f>
        <v>0</v>
      </c>
      <c r="BL1720" s="19" t="s">
        <v>167</v>
      </c>
      <c r="BM1720" s="193" t="s">
        <v>3856</v>
      </c>
    </row>
    <row r="1721" spans="1:65" s="2" customFormat="1" ht="24.2" customHeight="1">
      <c r="A1721" s="36"/>
      <c r="B1721" s="37"/>
      <c r="C1721" s="181" t="s">
        <v>3857</v>
      </c>
      <c r="D1721" s="181" t="s">
        <v>246</v>
      </c>
      <c r="E1721" s="182" t="s">
        <v>3858</v>
      </c>
      <c r="F1721" s="183" t="s">
        <v>3859</v>
      </c>
      <c r="G1721" s="184" t="s">
        <v>289</v>
      </c>
      <c r="H1721" s="185">
        <v>825.66200000000003</v>
      </c>
      <c r="I1721" s="186"/>
      <c r="J1721" s="187">
        <f>ROUND(I1721*H1721,2)</f>
        <v>0</v>
      </c>
      <c r="K1721" s="188"/>
      <c r="L1721" s="41"/>
      <c r="M1721" s="189" t="s">
        <v>18</v>
      </c>
      <c r="N1721" s="190" t="s">
        <v>41</v>
      </c>
      <c r="O1721" s="66"/>
      <c r="P1721" s="191">
        <f>O1721*H1721</f>
        <v>0</v>
      </c>
      <c r="Q1721" s="191">
        <v>0</v>
      </c>
      <c r="R1721" s="191">
        <f>Q1721*H1721</f>
        <v>0</v>
      </c>
      <c r="S1721" s="191">
        <v>4.5080000000000002E-2</v>
      </c>
      <c r="T1721" s="192">
        <f>S1721*H1721</f>
        <v>37.220842960000006</v>
      </c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R1721" s="193" t="s">
        <v>167</v>
      </c>
      <c r="AT1721" s="193" t="s">
        <v>246</v>
      </c>
      <c r="AU1721" s="193" t="s">
        <v>79</v>
      </c>
      <c r="AY1721" s="19" t="s">
        <v>244</v>
      </c>
      <c r="BE1721" s="194">
        <f>IF(N1721="základní",J1721,0)</f>
        <v>0</v>
      </c>
      <c r="BF1721" s="194">
        <f>IF(N1721="snížená",J1721,0)</f>
        <v>0</v>
      </c>
      <c r="BG1721" s="194">
        <f>IF(N1721="zákl. přenesená",J1721,0)</f>
        <v>0</v>
      </c>
      <c r="BH1721" s="194">
        <f>IF(N1721="sníž. přenesená",J1721,0)</f>
        <v>0</v>
      </c>
      <c r="BI1721" s="194">
        <f>IF(N1721="nulová",J1721,0)</f>
        <v>0</v>
      </c>
      <c r="BJ1721" s="19" t="s">
        <v>77</v>
      </c>
      <c r="BK1721" s="194">
        <f>ROUND(I1721*H1721,2)</f>
        <v>0</v>
      </c>
      <c r="BL1721" s="19" t="s">
        <v>167</v>
      </c>
      <c r="BM1721" s="193" t="s">
        <v>3860</v>
      </c>
    </row>
    <row r="1722" spans="1:65" s="13" customFormat="1">
      <c r="B1722" s="195"/>
      <c r="C1722" s="196"/>
      <c r="D1722" s="197" t="s">
        <v>252</v>
      </c>
      <c r="E1722" s="198" t="s">
        <v>18</v>
      </c>
      <c r="F1722" s="199" t="s">
        <v>3861</v>
      </c>
      <c r="G1722" s="196"/>
      <c r="H1722" s="200">
        <v>1554</v>
      </c>
      <c r="I1722" s="201"/>
      <c r="J1722" s="196"/>
      <c r="K1722" s="196"/>
      <c r="L1722" s="202"/>
      <c r="M1722" s="203"/>
      <c r="N1722" s="204"/>
      <c r="O1722" s="204"/>
      <c r="P1722" s="204"/>
      <c r="Q1722" s="204"/>
      <c r="R1722" s="204"/>
      <c r="S1722" s="204"/>
      <c r="T1722" s="205"/>
      <c r="AT1722" s="206" t="s">
        <v>252</v>
      </c>
      <c r="AU1722" s="206" t="s">
        <v>79</v>
      </c>
      <c r="AV1722" s="13" t="s">
        <v>79</v>
      </c>
      <c r="AW1722" s="13" t="s">
        <v>32</v>
      </c>
      <c r="AX1722" s="13" t="s">
        <v>70</v>
      </c>
      <c r="AY1722" s="206" t="s">
        <v>244</v>
      </c>
    </row>
    <row r="1723" spans="1:65" s="15" customFormat="1">
      <c r="B1723" s="229"/>
      <c r="C1723" s="230"/>
      <c r="D1723" s="197" t="s">
        <v>252</v>
      </c>
      <c r="E1723" s="231" t="s">
        <v>18</v>
      </c>
      <c r="F1723" s="232" t="s">
        <v>374</v>
      </c>
      <c r="G1723" s="230"/>
      <c r="H1723" s="231" t="s">
        <v>18</v>
      </c>
      <c r="I1723" s="233"/>
      <c r="J1723" s="230"/>
      <c r="K1723" s="230"/>
      <c r="L1723" s="234"/>
      <c r="M1723" s="235"/>
      <c r="N1723" s="236"/>
      <c r="O1723" s="236"/>
      <c r="P1723" s="236"/>
      <c r="Q1723" s="236"/>
      <c r="R1723" s="236"/>
      <c r="S1723" s="236"/>
      <c r="T1723" s="237"/>
      <c r="AT1723" s="238" t="s">
        <v>252</v>
      </c>
      <c r="AU1723" s="238" t="s">
        <v>79</v>
      </c>
      <c r="AV1723" s="15" t="s">
        <v>77</v>
      </c>
      <c r="AW1723" s="15" t="s">
        <v>32</v>
      </c>
      <c r="AX1723" s="15" t="s">
        <v>70</v>
      </c>
      <c r="AY1723" s="238" t="s">
        <v>244</v>
      </c>
    </row>
    <row r="1724" spans="1:65" s="13" customFormat="1">
      <c r="B1724" s="195"/>
      <c r="C1724" s="196"/>
      <c r="D1724" s="197" t="s">
        <v>252</v>
      </c>
      <c r="E1724" s="198" t="s">
        <v>18</v>
      </c>
      <c r="F1724" s="199" t="s">
        <v>3862</v>
      </c>
      <c r="G1724" s="196"/>
      <c r="H1724" s="200">
        <v>-728.33799999999997</v>
      </c>
      <c r="I1724" s="201"/>
      <c r="J1724" s="196"/>
      <c r="K1724" s="196"/>
      <c r="L1724" s="202"/>
      <c r="M1724" s="203"/>
      <c r="N1724" s="204"/>
      <c r="O1724" s="204"/>
      <c r="P1724" s="204"/>
      <c r="Q1724" s="204"/>
      <c r="R1724" s="204"/>
      <c r="S1724" s="204"/>
      <c r="T1724" s="205"/>
      <c r="AT1724" s="206" t="s">
        <v>252</v>
      </c>
      <c r="AU1724" s="206" t="s">
        <v>79</v>
      </c>
      <c r="AV1724" s="13" t="s">
        <v>79</v>
      </c>
      <c r="AW1724" s="13" t="s">
        <v>32</v>
      </c>
      <c r="AX1724" s="13" t="s">
        <v>70</v>
      </c>
      <c r="AY1724" s="206" t="s">
        <v>244</v>
      </c>
    </row>
    <row r="1725" spans="1:65" s="14" customFormat="1">
      <c r="B1725" s="207"/>
      <c r="C1725" s="208"/>
      <c r="D1725" s="197" t="s">
        <v>252</v>
      </c>
      <c r="E1725" s="209" t="s">
        <v>18</v>
      </c>
      <c r="F1725" s="210" t="s">
        <v>254</v>
      </c>
      <c r="G1725" s="208"/>
      <c r="H1725" s="211">
        <v>825.66200000000003</v>
      </c>
      <c r="I1725" s="212"/>
      <c r="J1725" s="208"/>
      <c r="K1725" s="208"/>
      <c r="L1725" s="213"/>
      <c r="M1725" s="214"/>
      <c r="N1725" s="215"/>
      <c r="O1725" s="215"/>
      <c r="P1725" s="215"/>
      <c r="Q1725" s="215"/>
      <c r="R1725" s="215"/>
      <c r="S1725" s="215"/>
      <c r="T1725" s="216"/>
      <c r="AT1725" s="217" t="s">
        <v>252</v>
      </c>
      <c r="AU1725" s="217" t="s">
        <v>79</v>
      </c>
      <c r="AV1725" s="14" t="s">
        <v>250</v>
      </c>
      <c r="AW1725" s="14" t="s">
        <v>32</v>
      </c>
      <c r="AX1725" s="14" t="s">
        <v>77</v>
      </c>
      <c r="AY1725" s="217" t="s">
        <v>244</v>
      </c>
    </row>
    <row r="1726" spans="1:65" s="2" customFormat="1" ht="24.2" customHeight="1">
      <c r="A1726" s="36"/>
      <c r="B1726" s="37"/>
      <c r="C1726" s="181" t="s">
        <v>3863</v>
      </c>
      <c r="D1726" s="181" t="s">
        <v>246</v>
      </c>
      <c r="E1726" s="182" t="s">
        <v>3864</v>
      </c>
      <c r="F1726" s="183" t="s">
        <v>3865</v>
      </c>
      <c r="G1726" s="184" t="s">
        <v>289</v>
      </c>
      <c r="H1726" s="185">
        <v>825.66200000000003</v>
      </c>
      <c r="I1726" s="186"/>
      <c r="J1726" s="187">
        <f>ROUND(I1726*H1726,2)</f>
        <v>0</v>
      </c>
      <c r="K1726" s="188"/>
      <c r="L1726" s="41"/>
      <c r="M1726" s="189" t="s">
        <v>18</v>
      </c>
      <c r="N1726" s="190" t="s">
        <v>41</v>
      </c>
      <c r="O1726" s="66"/>
      <c r="P1726" s="191">
        <f>O1726*H1726</f>
        <v>0</v>
      </c>
      <c r="Q1726" s="191">
        <v>0</v>
      </c>
      <c r="R1726" s="191">
        <f>Q1726*H1726</f>
        <v>0</v>
      </c>
      <c r="S1726" s="191">
        <v>0</v>
      </c>
      <c r="T1726" s="192">
        <f>S1726*H1726</f>
        <v>0</v>
      </c>
      <c r="U1726" s="36"/>
      <c r="V1726" s="36"/>
      <c r="W1726" s="36"/>
      <c r="X1726" s="36"/>
      <c r="Y1726" s="36"/>
      <c r="Z1726" s="36"/>
      <c r="AA1726" s="36"/>
      <c r="AB1726" s="36"/>
      <c r="AC1726" s="36"/>
      <c r="AD1726" s="36"/>
      <c r="AE1726" s="36"/>
      <c r="AR1726" s="193" t="s">
        <v>167</v>
      </c>
      <c r="AT1726" s="193" t="s">
        <v>246</v>
      </c>
      <c r="AU1726" s="193" t="s">
        <v>79</v>
      </c>
      <c r="AY1726" s="19" t="s">
        <v>244</v>
      </c>
      <c r="BE1726" s="194">
        <f>IF(N1726="základní",J1726,0)</f>
        <v>0</v>
      </c>
      <c r="BF1726" s="194">
        <f>IF(N1726="snížená",J1726,0)</f>
        <v>0</v>
      </c>
      <c r="BG1726" s="194">
        <f>IF(N1726="zákl. přenesená",J1726,0)</f>
        <v>0</v>
      </c>
      <c r="BH1726" s="194">
        <f>IF(N1726="sníž. přenesená",J1726,0)</f>
        <v>0</v>
      </c>
      <c r="BI1726" s="194">
        <f>IF(N1726="nulová",J1726,0)</f>
        <v>0</v>
      </c>
      <c r="BJ1726" s="19" t="s">
        <v>77</v>
      </c>
      <c r="BK1726" s="194">
        <f>ROUND(I1726*H1726,2)</f>
        <v>0</v>
      </c>
      <c r="BL1726" s="19" t="s">
        <v>167</v>
      </c>
      <c r="BM1726" s="193" t="s">
        <v>3866</v>
      </c>
    </row>
    <row r="1727" spans="1:65" s="13" customFormat="1">
      <c r="B1727" s="195"/>
      <c r="C1727" s="196"/>
      <c r="D1727" s="197" t="s">
        <v>252</v>
      </c>
      <c r="E1727" s="198" t="s">
        <v>18</v>
      </c>
      <c r="F1727" s="199" t="s">
        <v>3861</v>
      </c>
      <c r="G1727" s="196"/>
      <c r="H1727" s="200">
        <v>1554</v>
      </c>
      <c r="I1727" s="201"/>
      <c r="J1727" s="196"/>
      <c r="K1727" s="196"/>
      <c r="L1727" s="202"/>
      <c r="M1727" s="203"/>
      <c r="N1727" s="204"/>
      <c r="O1727" s="204"/>
      <c r="P1727" s="204"/>
      <c r="Q1727" s="204"/>
      <c r="R1727" s="204"/>
      <c r="S1727" s="204"/>
      <c r="T1727" s="205"/>
      <c r="AT1727" s="206" t="s">
        <v>252</v>
      </c>
      <c r="AU1727" s="206" t="s">
        <v>79</v>
      </c>
      <c r="AV1727" s="13" t="s">
        <v>79</v>
      </c>
      <c r="AW1727" s="13" t="s">
        <v>32</v>
      </c>
      <c r="AX1727" s="13" t="s">
        <v>70</v>
      </c>
      <c r="AY1727" s="206" t="s">
        <v>244</v>
      </c>
    </row>
    <row r="1728" spans="1:65" s="15" customFormat="1">
      <c r="B1728" s="229"/>
      <c r="C1728" s="230"/>
      <c r="D1728" s="197" t="s">
        <v>252</v>
      </c>
      <c r="E1728" s="231" t="s">
        <v>18</v>
      </c>
      <c r="F1728" s="232" t="s">
        <v>374</v>
      </c>
      <c r="G1728" s="230"/>
      <c r="H1728" s="231" t="s">
        <v>18</v>
      </c>
      <c r="I1728" s="233"/>
      <c r="J1728" s="230"/>
      <c r="K1728" s="230"/>
      <c r="L1728" s="234"/>
      <c r="M1728" s="235"/>
      <c r="N1728" s="236"/>
      <c r="O1728" s="236"/>
      <c r="P1728" s="236"/>
      <c r="Q1728" s="236"/>
      <c r="R1728" s="236"/>
      <c r="S1728" s="236"/>
      <c r="T1728" s="237"/>
      <c r="AT1728" s="238" t="s">
        <v>252</v>
      </c>
      <c r="AU1728" s="238" t="s">
        <v>79</v>
      </c>
      <c r="AV1728" s="15" t="s">
        <v>77</v>
      </c>
      <c r="AW1728" s="15" t="s">
        <v>32</v>
      </c>
      <c r="AX1728" s="15" t="s">
        <v>70</v>
      </c>
      <c r="AY1728" s="238" t="s">
        <v>244</v>
      </c>
    </row>
    <row r="1729" spans="1:65" s="13" customFormat="1">
      <c r="B1729" s="195"/>
      <c r="C1729" s="196"/>
      <c r="D1729" s="197" t="s">
        <v>252</v>
      </c>
      <c r="E1729" s="198" t="s">
        <v>18</v>
      </c>
      <c r="F1729" s="199" t="s">
        <v>3862</v>
      </c>
      <c r="G1729" s="196"/>
      <c r="H1729" s="200">
        <v>-728.33799999999997</v>
      </c>
      <c r="I1729" s="201"/>
      <c r="J1729" s="196"/>
      <c r="K1729" s="196"/>
      <c r="L1729" s="202"/>
      <c r="M1729" s="203"/>
      <c r="N1729" s="204"/>
      <c r="O1729" s="204"/>
      <c r="P1729" s="204"/>
      <c r="Q1729" s="204"/>
      <c r="R1729" s="204"/>
      <c r="S1729" s="204"/>
      <c r="T1729" s="205"/>
      <c r="AT1729" s="206" t="s">
        <v>252</v>
      </c>
      <c r="AU1729" s="206" t="s">
        <v>79</v>
      </c>
      <c r="AV1729" s="13" t="s">
        <v>79</v>
      </c>
      <c r="AW1729" s="13" t="s">
        <v>32</v>
      </c>
      <c r="AX1729" s="13" t="s">
        <v>70</v>
      </c>
      <c r="AY1729" s="206" t="s">
        <v>244</v>
      </c>
    </row>
    <row r="1730" spans="1:65" s="14" customFormat="1">
      <c r="B1730" s="207"/>
      <c r="C1730" s="208"/>
      <c r="D1730" s="197" t="s">
        <v>252</v>
      </c>
      <c r="E1730" s="209" t="s">
        <v>18</v>
      </c>
      <c r="F1730" s="210" t="s">
        <v>254</v>
      </c>
      <c r="G1730" s="208"/>
      <c r="H1730" s="211">
        <v>825.66200000000003</v>
      </c>
      <c r="I1730" s="212"/>
      <c r="J1730" s="208"/>
      <c r="K1730" s="208"/>
      <c r="L1730" s="213"/>
      <c r="M1730" s="214"/>
      <c r="N1730" s="215"/>
      <c r="O1730" s="215"/>
      <c r="P1730" s="215"/>
      <c r="Q1730" s="215"/>
      <c r="R1730" s="215"/>
      <c r="S1730" s="215"/>
      <c r="T1730" s="216"/>
      <c r="AT1730" s="217" t="s">
        <v>252</v>
      </c>
      <c r="AU1730" s="217" t="s">
        <v>79</v>
      </c>
      <c r="AV1730" s="14" t="s">
        <v>250</v>
      </c>
      <c r="AW1730" s="14" t="s">
        <v>32</v>
      </c>
      <c r="AX1730" s="14" t="s">
        <v>77</v>
      </c>
      <c r="AY1730" s="217" t="s">
        <v>244</v>
      </c>
    </row>
    <row r="1731" spans="1:65" s="2" customFormat="1" ht="33" customHeight="1">
      <c r="A1731" s="36"/>
      <c r="B1731" s="37"/>
      <c r="C1731" s="181" t="s">
        <v>3867</v>
      </c>
      <c r="D1731" s="181" t="s">
        <v>246</v>
      </c>
      <c r="E1731" s="182" t="s">
        <v>3868</v>
      </c>
      <c r="F1731" s="183" t="s">
        <v>3869</v>
      </c>
      <c r="G1731" s="184" t="s">
        <v>379</v>
      </c>
      <c r="H1731" s="185">
        <v>70</v>
      </c>
      <c r="I1731" s="186"/>
      <c r="J1731" s="187">
        <f>ROUND(I1731*H1731,2)</f>
        <v>0</v>
      </c>
      <c r="K1731" s="188"/>
      <c r="L1731" s="41"/>
      <c r="M1731" s="189" t="s">
        <v>18</v>
      </c>
      <c r="N1731" s="190" t="s">
        <v>41</v>
      </c>
      <c r="O1731" s="66"/>
      <c r="P1731" s="191">
        <f>O1731*H1731</f>
        <v>0</v>
      </c>
      <c r="Q1731" s="191">
        <v>0</v>
      </c>
      <c r="R1731" s="191">
        <f>Q1731*H1731</f>
        <v>0</v>
      </c>
      <c r="S1731" s="191">
        <v>1.392E-2</v>
      </c>
      <c r="T1731" s="192">
        <f>S1731*H1731</f>
        <v>0.97440000000000004</v>
      </c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R1731" s="193" t="s">
        <v>167</v>
      </c>
      <c r="AT1731" s="193" t="s">
        <v>246</v>
      </c>
      <c r="AU1731" s="193" t="s">
        <v>79</v>
      </c>
      <c r="AY1731" s="19" t="s">
        <v>244</v>
      </c>
      <c r="BE1731" s="194">
        <f>IF(N1731="základní",J1731,0)</f>
        <v>0</v>
      </c>
      <c r="BF1731" s="194">
        <f>IF(N1731="snížená",J1731,0)</f>
        <v>0</v>
      </c>
      <c r="BG1731" s="194">
        <f>IF(N1731="zákl. přenesená",J1731,0)</f>
        <v>0</v>
      </c>
      <c r="BH1731" s="194">
        <f>IF(N1731="sníž. přenesená",J1731,0)</f>
        <v>0</v>
      </c>
      <c r="BI1731" s="194">
        <f>IF(N1731="nulová",J1731,0)</f>
        <v>0</v>
      </c>
      <c r="BJ1731" s="19" t="s">
        <v>77</v>
      </c>
      <c r="BK1731" s="194">
        <f>ROUND(I1731*H1731,2)</f>
        <v>0</v>
      </c>
      <c r="BL1731" s="19" t="s">
        <v>167</v>
      </c>
      <c r="BM1731" s="193" t="s">
        <v>3870</v>
      </c>
    </row>
    <row r="1732" spans="1:65" s="13" customFormat="1">
      <c r="B1732" s="195"/>
      <c r="C1732" s="196"/>
      <c r="D1732" s="197" t="s">
        <v>252</v>
      </c>
      <c r="E1732" s="198" t="s">
        <v>18</v>
      </c>
      <c r="F1732" s="199" t="s">
        <v>3871</v>
      </c>
      <c r="G1732" s="196"/>
      <c r="H1732" s="200">
        <v>70</v>
      </c>
      <c r="I1732" s="201"/>
      <c r="J1732" s="196"/>
      <c r="K1732" s="196"/>
      <c r="L1732" s="202"/>
      <c r="M1732" s="203"/>
      <c r="N1732" s="204"/>
      <c r="O1732" s="204"/>
      <c r="P1732" s="204"/>
      <c r="Q1732" s="204"/>
      <c r="R1732" s="204"/>
      <c r="S1732" s="204"/>
      <c r="T1732" s="205"/>
      <c r="AT1732" s="206" t="s">
        <v>252</v>
      </c>
      <c r="AU1732" s="206" t="s">
        <v>79</v>
      </c>
      <c r="AV1732" s="13" t="s">
        <v>79</v>
      </c>
      <c r="AW1732" s="13" t="s">
        <v>32</v>
      </c>
      <c r="AX1732" s="13" t="s">
        <v>70</v>
      </c>
      <c r="AY1732" s="206" t="s">
        <v>244</v>
      </c>
    </row>
    <row r="1733" spans="1:65" s="13" customFormat="1">
      <c r="B1733" s="195"/>
      <c r="C1733" s="196"/>
      <c r="D1733" s="197" t="s">
        <v>252</v>
      </c>
      <c r="E1733" s="198" t="s">
        <v>18</v>
      </c>
      <c r="F1733" s="199" t="s">
        <v>3872</v>
      </c>
      <c r="G1733" s="196"/>
      <c r="H1733" s="200">
        <v>72</v>
      </c>
      <c r="I1733" s="201"/>
      <c r="J1733" s="196"/>
      <c r="K1733" s="196"/>
      <c r="L1733" s="202"/>
      <c r="M1733" s="203"/>
      <c r="N1733" s="204"/>
      <c r="O1733" s="204"/>
      <c r="P1733" s="204"/>
      <c r="Q1733" s="204"/>
      <c r="R1733" s="204"/>
      <c r="S1733" s="204"/>
      <c r="T1733" s="205"/>
      <c r="AT1733" s="206" t="s">
        <v>252</v>
      </c>
      <c r="AU1733" s="206" t="s">
        <v>79</v>
      </c>
      <c r="AV1733" s="13" t="s">
        <v>79</v>
      </c>
      <c r="AW1733" s="13" t="s">
        <v>32</v>
      </c>
      <c r="AX1733" s="13" t="s">
        <v>70</v>
      </c>
      <c r="AY1733" s="206" t="s">
        <v>244</v>
      </c>
    </row>
    <row r="1734" spans="1:65" s="15" customFormat="1">
      <c r="B1734" s="229"/>
      <c r="C1734" s="230"/>
      <c r="D1734" s="197" t="s">
        <v>252</v>
      </c>
      <c r="E1734" s="231" t="s">
        <v>18</v>
      </c>
      <c r="F1734" s="232" t="s">
        <v>374</v>
      </c>
      <c r="G1734" s="230"/>
      <c r="H1734" s="231" t="s">
        <v>18</v>
      </c>
      <c r="I1734" s="233"/>
      <c r="J1734" s="230"/>
      <c r="K1734" s="230"/>
      <c r="L1734" s="234"/>
      <c r="M1734" s="235"/>
      <c r="N1734" s="236"/>
      <c r="O1734" s="236"/>
      <c r="P1734" s="236"/>
      <c r="Q1734" s="236"/>
      <c r="R1734" s="236"/>
      <c r="S1734" s="236"/>
      <c r="T1734" s="237"/>
      <c r="AT1734" s="238" t="s">
        <v>252</v>
      </c>
      <c r="AU1734" s="238" t="s">
        <v>79</v>
      </c>
      <c r="AV1734" s="15" t="s">
        <v>77</v>
      </c>
      <c r="AW1734" s="15" t="s">
        <v>32</v>
      </c>
      <c r="AX1734" s="15" t="s">
        <v>70</v>
      </c>
      <c r="AY1734" s="238" t="s">
        <v>244</v>
      </c>
    </row>
    <row r="1735" spans="1:65" s="13" customFormat="1">
      <c r="B1735" s="195"/>
      <c r="C1735" s="196"/>
      <c r="D1735" s="197" t="s">
        <v>252</v>
      </c>
      <c r="E1735" s="198" t="s">
        <v>18</v>
      </c>
      <c r="F1735" s="199" t="s">
        <v>3873</v>
      </c>
      <c r="G1735" s="196"/>
      <c r="H1735" s="200">
        <v>-72</v>
      </c>
      <c r="I1735" s="201"/>
      <c r="J1735" s="196"/>
      <c r="K1735" s="196"/>
      <c r="L1735" s="202"/>
      <c r="M1735" s="203"/>
      <c r="N1735" s="204"/>
      <c r="O1735" s="204"/>
      <c r="P1735" s="204"/>
      <c r="Q1735" s="204"/>
      <c r="R1735" s="204"/>
      <c r="S1735" s="204"/>
      <c r="T1735" s="205"/>
      <c r="AT1735" s="206" t="s">
        <v>252</v>
      </c>
      <c r="AU1735" s="206" t="s">
        <v>79</v>
      </c>
      <c r="AV1735" s="13" t="s">
        <v>79</v>
      </c>
      <c r="AW1735" s="13" t="s">
        <v>32</v>
      </c>
      <c r="AX1735" s="13" t="s">
        <v>70</v>
      </c>
      <c r="AY1735" s="206" t="s">
        <v>244</v>
      </c>
    </row>
    <row r="1736" spans="1:65" s="14" customFormat="1">
      <c r="B1736" s="207"/>
      <c r="C1736" s="208"/>
      <c r="D1736" s="197" t="s">
        <v>252</v>
      </c>
      <c r="E1736" s="209" t="s">
        <v>18</v>
      </c>
      <c r="F1736" s="210" t="s">
        <v>254</v>
      </c>
      <c r="G1736" s="208"/>
      <c r="H1736" s="211">
        <v>70</v>
      </c>
      <c r="I1736" s="212"/>
      <c r="J1736" s="208"/>
      <c r="K1736" s="208"/>
      <c r="L1736" s="213"/>
      <c r="M1736" s="214"/>
      <c r="N1736" s="215"/>
      <c r="O1736" s="215"/>
      <c r="P1736" s="215"/>
      <c r="Q1736" s="215"/>
      <c r="R1736" s="215"/>
      <c r="S1736" s="215"/>
      <c r="T1736" s="216"/>
      <c r="AT1736" s="217" t="s">
        <v>252</v>
      </c>
      <c r="AU1736" s="217" t="s">
        <v>79</v>
      </c>
      <c r="AV1736" s="14" t="s">
        <v>250</v>
      </c>
      <c r="AW1736" s="14" t="s">
        <v>32</v>
      </c>
      <c r="AX1736" s="14" t="s">
        <v>77</v>
      </c>
      <c r="AY1736" s="217" t="s">
        <v>244</v>
      </c>
    </row>
    <row r="1737" spans="1:65" s="2" customFormat="1" ht="24.2" customHeight="1">
      <c r="A1737" s="36"/>
      <c r="B1737" s="37"/>
      <c r="C1737" s="181" t="s">
        <v>3874</v>
      </c>
      <c r="D1737" s="181" t="s">
        <v>246</v>
      </c>
      <c r="E1737" s="182" t="s">
        <v>3875</v>
      </c>
      <c r="F1737" s="183" t="s">
        <v>3865</v>
      </c>
      <c r="G1737" s="184" t="s">
        <v>379</v>
      </c>
      <c r="H1737" s="185">
        <v>70</v>
      </c>
      <c r="I1737" s="186"/>
      <c r="J1737" s="187">
        <f>ROUND(I1737*H1737,2)</f>
        <v>0</v>
      </c>
      <c r="K1737" s="188"/>
      <c r="L1737" s="41"/>
      <c r="M1737" s="189" t="s">
        <v>18</v>
      </c>
      <c r="N1737" s="190" t="s">
        <v>41</v>
      </c>
      <c r="O1737" s="66"/>
      <c r="P1737" s="191">
        <f>O1737*H1737</f>
        <v>0</v>
      </c>
      <c r="Q1737" s="191">
        <v>0</v>
      </c>
      <c r="R1737" s="191">
        <f>Q1737*H1737</f>
        <v>0</v>
      </c>
      <c r="S1737" s="191">
        <v>0</v>
      </c>
      <c r="T1737" s="192">
        <f>S1737*H1737</f>
        <v>0</v>
      </c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R1737" s="193" t="s">
        <v>167</v>
      </c>
      <c r="AT1737" s="193" t="s">
        <v>246</v>
      </c>
      <c r="AU1737" s="193" t="s">
        <v>79</v>
      </c>
      <c r="AY1737" s="19" t="s">
        <v>244</v>
      </c>
      <c r="BE1737" s="194">
        <f>IF(N1737="základní",J1737,0)</f>
        <v>0</v>
      </c>
      <c r="BF1737" s="194">
        <f>IF(N1737="snížená",J1737,0)</f>
        <v>0</v>
      </c>
      <c r="BG1737" s="194">
        <f>IF(N1737="zákl. přenesená",J1737,0)</f>
        <v>0</v>
      </c>
      <c r="BH1737" s="194">
        <f>IF(N1737="sníž. přenesená",J1737,0)</f>
        <v>0</v>
      </c>
      <c r="BI1737" s="194">
        <f>IF(N1737="nulová",J1737,0)</f>
        <v>0</v>
      </c>
      <c r="BJ1737" s="19" t="s">
        <v>77</v>
      </c>
      <c r="BK1737" s="194">
        <f>ROUND(I1737*H1737,2)</f>
        <v>0</v>
      </c>
      <c r="BL1737" s="19" t="s">
        <v>167</v>
      </c>
      <c r="BM1737" s="193" t="s">
        <v>3876</v>
      </c>
    </row>
    <row r="1738" spans="1:65" s="13" customFormat="1">
      <c r="B1738" s="195"/>
      <c r="C1738" s="196"/>
      <c r="D1738" s="197" t="s">
        <v>252</v>
      </c>
      <c r="E1738" s="198" t="s">
        <v>18</v>
      </c>
      <c r="F1738" s="199" t="s">
        <v>3871</v>
      </c>
      <c r="G1738" s="196"/>
      <c r="H1738" s="200">
        <v>70</v>
      </c>
      <c r="I1738" s="201"/>
      <c r="J1738" s="196"/>
      <c r="K1738" s="196"/>
      <c r="L1738" s="202"/>
      <c r="M1738" s="203"/>
      <c r="N1738" s="204"/>
      <c r="O1738" s="204"/>
      <c r="P1738" s="204"/>
      <c r="Q1738" s="204"/>
      <c r="R1738" s="204"/>
      <c r="S1738" s="204"/>
      <c r="T1738" s="205"/>
      <c r="AT1738" s="206" t="s">
        <v>252</v>
      </c>
      <c r="AU1738" s="206" t="s">
        <v>79</v>
      </c>
      <c r="AV1738" s="13" t="s">
        <v>79</v>
      </c>
      <c r="AW1738" s="13" t="s">
        <v>32</v>
      </c>
      <c r="AX1738" s="13" t="s">
        <v>70</v>
      </c>
      <c r="AY1738" s="206" t="s">
        <v>244</v>
      </c>
    </row>
    <row r="1739" spans="1:65" s="13" customFormat="1">
      <c r="B1739" s="195"/>
      <c r="C1739" s="196"/>
      <c r="D1739" s="197" t="s">
        <v>252</v>
      </c>
      <c r="E1739" s="198" t="s">
        <v>18</v>
      </c>
      <c r="F1739" s="199" t="s">
        <v>3872</v>
      </c>
      <c r="G1739" s="196"/>
      <c r="H1739" s="200">
        <v>72</v>
      </c>
      <c r="I1739" s="201"/>
      <c r="J1739" s="196"/>
      <c r="K1739" s="196"/>
      <c r="L1739" s="202"/>
      <c r="M1739" s="203"/>
      <c r="N1739" s="204"/>
      <c r="O1739" s="204"/>
      <c r="P1739" s="204"/>
      <c r="Q1739" s="204"/>
      <c r="R1739" s="204"/>
      <c r="S1739" s="204"/>
      <c r="T1739" s="205"/>
      <c r="AT1739" s="206" t="s">
        <v>252</v>
      </c>
      <c r="AU1739" s="206" t="s">
        <v>79</v>
      </c>
      <c r="AV1739" s="13" t="s">
        <v>79</v>
      </c>
      <c r="AW1739" s="13" t="s">
        <v>32</v>
      </c>
      <c r="AX1739" s="13" t="s">
        <v>70</v>
      </c>
      <c r="AY1739" s="206" t="s">
        <v>244</v>
      </c>
    </row>
    <row r="1740" spans="1:65" s="15" customFormat="1">
      <c r="B1740" s="229"/>
      <c r="C1740" s="230"/>
      <c r="D1740" s="197" t="s">
        <v>252</v>
      </c>
      <c r="E1740" s="231" t="s">
        <v>18</v>
      </c>
      <c r="F1740" s="232" t="s">
        <v>374</v>
      </c>
      <c r="G1740" s="230"/>
      <c r="H1740" s="231" t="s">
        <v>18</v>
      </c>
      <c r="I1740" s="233"/>
      <c r="J1740" s="230"/>
      <c r="K1740" s="230"/>
      <c r="L1740" s="234"/>
      <c r="M1740" s="235"/>
      <c r="N1740" s="236"/>
      <c r="O1740" s="236"/>
      <c r="P1740" s="236"/>
      <c r="Q1740" s="236"/>
      <c r="R1740" s="236"/>
      <c r="S1740" s="236"/>
      <c r="T1740" s="237"/>
      <c r="AT1740" s="238" t="s">
        <v>252</v>
      </c>
      <c r="AU1740" s="238" t="s">
        <v>79</v>
      </c>
      <c r="AV1740" s="15" t="s">
        <v>77</v>
      </c>
      <c r="AW1740" s="15" t="s">
        <v>32</v>
      </c>
      <c r="AX1740" s="15" t="s">
        <v>70</v>
      </c>
      <c r="AY1740" s="238" t="s">
        <v>244</v>
      </c>
    </row>
    <row r="1741" spans="1:65" s="13" customFormat="1">
      <c r="B1741" s="195"/>
      <c r="C1741" s="196"/>
      <c r="D1741" s="197" t="s">
        <v>252</v>
      </c>
      <c r="E1741" s="198" t="s">
        <v>18</v>
      </c>
      <c r="F1741" s="199" t="s">
        <v>3873</v>
      </c>
      <c r="G1741" s="196"/>
      <c r="H1741" s="200">
        <v>-72</v>
      </c>
      <c r="I1741" s="201"/>
      <c r="J1741" s="196"/>
      <c r="K1741" s="196"/>
      <c r="L1741" s="202"/>
      <c r="M1741" s="203"/>
      <c r="N1741" s="204"/>
      <c r="O1741" s="204"/>
      <c r="P1741" s="204"/>
      <c r="Q1741" s="204"/>
      <c r="R1741" s="204"/>
      <c r="S1741" s="204"/>
      <c r="T1741" s="205"/>
      <c r="AT1741" s="206" t="s">
        <v>252</v>
      </c>
      <c r="AU1741" s="206" t="s">
        <v>79</v>
      </c>
      <c r="AV1741" s="13" t="s">
        <v>79</v>
      </c>
      <c r="AW1741" s="13" t="s">
        <v>32</v>
      </c>
      <c r="AX1741" s="13" t="s">
        <v>70</v>
      </c>
      <c r="AY1741" s="206" t="s">
        <v>244</v>
      </c>
    </row>
    <row r="1742" spans="1:65" s="14" customFormat="1">
      <c r="B1742" s="207"/>
      <c r="C1742" s="208"/>
      <c r="D1742" s="197" t="s">
        <v>252</v>
      </c>
      <c r="E1742" s="209" t="s">
        <v>18</v>
      </c>
      <c r="F1742" s="210" t="s">
        <v>254</v>
      </c>
      <c r="G1742" s="208"/>
      <c r="H1742" s="211">
        <v>70</v>
      </c>
      <c r="I1742" s="212"/>
      <c r="J1742" s="208"/>
      <c r="K1742" s="208"/>
      <c r="L1742" s="213"/>
      <c r="M1742" s="214"/>
      <c r="N1742" s="215"/>
      <c r="O1742" s="215"/>
      <c r="P1742" s="215"/>
      <c r="Q1742" s="215"/>
      <c r="R1742" s="215"/>
      <c r="S1742" s="215"/>
      <c r="T1742" s="216"/>
      <c r="AT1742" s="217" t="s">
        <v>252</v>
      </c>
      <c r="AU1742" s="217" t="s">
        <v>79</v>
      </c>
      <c r="AV1742" s="14" t="s">
        <v>250</v>
      </c>
      <c r="AW1742" s="14" t="s">
        <v>32</v>
      </c>
      <c r="AX1742" s="14" t="s">
        <v>77</v>
      </c>
      <c r="AY1742" s="217" t="s">
        <v>244</v>
      </c>
    </row>
    <row r="1743" spans="1:65" s="2" customFormat="1" ht="16.5" customHeight="1">
      <c r="A1743" s="36"/>
      <c r="B1743" s="37"/>
      <c r="C1743" s="181" t="s">
        <v>3877</v>
      </c>
      <c r="D1743" s="181" t="s">
        <v>246</v>
      </c>
      <c r="E1743" s="182" t="s">
        <v>3878</v>
      </c>
      <c r="F1743" s="183" t="s">
        <v>3879</v>
      </c>
      <c r="G1743" s="184" t="s">
        <v>289</v>
      </c>
      <c r="H1743" s="185">
        <v>825.66200000000003</v>
      </c>
      <c r="I1743" s="186"/>
      <c r="J1743" s="187">
        <f>ROUND(I1743*H1743,2)</f>
        <v>0</v>
      </c>
      <c r="K1743" s="188"/>
      <c r="L1743" s="41"/>
      <c r="M1743" s="189" t="s">
        <v>18</v>
      </c>
      <c r="N1743" s="190" t="s">
        <v>41</v>
      </c>
      <c r="O1743" s="66"/>
      <c r="P1743" s="191">
        <f>O1743*H1743</f>
        <v>0</v>
      </c>
      <c r="Q1743" s="191">
        <v>0</v>
      </c>
      <c r="R1743" s="191">
        <f>Q1743*H1743</f>
        <v>0</v>
      </c>
      <c r="S1743" s="191">
        <v>0</v>
      </c>
      <c r="T1743" s="192">
        <f>S1743*H1743</f>
        <v>0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193" t="s">
        <v>167</v>
      </c>
      <c r="AT1743" s="193" t="s">
        <v>246</v>
      </c>
      <c r="AU1743" s="193" t="s">
        <v>79</v>
      </c>
      <c r="AY1743" s="19" t="s">
        <v>244</v>
      </c>
      <c r="BE1743" s="194">
        <f>IF(N1743="základní",J1743,0)</f>
        <v>0</v>
      </c>
      <c r="BF1743" s="194">
        <f>IF(N1743="snížená",J1743,0)</f>
        <v>0</v>
      </c>
      <c r="BG1743" s="194">
        <f>IF(N1743="zákl. přenesená",J1743,0)</f>
        <v>0</v>
      </c>
      <c r="BH1743" s="194">
        <f>IF(N1743="sníž. přenesená",J1743,0)</f>
        <v>0</v>
      </c>
      <c r="BI1743" s="194">
        <f>IF(N1743="nulová",J1743,0)</f>
        <v>0</v>
      </c>
      <c r="BJ1743" s="19" t="s">
        <v>77</v>
      </c>
      <c r="BK1743" s="194">
        <f>ROUND(I1743*H1743,2)</f>
        <v>0</v>
      </c>
      <c r="BL1743" s="19" t="s">
        <v>167</v>
      </c>
      <c r="BM1743" s="193" t="s">
        <v>3880</v>
      </c>
    </row>
    <row r="1744" spans="1:65" s="13" customFormat="1">
      <c r="B1744" s="195"/>
      <c r="C1744" s="196"/>
      <c r="D1744" s="197" t="s">
        <v>252</v>
      </c>
      <c r="E1744" s="198" t="s">
        <v>18</v>
      </c>
      <c r="F1744" s="199" t="s">
        <v>3861</v>
      </c>
      <c r="G1744" s="196"/>
      <c r="H1744" s="200">
        <v>1554</v>
      </c>
      <c r="I1744" s="201"/>
      <c r="J1744" s="196"/>
      <c r="K1744" s="196"/>
      <c r="L1744" s="202"/>
      <c r="M1744" s="203"/>
      <c r="N1744" s="204"/>
      <c r="O1744" s="204"/>
      <c r="P1744" s="204"/>
      <c r="Q1744" s="204"/>
      <c r="R1744" s="204"/>
      <c r="S1744" s="204"/>
      <c r="T1744" s="205"/>
      <c r="AT1744" s="206" t="s">
        <v>252</v>
      </c>
      <c r="AU1744" s="206" t="s">
        <v>79</v>
      </c>
      <c r="AV1744" s="13" t="s">
        <v>79</v>
      </c>
      <c r="AW1744" s="13" t="s">
        <v>32</v>
      </c>
      <c r="AX1744" s="13" t="s">
        <v>70</v>
      </c>
      <c r="AY1744" s="206" t="s">
        <v>244</v>
      </c>
    </row>
    <row r="1745" spans="1:65" s="15" customFormat="1">
      <c r="B1745" s="229"/>
      <c r="C1745" s="230"/>
      <c r="D1745" s="197" t="s">
        <v>252</v>
      </c>
      <c r="E1745" s="231" t="s">
        <v>18</v>
      </c>
      <c r="F1745" s="232" t="s">
        <v>374</v>
      </c>
      <c r="G1745" s="230"/>
      <c r="H1745" s="231" t="s">
        <v>18</v>
      </c>
      <c r="I1745" s="233"/>
      <c r="J1745" s="230"/>
      <c r="K1745" s="230"/>
      <c r="L1745" s="234"/>
      <c r="M1745" s="235"/>
      <c r="N1745" s="236"/>
      <c r="O1745" s="236"/>
      <c r="P1745" s="236"/>
      <c r="Q1745" s="236"/>
      <c r="R1745" s="236"/>
      <c r="S1745" s="236"/>
      <c r="T1745" s="237"/>
      <c r="AT1745" s="238" t="s">
        <v>252</v>
      </c>
      <c r="AU1745" s="238" t="s">
        <v>79</v>
      </c>
      <c r="AV1745" s="15" t="s">
        <v>77</v>
      </c>
      <c r="AW1745" s="15" t="s">
        <v>32</v>
      </c>
      <c r="AX1745" s="15" t="s">
        <v>70</v>
      </c>
      <c r="AY1745" s="238" t="s">
        <v>244</v>
      </c>
    </row>
    <row r="1746" spans="1:65" s="13" customFormat="1">
      <c r="B1746" s="195"/>
      <c r="C1746" s="196"/>
      <c r="D1746" s="197" t="s">
        <v>252</v>
      </c>
      <c r="E1746" s="198" t="s">
        <v>18</v>
      </c>
      <c r="F1746" s="199" t="s">
        <v>3862</v>
      </c>
      <c r="G1746" s="196"/>
      <c r="H1746" s="200">
        <v>-728.33799999999997</v>
      </c>
      <c r="I1746" s="201"/>
      <c r="J1746" s="196"/>
      <c r="K1746" s="196"/>
      <c r="L1746" s="202"/>
      <c r="M1746" s="203"/>
      <c r="N1746" s="204"/>
      <c r="O1746" s="204"/>
      <c r="P1746" s="204"/>
      <c r="Q1746" s="204"/>
      <c r="R1746" s="204"/>
      <c r="S1746" s="204"/>
      <c r="T1746" s="205"/>
      <c r="AT1746" s="206" t="s">
        <v>252</v>
      </c>
      <c r="AU1746" s="206" t="s">
        <v>79</v>
      </c>
      <c r="AV1746" s="13" t="s">
        <v>79</v>
      </c>
      <c r="AW1746" s="13" t="s">
        <v>32</v>
      </c>
      <c r="AX1746" s="13" t="s">
        <v>70</v>
      </c>
      <c r="AY1746" s="206" t="s">
        <v>244</v>
      </c>
    </row>
    <row r="1747" spans="1:65" s="14" customFormat="1">
      <c r="B1747" s="207"/>
      <c r="C1747" s="208"/>
      <c r="D1747" s="197" t="s">
        <v>252</v>
      </c>
      <c r="E1747" s="209" t="s">
        <v>18</v>
      </c>
      <c r="F1747" s="210" t="s">
        <v>254</v>
      </c>
      <c r="G1747" s="208"/>
      <c r="H1747" s="211">
        <v>825.66200000000003</v>
      </c>
      <c r="I1747" s="212"/>
      <c r="J1747" s="208"/>
      <c r="K1747" s="208"/>
      <c r="L1747" s="213"/>
      <c r="M1747" s="214"/>
      <c r="N1747" s="215"/>
      <c r="O1747" s="215"/>
      <c r="P1747" s="215"/>
      <c r="Q1747" s="215"/>
      <c r="R1747" s="215"/>
      <c r="S1747" s="215"/>
      <c r="T1747" s="216"/>
      <c r="AT1747" s="217" t="s">
        <v>252</v>
      </c>
      <c r="AU1747" s="217" t="s">
        <v>79</v>
      </c>
      <c r="AV1747" s="14" t="s">
        <v>250</v>
      </c>
      <c r="AW1747" s="14" t="s">
        <v>32</v>
      </c>
      <c r="AX1747" s="14" t="s">
        <v>77</v>
      </c>
      <c r="AY1747" s="217" t="s">
        <v>244</v>
      </c>
    </row>
    <row r="1748" spans="1:65" s="2" customFormat="1" ht="24.2" customHeight="1">
      <c r="A1748" s="36"/>
      <c r="B1748" s="37"/>
      <c r="C1748" s="181" t="s">
        <v>3881</v>
      </c>
      <c r="D1748" s="181" t="s">
        <v>246</v>
      </c>
      <c r="E1748" s="182" t="s">
        <v>3882</v>
      </c>
      <c r="F1748" s="183" t="s">
        <v>3883</v>
      </c>
      <c r="G1748" s="184" t="s">
        <v>379</v>
      </c>
      <c r="H1748" s="185">
        <v>70</v>
      </c>
      <c r="I1748" s="186"/>
      <c r="J1748" s="187">
        <f>ROUND(I1748*H1748,2)</f>
        <v>0</v>
      </c>
      <c r="K1748" s="188"/>
      <c r="L1748" s="41"/>
      <c r="M1748" s="189" t="s">
        <v>18</v>
      </c>
      <c r="N1748" s="190" t="s">
        <v>41</v>
      </c>
      <c r="O1748" s="66"/>
      <c r="P1748" s="191">
        <f>O1748*H1748</f>
        <v>0</v>
      </c>
      <c r="Q1748" s="191">
        <v>0</v>
      </c>
      <c r="R1748" s="191">
        <f>Q1748*H1748</f>
        <v>0</v>
      </c>
      <c r="S1748" s="191">
        <v>0</v>
      </c>
      <c r="T1748" s="192">
        <f>S1748*H1748</f>
        <v>0</v>
      </c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R1748" s="193" t="s">
        <v>167</v>
      </c>
      <c r="AT1748" s="193" t="s">
        <v>246</v>
      </c>
      <c r="AU1748" s="193" t="s">
        <v>79</v>
      </c>
      <c r="AY1748" s="19" t="s">
        <v>244</v>
      </c>
      <c r="BE1748" s="194">
        <f>IF(N1748="základní",J1748,0)</f>
        <v>0</v>
      </c>
      <c r="BF1748" s="194">
        <f>IF(N1748="snížená",J1748,0)</f>
        <v>0</v>
      </c>
      <c r="BG1748" s="194">
        <f>IF(N1748="zákl. přenesená",J1748,0)</f>
        <v>0</v>
      </c>
      <c r="BH1748" s="194">
        <f>IF(N1748="sníž. přenesená",J1748,0)</f>
        <v>0</v>
      </c>
      <c r="BI1748" s="194">
        <f>IF(N1748="nulová",J1748,0)</f>
        <v>0</v>
      </c>
      <c r="BJ1748" s="19" t="s">
        <v>77</v>
      </c>
      <c r="BK1748" s="194">
        <f>ROUND(I1748*H1748,2)</f>
        <v>0</v>
      </c>
      <c r="BL1748" s="19" t="s">
        <v>167</v>
      </c>
      <c r="BM1748" s="193" t="s">
        <v>3884</v>
      </c>
    </row>
    <row r="1749" spans="1:65" s="13" customFormat="1">
      <c r="B1749" s="195"/>
      <c r="C1749" s="196"/>
      <c r="D1749" s="197" t="s">
        <v>252</v>
      </c>
      <c r="E1749" s="198" t="s">
        <v>18</v>
      </c>
      <c r="F1749" s="199" t="s">
        <v>3871</v>
      </c>
      <c r="G1749" s="196"/>
      <c r="H1749" s="200">
        <v>70</v>
      </c>
      <c r="I1749" s="201"/>
      <c r="J1749" s="196"/>
      <c r="K1749" s="196"/>
      <c r="L1749" s="202"/>
      <c r="M1749" s="203"/>
      <c r="N1749" s="204"/>
      <c r="O1749" s="204"/>
      <c r="P1749" s="204"/>
      <c r="Q1749" s="204"/>
      <c r="R1749" s="204"/>
      <c r="S1749" s="204"/>
      <c r="T1749" s="205"/>
      <c r="AT1749" s="206" t="s">
        <v>252</v>
      </c>
      <c r="AU1749" s="206" t="s">
        <v>79</v>
      </c>
      <c r="AV1749" s="13" t="s">
        <v>79</v>
      </c>
      <c r="AW1749" s="13" t="s">
        <v>32</v>
      </c>
      <c r="AX1749" s="13" t="s">
        <v>70</v>
      </c>
      <c r="AY1749" s="206" t="s">
        <v>244</v>
      </c>
    </row>
    <row r="1750" spans="1:65" s="13" customFormat="1">
      <c r="B1750" s="195"/>
      <c r="C1750" s="196"/>
      <c r="D1750" s="197" t="s">
        <v>252</v>
      </c>
      <c r="E1750" s="198" t="s">
        <v>18</v>
      </c>
      <c r="F1750" s="199" t="s">
        <v>3872</v>
      </c>
      <c r="G1750" s="196"/>
      <c r="H1750" s="200">
        <v>72</v>
      </c>
      <c r="I1750" s="201"/>
      <c r="J1750" s="196"/>
      <c r="K1750" s="196"/>
      <c r="L1750" s="202"/>
      <c r="M1750" s="203"/>
      <c r="N1750" s="204"/>
      <c r="O1750" s="204"/>
      <c r="P1750" s="204"/>
      <c r="Q1750" s="204"/>
      <c r="R1750" s="204"/>
      <c r="S1750" s="204"/>
      <c r="T1750" s="205"/>
      <c r="AT1750" s="206" t="s">
        <v>252</v>
      </c>
      <c r="AU1750" s="206" t="s">
        <v>79</v>
      </c>
      <c r="AV1750" s="13" t="s">
        <v>79</v>
      </c>
      <c r="AW1750" s="13" t="s">
        <v>32</v>
      </c>
      <c r="AX1750" s="13" t="s">
        <v>70</v>
      </c>
      <c r="AY1750" s="206" t="s">
        <v>244</v>
      </c>
    </row>
    <row r="1751" spans="1:65" s="15" customFormat="1">
      <c r="B1751" s="229"/>
      <c r="C1751" s="230"/>
      <c r="D1751" s="197" t="s">
        <v>252</v>
      </c>
      <c r="E1751" s="231" t="s">
        <v>18</v>
      </c>
      <c r="F1751" s="232" t="s">
        <v>374</v>
      </c>
      <c r="G1751" s="230"/>
      <c r="H1751" s="231" t="s">
        <v>18</v>
      </c>
      <c r="I1751" s="233"/>
      <c r="J1751" s="230"/>
      <c r="K1751" s="230"/>
      <c r="L1751" s="234"/>
      <c r="M1751" s="235"/>
      <c r="N1751" s="236"/>
      <c r="O1751" s="236"/>
      <c r="P1751" s="236"/>
      <c r="Q1751" s="236"/>
      <c r="R1751" s="236"/>
      <c r="S1751" s="236"/>
      <c r="T1751" s="237"/>
      <c r="AT1751" s="238" t="s">
        <v>252</v>
      </c>
      <c r="AU1751" s="238" t="s">
        <v>79</v>
      </c>
      <c r="AV1751" s="15" t="s">
        <v>77</v>
      </c>
      <c r="AW1751" s="15" t="s">
        <v>32</v>
      </c>
      <c r="AX1751" s="15" t="s">
        <v>70</v>
      </c>
      <c r="AY1751" s="238" t="s">
        <v>244</v>
      </c>
    </row>
    <row r="1752" spans="1:65" s="13" customFormat="1">
      <c r="B1752" s="195"/>
      <c r="C1752" s="196"/>
      <c r="D1752" s="197" t="s">
        <v>252</v>
      </c>
      <c r="E1752" s="198" t="s">
        <v>18</v>
      </c>
      <c r="F1752" s="199" t="s">
        <v>3873</v>
      </c>
      <c r="G1752" s="196"/>
      <c r="H1752" s="200">
        <v>-72</v>
      </c>
      <c r="I1752" s="201"/>
      <c r="J1752" s="196"/>
      <c r="K1752" s="196"/>
      <c r="L1752" s="202"/>
      <c r="M1752" s="203"/>
      <c r="N1752" s="204"/>
      <c r="O1752" s="204"/>
      <c r="P1752" s="204"/>
      <c r="Q1752" s="204"/>
      <c r="R1752" s="204"/>
      <c r="S1752" s="204"/>
      <c r="T1752" s="205"/>
      <c r="AT1752" s="206" t="s">
        <v>252</v>
      </c>
      <c r="AU1752" s="206" t="s">
        <v>79</v>
      </c>
      <c r="AV1752" s="13" t="s">
        <v>79</v>
      </c>
      <c r="AW1752" s="13" t="s">
        <v>32</v>
      </c>
      <c r="AX1752" s="13" t="s">
        <v>70</v>
      </c>
      <c r="AY1752" s="206" t="s">
        <v>244</v>
      </c>
    </row>
    <row r="1753" spans="1:65" s="14" customFormat="1">
      <c r="B1753" s="207"/>
      <c r="C1753" s="208"/>
      <c r="D1753" s="197" t="s">
        <v>252</v>
      </c>
      <c r="E1753" s="209" t="s">
        <v>18</v>
      </c>
      <c r="F1753" s="210" t="s">
        <v>254</v>
      </c>
      <c r="G1753" s="208"/>
      <c r="H1753" s="211">
        <v>70</v>
      </c>
      <c r="I1753" s="212"/>
      <c r="J1753" s="208"/>
      <c r="K1753" s="208"/>
      <c r="L1753" s="213"/>
      <c r="M1753" s="214"/>
      <c r="N1753" s="215"/>
      <c r="O1753" s="215"/>
      <c r="P1753" s="215"/>
      <c r="Q1753" s="215"/>
      <c r="R1753" s="215"/>
      <c r="S1753" s="215"/>
      <c r="T1753" s="216"/>
      <c r="AT1753" s="217" t="s">
        <v>252</v>
      </c>
      <c r="AU1753" s="217" t="s">
        <v>79</v>
      </c>
      <c r="AV1753" s="14" t="s">
        <v>250</v>
      </c>
      <c r="AW1753" s="14" t="s">
        <v>32</v>
      </c>
      <c r="AX1753" s="14" t="s">
        <v>77</v>
      </c>
      <c r="AY1753" s="217" t="s">
        <v>244</v>
      </c>
    </row>
    <row r="1754" spans="1:65" s="2" customFormat="1" ht="55.5" customHeight="1">
      <c r="A1754" s="36"/>
      <c r="B1754" s="37"/>
      <c r="C1754" s="181" t="s">
        <v>3885</v>
      </c>
      <c r="D1754" s="181" t="s">
        <v>246</v>
      </c>
      <c r="E1754" s="182" t="s">
        <v>3886</v>
      </c>
      <c r="F1754" s="183" t="s">
        <v>3887</v>
      </c>
      <c r="G1754" s="184" t="s">
        <v>249</v>
      </c>
      <c r="H1754" s="185">
        <v>55</v>
      </c>
      <c r="I1754" s="186"/>
      <c r="J1754" s="187">
        <f t="shared" ref="J1754:J1760" si="30">ROUND(I1754*H1754,2)</f>
        <v>0</v>
      </c>
      <c r="K1754" s="188"/>
      <c r="L1754" s="41"/>
      <c r="M1754" s="189" t="s">
        <v>18</v>
      </c>
      <c r="N1754" s="190" t="s">
        <v>41</v>
      </c>
      <c r="O1754" s="66"/>
      <c r="P1754" s="191">
        <f t="shared" ref="P1754:P1760" si="31">O1754*H1754</f>
        <v>0</v>
      </c>
      <c r="Q1754" s="191">
        <v>0</v>
      </c>
      <c r="R1754" s="191">
        <f t="shared" ref="R1754:R1760" si="32">Q1754*H1754</f>
        <v>0</v>
      </c>
      <c r="S1754" s="191">
        <v>0</v>
      </c>
      <c r="T1754" s="192">
        <f t="shared" ref="T1754:T1760" si="33">S1754*H1754</f>
        <v>0</v>
      </c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R1754" s="193" t="s">
        <v>167</v>
      </c>
      <c r="AT1754" s="193" t="s">
        <v>246</v>
      </c>
      <c r="AU1754" s="193" t="s">
        <v>79</v>
      </c>
      <c r="AY1754" s="19" t="s">
        <v>244</v>
      </c>
      <c r="BE1754" s="194">
        <f t="shared" ref="BE1754:BE1760" si="34">IF(N1754="základní",J1754,0)</f>
        <v>0</v>
      </c>
      <c r="BF1754" s="194">
        <f t="shared" ref="BF1754:BF1760" si="35">IF(N1754="snížená",J1754,0)</f>
        <v>0</v>
      </c>
      <c r="BG1754" s="194">
        <f t="shared" ref="BG1754:BG1760" si="36">IF(N1754="zákl. přenesená",J1754,0)</f>
        <v>0</v>
      </c>
      <c r="BH1754" s="194">
        <f t="shared" ref="BH1754:BH1760" si="37">IF(N1754="sníž. přenesená",J1754,0)</f>
        <v>0</v>
      </c>
      <c r="BI1754" s="194">
        <f t="shared" ref="BI1754:BI1760" si="38">IF(N1754="nulová",J1754,0)</f>
        <v>0</v>
      </c>
      <c r="BJ1754" s="19" t="s">
        <v>77</v>
      </c>
      <c r="BK1754" s="194">
        <f t="shared" ref="BK1754:BK1760" si="39">ROUND(I1754*H1754,2)</f>
        <v>0</v>
      </c>
      <c r="BL1754" s="19" t="s">
        <v>167</v>
      </c>
      <c r="BM1754" s="193" t="s">
        <v>3888</v>
      </c>
    </row>
    <row r="1755" spans="1:65" s="2" customFormat="1" ht="24.2" customHeight="1">
      <c r="A1755" s="36"/>
      <c r="B1755" s="37"/>
      <c r="C1755" s="181" t="s">
        <v>3889</v>
      </c>
      <c r="D1755" s="181" t="s">
        <v>246</v>
      </c>
      <c r="E1755" s="182" t="s">
        <v>3890</v>
      </c>
      <c r="F1755" s="183" t="s">
        <v>3891</v>
      </c>
      <c r="G1755" s="184" t="s">
        <v>249</v>
      </c>
      <c r="H1755" s="185">
        <v>2</v>
      </c>
      <c r="I1755" s="186"/>
      <c r="J1755" s="187">
        <f t="shared" si="30"/>
        <v>0</v>
      </c>
      <c r="K1755" s="188"/>
      <c r="L1755" s="41"/>
      <c r="M1755" s="189" t="s">
        <v>18</v>
      </c>
      <c r="N1755" s="190" t="s">
        <v>41</v>
      </c>
      <c r="O1755" s="66"/>
      <c r="P1755" s="191">
        <f t="shared" si="31"/>
        <v>0</v>
      </c>
      <c r="Q1755" s="191">
        <v>0</v>
      </c>
      <c r="R1755" s="191">
        <f t="shared" si="32"/>
        <v>0</v>
      </c>
      <c r="S1755" s="191">
        <v>0</v>
      </c>
      <c r="T1755" s="192">
        <f t="shared" si="33"/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93" t="s">
        <v>167</v>
      </c>
      <c r="AT1755" s="193" t="s">
        <v>246</v>
      </c>
      <c r="AU1755" s="193" t="s">
        <v>79</v>
      </c>
      <c r="AY1755" s="19" t="s">
        <v>244</v>
      </c>
      <c r="BE1755" s="194">
        <f t="shared" si="34"/>
        <v>0</v>
      </c>
      <c r="BF1755" s="194">
        <f t="shared" si="35"/>
        <v>0</v>
      </c>
      <c r="BG1755" s="194">
        <f t="shared" si="36"/>
        <v>0</v>
      </c>
      <c r="BH1755" s="194">
        <f t="shared" si="37"/>
        <v>0</v>
      </c>
      <c r="BI1755" s="194">
        <f t="shared" si="38"/>
        <v>0</v>
      </c>
      <c r="BJ1755" s="19" t="s">
        <v>77</v>
      </c>
      <c r="BK1755" s="194">
        <f t="shared" si="39"/>
        <v>0</v>
      </c>
      <c r="BL1755" s="19" t="s">
        <v>167</v>
      </c>
      <c r="BM1755" s="193" t="s">
        <v>3892</v>
      </c>
    </row>
    <row r="1756" spans="1:65" s="2" customFormat="1" ht="24.2" customHeight="1">
      <c r="A1756" s="36"/>
      <c r="B1756" s="37"/>
      <c r="C1756" s="218" t="s">
        <v>3893</v>
      </c>
      <c r="D1756" s="218" t="s">
        <v>264</v>
      </c>
      <c r="E1756" s="219" t="s">
        <v>3894</v>
      </c>
      <c r="F1756" s="220" t="s">
        <v>3895</v>
      </c>
      <c r="G1756" s="221" t="s">
        <v>249</v>
      </c>
      <c r="H1756" s="222">
        <v>2</v>
      </c>
      <c r="I1756" s="223"/>
      <c r="J1756" s="224">
        <f t="shared" si="30"/>
        <v>0</v>
      </c>
      <c r="K1756" s="225"/>
      <c r="L1756" s="226"/>
      <c r="M1756" s="227" t="s">
        <v>18</v>
      </c>
      <c r="N1756" s="228" t="s">
        <v>41</v>
      </c>
      <c r="O1756" s="66"/>
      <c r="P1756" s="191">
        <f t="shared" si="31"/>
        <v>0</v>
      </c>
      <c r="Q1756" s="191">
        <v>0</v>
      </c>
      <c r="R1756" s="191">
        <f t="shared" si="32"/>
        <v>0</v>
      </c>
      <c r="S1756" s="191">
        <v>0</v>
      </c>
      <c r="T1756" s="192">
        <f t="shared" si="33"/>
        <v>0</v>
      </c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R1756" s="193" t="s">
        <v>415</v>
      </c>
      <c r="AT1756" s="193" t="s">
        <v>264</v>
      </c>
      <c r="AU1756" s="193" t="s">
        <v>79</v>
      </c>
      <c r="AY1756" s="19" t="s">
        <v>244</v>
      </c>
      <c r="BE1756" s="194">
        <f t="shared" si="34"/>
        <v>0</v>
      </c>
      <c r="BF1756" s="194">
        <f t="shared" si="35"/>
        <v>0</v>
      </c>
      <c r="BG1756" s="194">
        <f t="shared" si="36"/>
        <v>0</v>
      </c>
      <c r="BH1756" s="194">
        <f t="shared" si="37"/>
        <v>0</v>
      </c>
      <c r="BI1756" s="194">
        <f t="shared" si="38"/>
        <v>0</v>
      </c>
      <c r="BJ1756" s="19" t="s">
        <v>77</v>
      </c>
      <c r="BK1756" s="194">
        <f t="shared" si="39"/>
        <v>0</v>
      </c>
      <c r="BL1756" s="19" t="s">
        <v>167</v>
      </c>
      <c r="BM1756" s="193" t="s">
        <v>3896</v>
      </c>
    </row>
    <row r="1757" spans="1:65" s="2" customFormat="1" ht="37.9" customHeight="1">
      <c r="A1757" s="36"/>
      <c r="B1757" s="37"/>
      <c r="C1757" s="181" t="s">
        <v>3897</v>
      </c>
      <c r="D1757" s="181" t="s">
        <v>246</v>
      </c>
      <c r="E1757" s="182" t="s">
        <v>3898</v>
      </c>
      <c r="F1757" s="183" t="s">
        <v>3899</v>
      </c>
      <c r="G1757" s="184" t="s">
        <v>289</v>
      </c>
      <c r="H1757" s="185">
        <v>2932.1039999999998</v>
      </c>
      <c r="I1757" s="186"/>
      <c r="J1757" s="187">
        <f t="shared" si="30"/>
        <v>0</v>
      </c>
      <c r="K1757" s="188"/>
      <c r="L1757" s="41"/>
      <c r="M1757" s="189" t="s">
        <v>18</v>
      </c>
      <c r="N1757" s="190" t="s">
        <v>41</v>
      </c>
      <c r="O1757" s="66"/>
      <c r="P1757" s="191">
        <f t="shared" si="31"/>
        <v>0</v>
      </c>
      <c r="Q1757" s="191">
        <v>0</v>
      </c>
      <c r="R1757" s="191">
        <f t="shared" si="32"/>
        <v>0</v>
      </c>
      <c r="S1757" s="191">
        <v>0</v>
      </c>
      <c r="T1757" s="192">
        <f t="shared" si="33"/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193" t="s">
        <v>167</v>
      </c>
      <c r="AT1757" s="193" t="s">
        <v>246</v>
      </c>
      <c r="AU1757" s="193" t="s">
        <v>79</v>
      </c>
      <c r="AY1757" s="19" t="s">
        <v>244</v>
      </c>
      <c r="BE1757" s="194">
        <f t="shared" si="34"/>
        <v>0</v>
      </c>
      <c r="BF1757" s="194">
        <f t="shared" si="35"/>
        <v>0</v>
      </c>
      <c r="BG1757" s="194">
        <f t="shared" si="36"/>
        <v>0</v>
      </c>
      <c r="BH1757" s="194">
        <f t="shared" si="37"/>
        <v>0</v>
      </c>
      <c r="BI1757" s="194">
        <f t="shared" si="38"/>
        <v>0</v>
      </c>
      <c r="BJ1757" s="19" t="s">
        <v>77</v>
      </c>
      <c r="BK1757" s="194">
        <f t="shared" si="39"/>
        <v>0</v>
      </c>
      <c r="BL1757" s="19" t="s">
        <v>167</v>
      </c>
      <c r="BM1757" s="193" t="s">
        <v>3900</v>
      </c>
    </row>
    <row r="1758" spans="1:65" s="2" customFormat="1" ht="24.2" customHeight="1">
      <c r="A1758" s="36"/>
      <c r="B1758" s="37"/>
      <c r="C1758" s="218" t="s">
        <v>3901</v>
      </c>
      <c r="D1758" s="218" t="s">
        <v>264</v>
      </c>
      <c r="E1758" s="219" t="s">
        <v>3902</v>
      </c>
      <c r="F1758" s="220" t="s">
        <v>3903</v>
      </c>
      <c r="G1758" s="221" t="s">
        <v>289</v>
      </c>
      <c r="H1758" s="222">
        <v>1535.864</v>
      </c>
      <c r="I1758" s="223"/>
      <c r="J1758" s="224">
        <f t="shared" si="30"/>
        <v>0</v>
      </c>
      <c r="K1758" s="225"/>
      <c r="L1758" s="226"/>
      <c r="M1758" s="227" t="s">
        <v>18</v>
      </c>
      <c r="N1758" s="228" t="s">
        <v>41</v>
      </c>
      <c r="O1758" s="66"/>
      <c r="P1758" s="191">
        <f t="shared" si="31"/>
        <v>0</v>
      </c>
      <c r="Q1758" s="191">
        <v>1.6000000000000001E-4</v>
      </c>
      <c r="R1758" s="191">
        <f t="shared" si="32"/>
        <v>0.24573824000000002</v>
      </c>
      <c r="S1758" s="191">
        <v>0</v>
      </c>
      <c r="T1758" s="192">
        <f t="shared" si="33"/>
        <v>0</v>
      </c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R1758" s="193" t="s">
        <v>415</v>
      </c>
      <c r="AT1758" s="193" t="s">
        <v>264</v>
      </c>
      <c r="AU1758" s="193" t="s">
        <v>79</v>
      </c>
      <c r="AY1758" s="19" t="s">
        <v>244</v>
      </c>
      <c r="BE1758" s="194">
        <f t="shared" si="34"/>
        <v>0</v>
      </c>
      <c r="BF1758" s="194">
        <f t="shared" si="35"/>
        <v>0</v>
      </c>
      <c r="BG1758" s="194">
        <f t="shared" si="36"/>
        <v>0</v>
      </c>
      <c r="BH1758" s="194">
        <f t="shared" si="37"/>
        <v>0</v>
      </c>
      <c r="BI1758" s="194">
        <f t="shared" si="38"/>
        <v>0</v>
      </c>
      <c r="BJ1758" s="19" t="s">
        <v>77</v>
      </c>
      <c r="BK1758" s="194">
        <f t="shared" si="39"/>
        <v>0</v>
      </c>
      <c r="BL1758" s="19" t="s">
        <v>167</v>
      </c>
      <c r="BM1758" s="193" t="s">
        <v>3904</v>
      </c>
    </row>
    <row r="1759" spans="1:65" s="2" customFormat="1" ht="37.9" customHeight="1">
      <c r="A1759" s="36"/>
      <c r="B1759" s="37"/>
      <c r="C1759" s="218" t="s">
        <v>3905</v>
      </c>
      <c r="D1759" s="218" t="s">
        <v>264</v>
      </c>
      <c r="E1759" s="219" t="s">
        <v>3906</v>
      </c>
      <c r="F1759" s="220" t="s">
        <v>3907</v>
      </c>
      <c r="G1759" s="221" t="s">
        <v>289</v>
      </c>
      <c r="H1759" s="222">
        <v>1689.45</v>
      </c>
      <c r="I1759" s="223"/>
      <c r="J1759" s="224">
        <f t="shared" si="30"/>
        <v>0</v>
      </c>
      <c r="K1759" s="225"/>
      <c r="L1759" s="226"/>
      <c r="M1759" s="227" t="s">
        <v>18</v>
      </c>
      <c r="N1759" s="228" t="s">
        <v>41</v>
      </c>
      <c r="O1759" s="66"/>
      <c r="P1759" s="191">
        <f t="shared" si="31"/>
        <v>0</v>
      </c>
      <c r="Q1759" s="191">
        <v>1.6000000000000001E-4</v>
      </c>
      <c r="R1759" s="191">
        <f t="shared" si="32"/>
        <v>0.27031200000000005</v>
      </c>
      <c r="S1759" s="191">
        <v>0</v>
      </c>
      <c r="T1759" s="192">
        <f t="shared" si="33"/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193" t="s">
        <v>415</v>
      </c>
      <c r="AT1759" s="193" t="s">
        <v>264</v>
      </c>
      <c r="AU1759" s="193" t="s">
        <v>79</v>
      </c>
      <c r="AY1759" s="19" t="s">
        <v>244</v>
      </c>
      <c r="BE1759" s="194">
        <f t="shared" si="34"/>
        <v>0</v>
      </c>
      <c r="BF1759" s="194">
        <f t="shared" si="35"/>
        <v>0</v>
      </c>
      <c r="BG1759" s="194">
        <f t="shared" si="36"/>
        <v>0</v>
      </c>
      <c r="BH1759" s="194">
        <f t="shared" si="37"/>
        <v>0</v>
      </c>
      <c r="BI1759" s="194">
        <f t="shared" si="38"/>
        <v>0</v>
      </c>
      <c r="BJ1759" s="19" t="s">
        <v>77</v>
      </c>
      <c r="BK1759" s="194">
        <f t="shared" si="39"/>
        <v>0</v>
      </c>
      <c r="BL1759" s="19" t="s">
        <v>167</v>
      </c>
      <c r="BM1759" s="193" t="s">
        <v>3908</v>
      </c>
    </row>
    <row r="1760" spans="1:65" s="2" customFormat="1" ht="24.2" customHeight="1">
      <c r="A1760" s="36"/>
      <c r="B1760" s="37"/>
      <c r="C1760" s="181" t="s">
        <v>3909</v>
      </c>
      <c r="D1760" s="181" t="s">
        <v>246</v>
      </c>
      <c r="E1760" s="182" t="s">
        <v>3910</v>
      </c>
      <c r="F1760" s="183" t="s">
        <v>3911</v>
      </c>
      <c r="G1760" s="184" t="s">
        <v>289</v>
      </c>
      <c r="H1760" s="185">
        <v>1554</v>
      </c>
      <c r="I1760" s="186"/>
      <c r="J1760" s="187">
        <f t="shared" si="30"/>
        <v>0</v>
      </c>
      <c r="K1760" s="188"/>
      <c r="L1760" s="41"/>
      <c r="M1760" s="189" t="s">
        <v>18</v>
      </c>
      <c r="N1760" s="190" t="s">
        <v>41</v>
      </c>
      <c r="O1760" s="66"/>
      <c r="P1760" s="191">
        <f t="shared" si="31"/>
        <v>0</v>
      </c>
      <c r="Q1760" s="191">
        <v>0</v>
      </c>
      <c r="R1760" s="191">
        <f t="shared" si="32"/>
        <v>0</v>
      </c>
      <c r="S1760" s="191">
        <v>1.2999999999999999E-4</v>
      </c>
      <c r="T1760" s="192">
        <f t="shared" si="33"/>
        <v>0.20201999999999998</v>
      </c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R1760" s="193" t="s">
        <v>167</v>
      </c>
      <c r="AT1760" s="193" t="s">
        <v>246</v>
      </c>
      <c r="AU1760" s="193" t="s">
        <v>79</v>
      </c>
      <c r="AY1760" s="19" t="s">
        <v>244</v>
      </c>
      <c r="BE1760" s="194">
        <f t="shared" si="34"/>
        <v>0</v>
      </c>
      <c r="BF1760" s="194">
        <f t="shared" si="35"/>
        <v>0</v>
      </c>
      <c r="BG1760" s="194">
        <f t="shared" si="36"/>
        <v>0</v>
      </c>
      <c r="BH1760" s="194">
        <f t="shared" si="37"/>
        <v>0</v>
      </c>
      <c r="BI1760" s="194">
        <f t="shared" si="38"/>
        <v>0</v>
      </c>
      <c r="BJ1760" s="19" t="s">
        <v>77</v>
      </c>
      <c r="BK1760" s="194">
        <f t="shared" si="39"/>
        <v>0</v>
      </c>
      <c r="BL1760" s="19" t="s">
        <v>167</v>
      </c>
      <c r="BM1760" s="193" t="s">
        <v>3912</v>
      </c>
    </row>
    <row r="1761" spans="1:65" s="13" customFormat="1">
      <c r="B1761" s="195"/>
      <c r="C1761" s="196"/>
      <c r="D1761" s="197" t="s">
        <v>252</v>
      </c>
      <c r="E1761" s="198" t="s">
        <v>18</v>
      </c>
      <c r="F1761" s="199" t="s">
        <v>3913</v>
      </c>
      <c r="G1761" s="196"/>
      <c r="H1761" s="200">
        <v>1554</v>
      </c>
      <c r="I1761" s="201"/>
      <c r="J1761" s="196"/>
      <c r="K1761" s="196"/>
      <c r="L1761" s="202"/>
      <c r="M1761" s="203"/>
      <c r="N1761" s="204"/>
      <c r="O1761" s="204"/>
      <c r="P1761" s="204"/>
      <c r="Q1761" s="204"/>
      <c r="R1761" s="204"/>
      <c r="S1761" s="204"/>
      <c r="T1761" s="205"/>
      <c r="AT1761" s="206" t="s">
        <v>252</v>
      </c>
      <c r="AU1761" s="206" t="s">
        <v>79</v>
      </c>
      <c r="AV1761" s="13" t="s">
        <v>79</v>
      </c>
      <c r="AW1761" s="13" t="s">
        <v>32</v>
      </c>
      <c r="AX1761" s="13" t="s">
        <v>70</v>
      </c>
      <c r="AY1761" s="206" t="s">
        <v>244</v>
      </c>
    </row>
    <row r="1762" spans="1:65" s="14" customFormat="1">
      <c r="B1762" s="207"/>
      <c r="C1762" s="208"/>
      <c r="D1762" s="197" t="s">
        <v>252</v>
      </c>
      <c r="E1762" s="209" t="s">
        <v>18</v>
      </c>
      <c r="F1762" s="210" t="s">
        <v>254</v>
      </c>
      <c r="G1762" s="208"/>
      <c r="H1762" s="211">
        <v>1554</v>
      </c>
      <c r="I1762" s="212"/>
      <c r="J1762" s="208"/>
      <c r="K1762" s="208"/>
      <c r="L1762" s="213"/>
      <c r="M1762" s="214"/>
      <c r="N1762" s="215"/>
      <c r="O1762" s="215"/>
      <c r="P1762" s="215"/>
      <c r="Q1762" s="215"/>
      <c r="R1762" s="215"/>
      <c r="S1762" s="215"/>
      <c r="T1762" s="216"/>
      <c r="AT1762" s="217" t="s">
        <v>252</v>
      </c>
      <c r="AU1762" s="217" t="s">
        <v>79</v>
      </c>
      <c r="AV1762" s="14" t="s">
        <v>250</v>
      </c>
      <c r="AW1762" s="14" t="s">
        <v>32</v>
      </c>
      <c r="AX1762" s="14" t="s">
        <v>77</v>
      </c>
      <c r="AY1762" s="217" t="s">
        <v>244</v>
      </c>
    </row>
    <row r="1763" spans="1:65" s="2" customFormat="1" ht="49.15" customHeight="1">
      <c r="A1763" s="36"/>
      <c r="B1763" s="37"/>
      <c r="C1763" s="181" t="s">
        <v>3914</v>
      </c>
      <c r="D1763" s="181" t="s">
        <v>246</v>
      </c>
      <c r="E1763" s="182" t="s">
        <v>3915</v>
      </c>
      <c r="F1763" s="183" t="s">
        <v>3916</v>
      </c>
      <c r="G1763" s="184" t="s">
        <v>262</v>
      </c>
      <c r="H1763" s="185">
        <v>68.816999999999993</v>
      </c>
      <c r="I1763" s="186"/>
      <c r="J1763" s="187">
        <f>ROUND(I1763*H1763,2)</f>
        <v>0</v>
      </c>
      <c r="K1763" s="188"/>
      <c r="L1763" s="41"/>
      <c r="M1763" s="189" t="s">
        <v>18</v>
      </c>
      <c r="N1763" s="190" t="s">
        <v>41</v>
      </c>
      <c r="O1763" s="66"/>
      <c r="P1763" s="191">
        <f>O1763*H1763</f>
        <v>0</v>
      </c>
      <c r="Q1763" s="191">
        <v>0</v>
      </c>
      <c r="R1763" s="191">
        <f>Q1763*H1763</f>
        <v>0</v>
      </c>
      <c r="S1763" s="191">
        <v>0</v>
      </c>
      <c r="T1763" s="192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93" t="s">
        <v>167</v>
      </c>
      <c r="AT1763" s="193" t="s">
        <v>246</v>
      </c>
      <c r="AU1763" s="193" t="s">
        <v>79</v>
      </c>
      <c r="AY1763" s="19" t="s">
        <v>244</v>
      </c>
      <c r="BE1763" s="194">
        <f>IF(N1763="základní",J1763,0)</f>
        <v>0</v>
      </c>
      <c r="BF1763" s="194">
        <f>IF(N1763="snížená",J1763,0)</f>
        <v>0</v>
      </c>
      <c r="BG1763" s="194">
        <f>IF(N1763="zákl. přenesená",J1763,0)</f>
        <v>0</v>
      </c>
      <c r="BH1763" s="194">
        <f>IF(N1763="sníž. přenesená",J1763,0)</f>
        <v>0</v>
      </c>
      <c r="BI1763" s="194">
        <f>IF(N1763="nulová",J1763,0)</f>
        <v>0</v>
      </c>
      <c r="BJ1763" s="19" t="s">
        <v>77</v>
      </c>
      <c r="BK1763" s="194">
        <f>ROUND(I1763*H1763,2)</f>
        <v>0</v>
      </c>
      <c r="BL1763" s="19" t="s">
        <v>167</v>
      </c>
      <c r="BM1763" s="193" t="s">
        <v>3917</v>
      </c>
    </row>
    <row r="1764" spans="1:65" s="13" customFormat="1">
      <c r="B1764" s="195"/>
      <c r="C1764" s="196"/>
      <c r="D1764" s="197" t="s">
        <v>252</v>
      </c>
      <c r="E1764" s="198" t="s">
        <v>18</v>
      </c>
      <c r="F1764" s="199" t="s">
        <v>3918</v>
      </c>
      <c r="G1764" s="196"/>
      <c r="H1764" s="200">
        <v>62.16</v>
      </c>
      <c r="I1764" s="201"/>
      <c r="J1764" s="196"/>
      <c r="K1764" s="196"/>
      <c r="L1764" s="202"/>
      <c r="M1764" s="203"/>
      <c r="N1764" s="204"/>
      <c r="O1764" s="204"/>
      <c r="P1764" s="204"/>
      <c r="Q1764" s="204"/>
      <c r="R1764" s="204"/>
      <c r="S1764" s="204"/>
      <c r="T1764" s="205"/>
      <c r="AT1764" s="206" t="s">
        <v>252</v>
      </c>
      <c r="AU1764" s="206" t="s">
        <v>79</v>
      </c>
      <c r="AV1764" s="13" t="s">
        <v>79</v>
      </c>
      <c r="AW1764" s="13" t="s">
        <v>32</v>
      </c>
      <c r="AX1764" s="13" t="s">
        <v>70</v>
      </c>
      <c r="AY1764" s="206" t="s">
        <v>244</v>
      </c>
    </row>
    <row r="1765" spans="1:65" s="13" customFormat="1">
      <c r="B1765" s="195"/>
      <c r="C1765" s="196"/>
      <c r="D1765" s="197" t="s">
        <v>252</v>
      </c>
      <c r="E1765" s="198" t="s">
        <v>18</v>
      </c>
      <c r="F1765" s="199" t="s">
        <v>3919</v>
      </c>
      <c r="G1765" s="196"/>
      <c r="H1765" s="200">
        <v>62.16</v>
      </c>
      <c r="I1765" s="201"/>
      <c r="J1765" s="196"/>
      <c r="K1765" s="196"/>
      <c r="L1765" s="202"/>
      <c r="M1765" s="203"/>
      <c r="N1765" s="204"/>
      <c r="O1765" s="204"/>
      <c r="P1765" s="204"/>
      <c r="Q1765" s="204"/>
      <c r="R1765" s="204"/>
      <c r="S1765" s="204"/>
      <c r="T1765" s="205"/>
      <c r="AT1765" s="206" t="s">
        <v>252</v>
      </c>
      <c r="AU1765" s="206" t="s">
        <v>79</v>
      </c>
      <c r="AV1765" s="13" t="s">
        <v>79</v>
      </c>
      <c r="AW1765" s="13" t="s">
        <v>32</v>
      </c>
      <c r="AX1765" s="13" t="s">
        <v>70</v>
      </c>
      <c r="AY1765" s="206" t="s">
        <v>244</v>
      </c>
    </row>
    <row r="1766" spans="1:65" s="13" customFormat="1">
      <c r="B1766" s="195"/>
      <c r="C1766" s="196"/>
      <c r="D1766" s="197" t="s">
        <v>252</v>
      </c>
      <c r="E1766" s="198" t="s">
        <v>18</v>
      </c>
      <c r="F1766" s="199" t="s">
        <v>3920</v>
      </c>
      <c r="G1766" s="196"/>
      <c r="H1766" s="200">
        <v>6.657</v>
      </c>
      <c r="I1766" s="201"/>
      <c r="J1766" s="196"/>
      <c r="K1766" s="196"/>
      <c r="L1766" s="202"/>
      <c r="M1766" s="203"/>
      <c r="N1766" s="204"/>
      <c r="O1766" s="204"/>
      <c r="P1766" s="204"/>
      <c r="Q1766" s="204"/>
      <c r="R1766" s="204"/>
      <c r="S1766" s="204"/>
      <c r="T1766" s="205"/>
      <c r="AT1766" s="206" t="s">
        <v>252</v>
      </c>
      <c r="AU1766" s="206" t="s">
        <v>79</v>
      </c>
      <c r="AV1766" s="13" t="s">
        <v>79</v>
      </c>
      <c r="AW1766" s="13" t="s">
        <v>32</v>
      </c>
      <c r="AX1766" s="13" t="s">
        <v>70</v>
      </c>
      <c r="AY1766" s="206" t="s">
        <v>244</v>
      </c>
    </row>
    <row r="1767" spans="1:65" s="15" customFormat="1">
      <c r="B1767" s="229"/>
      <c r="C1767" s="230"/>
      <c r="D1767" s="197" t="s">
        <v>252</v>
      </c>
      <c r="E1767" s="231" t="s">
        <v>18</v>
      </c>
      <c r="F1767" s="232" t="s">
        <v>374</v>
      </c>
      <c r="G1767" s="230"/>
      <c r="H1767" s="231" t="s">
        <v>18</v>
      </c>
      <c r="I1767" s="233"/>
      <c r="J1767" s="230"/>
      <c r="K1767" s="230"/>
      <c r="L1767" s="234"/>
      <c r="M1767" s="235"/>
      <c r="N1767" s="236"/>
      <c r="O1767" s="236"/>
      <c r="P1767" s="236"/>
      <c r="Q1767" s="236"/>
      <c r="R1767" s="236"/>
      <c r="S1767" s="236"/>
      <c r="T1767" s="237"/>
      <c r="AT1767" s="238" t="s">
        <v>252</v>
      </c>
      <c r="AU1767" s="238" t="s">
        <v>79</v>
      </c>
      <c r="AV1767" s="15" t="s">
        <v>77</v>
      </c>
      <c r="AW1767" s="15" t="s">
        <v>32</v>
      </c>
      <c r="AX1767" s="15" t="s">
        <v>70</v>
      </c>
      <c r="AY1767" s="238" t="s">
        <v>244</v>
      </c>
    </row>
    <row r="1768" spans="1:65" s="13" customFormat="1">
      <c r="B1768" s="195"/>
      <c r="C1768" s="196"/>
      <c r="D1768" s="197" t="s">
        <v>252</v>
      </c>
      <c r="E1768" s="198" t="s">
        <v>18</v>
      </c>
      <c r="F1768" s="199" t="s">
        <v>3921</v>
      </c>
      <c r="G1768" s="196"/>
      <c r="H1768" s="200">
        <v>-62.16</v>
      </c>
      <c r="I1768" s="201"/>
      <c r="J1768" s="196"/>
      <c r="K1768" s="196"/>
      <c r="L1768" s="202"/>
      <c r="M1768" s="203"/>
      <c r="N1768" s="204"/>
      <c r="O1768" s="204"/>
      <c r="P1768" s="204"/>
      <c r="Q1768" s="204"/>
      <c r="R1768" s="204"/>
      <c r="S1768" s="204"/>
      <c r="T1768" s="205"/>
      <c r="AT1768" s="206" t="s">
        <v>252</v>
      </c>
      <c r="AU1768" s="206" t="s">
        <v>79</v>
      </c>
      <c r="AV1768" s="13" t="s">
        <v>79</v>
      </c>
      <c r="AW1768" s="13" t="s">
        <v>32</v>
      </c>
      <c r="AX1768" s="13" t="s">
        <v>70</v>
      </c>
      <c r="AY1768" s="206" t="s">
        <v>244</v>
      </c>
    </row>
    <row r="1769" spans="1:65" s="14" customFormat="1">
      <c r="B1769" s="207"/>
      <c r="C1769" s="208"/>
      <c r="D1769" s="197" t="s">
        <v>252</v>
      </c>
      <c r="E1769" s="209" t="s">
        <v>18</v>
      </c>
      <c r="F1769" s="210" t="s">
        <v>254</v>
      </c>
      <c r="G1769" s="208"/>
      <c r="H1769" s="211">
        <v>68.817000000000007</v>
      </c>
      <c r="I1769" s="212"/>
      <c r="J1769" s="208"/>
      <c r="K1769" s="208"/>
      <c r="L1769" s="213"/>
      <c r="M1769" s="214"/>
      <c r="N1769" s="215"/>
      <c r="O1769" s="215"/>
      <c r="P1769" s="215"/>
      <c r="Q1769" s="215"/>
      <c r="R1769" s="215"/>
      <c r="S1769" s="215"/>
      <c r="T1769" s="216"/>
      <c r="AT1769" s="217" t="s">
        <v>252</v>
      </c>
      <c r="AU1769" s="217" t="s">
        <v>79</v>
      </c>
      <c r="AV1769" s="14" t="s">
        <v>250</v>
      </c>
      <c r="AW1769" s="14" t="s">
        <v>32</v>
      </c>
      <c r="AX1769" s="14" t="s">
        <v>77</v>
      </c>
      <c r="AY1769" s="217" t="s">
        <v>244</v>
      </c>
    </row>
    <row r="1770" spans="1:65" s="12" customFormat="1" ht="22.9" customHeight="1">
      <c r="B1770" s="165"/>
      <c r="C1770" s="166"/>
      <c r="D1770" s="167" t="s">
        <v>69</v>
      </c>
      <c r="E1770" s="179" t="s">
        <v>809</v>
      </c>
      <c r="F1770" s="179" t="s">
        <v>810</v>
      </c>
      <c r="G1770" s="166"/>
      <c r="H1770" s="166"/>
      <c r="I1770" s="169"/>
      <c r="J1770" s="180">
        <f>BK1770</f>
        <v>0</v>
      </c>
      <c r="K1770" s="166"/>
      <c r="L1770" s="171"/>
      <c r="M1770" s="172"/>
      <c r="N1770" s="173"/>
      <c r="O1770" s="173"/>
      <c r="P1770" s="174">
        <f>SUM(P1771:P1986)</f>
        <v>0</v>
      </c>
      <c r="Q1770" s="173"/>
      <c r="R1770" s="174">
        <f>SUM(R1771:R1986)</f>
        <v>2.5074117999999994</v>
      </c>
      <c r="S1770" s="173"/>
      <c r="T1770" s="175">
        <f>SUM(T1771:T1986)</f>
        <v>0</v>
      </c>
      <c r="AR1770" s="176" t="s">
        <v>79</v>
      </c>
      <c r="AT1770" s="177" t="s">
        <v>69</v>
      </c>
      <c r="AU1770" s="177" t="s">
        <v>77</v>
      </c>
      <c r="AY1770" s="176" t="s">
        <v>244</v>
      </c>
      <c r="BK1770" s="178">
        <f>SUM(BK1771:BK1986)</f>
        <v>0</v>
      </c>
    </row>
    <row r="1771" spans="1:65" s="2" customFormat="1" ht="24.2" customHeight="1">
      <c r="A1771" s="36"/>
      <c r="B1771" s="37"/>
      <c r="C1771" s="181" t="s">
        <v>3922</v>
      </c>
      <c r="D1771" s="181" t="s">
        <v>246</v>
      </c>
      <c r="E1771" s="182" t="s">
        <v>3923</v>
      </c>
      <c r="F1771" s="183" t="s">
        <v>3924</v>
      </c>
      <c r="G1771" s="184" t="s">
        <v>289</v>
      </c>
      <c r="H1771" s="185">
        <v>97.733000000000004</v>
      </c>
      <c r="I1771" s="186"/>
      <c r="J1771" s="187">
        <f>ROUND(I1771*H1771,2)</f>
        <v>0</v>
      </c>
      <c r="K1771" s="188"/>
      <c r="L1771" s="41"/>
      <c r="M1771" s="189" t="s">
        <v>18</v>
      </c>
      <c r="N1771" s="190" t="s">
        <v>41</v>
      </c>
      <c r="O1771" s="66"/>
      <c r="P1771" s="191">
        <f>O1771*H1771</f>
        <v>0</v>
      </c>
      <c r="Q1771" s="191">
        <v>0</v>
      </c>
      <c r="R1771" s="191">
        <f>Q1771*H1771</f>
        <v>0</v>
      </c>
      <c r="S1771" s="191">
        <v>0</v>
      </c>
      <c r="T1771" s="192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93" t="s">
        <v>167</v>
      </c>
      <c r="AT1771" s="193" t="s">
        <v>246</v>
      </c>
      <c r="AU1771" s="193" t="s">
        <v>79</v>
      </c>
      <c r="AY1771" s="19" t="s">
        <v>244</v>
      </c>
      <c r="BE1771" s="194">
        <f>IF(N1771="základní",J1771,0)</f>
        <v>0</v>
      </c>
      <c r="BF1771" s="194">
        <f>IF(N1771="snížená",J1771,0)</f>
        <v>0</v>
      </c>
      <c r="BG1771" s="194">
        <f>IF(N1771="zákl. přenesená",J1771,0)</f>
        <v>0</v>
      </c>
      <c r="BH1771" s="194">
        <f>IF(N1771="sníž. přenesená",J1771,0)</f>
        <v>0</v>
      </c>
      <c r="BI1771" s="194">
        <f>IF(N1771="nulová",J1771,0)</f>
        <v>0</v>
      </c>
      <c r="BJ1771" s="19" t="s">
        <v>77</v>
      </c>
      <c r="BK1771" s="194">
        <f>ROUND(I1771*H1771,2)</f>
        <v>0</v>
      </c>
      <c r="BL1771" s="19" t="s">
        <v>167</v>
      </c>
      <c r="BM1771" s="193" t="s">
        <v>3925</v>
      </c>
    </row>
    <row r="1772" spans="1:65" s="2" customFormat="1" ht="24.2" customHeight="1">
      <c r="A1772" s="36"/>
      <c r="B1772" s="37"/>
      <c r="C1772" s="218" t="s">
        <v>3926</v>
      </c>
      <c r="D1772" s="218" t="s">
        <v>264</v>
      </c>
      <c r="E1772" s="219" t="s">
        <v>3927</v>
      </c>
      <c r="F1772" s="220" t="s">
        <v>3928</v>
      </c>
      <c r="G1772" s="221" t="s">
        <v>289</v>
      </c>
      <c r="H1772" s="222">
        <v>13.68</v>
      </c>
      <c r="I1772" s="223"/>
      <c r="J1772" s="224">
        <f>ROUND(I1772*H1772,2)</f>
        <v>0</v>
      </c>
      <c r="K1772" s="225"/>
      <c r="L1772" s="226"/>
      <c r="M1772" s="227" t="s">
        <v>18</v>
      </c>
      <c r="N1772" s="228" t="s">
        <v>41</v>
      </c>
      <c r="O1772" s="66"/>
      <c r="P1772" s="191">
        <f>O1772*H1772</f>
        <v>0</v>
      </c>
      <c r="Q1772" s="191">
        <v>0</v>
      </c>
      <c r="R1772" s="191">
        <f>Q1772*H1772</f>
        <v>0</v>
      </c>
      <c r="S1772" s="191">
        <v>0</v>
      </c>
      <c r="T1772" s="192">
        <f>S1772*H1772</f>
        <v>0</v>
      </c>
      <c r="U1772" s="36"/>
      <c r="V1772" s="36"/>
      <c r="W1772" s="36"/>
      <c r="X1772" s="36"/>
      <c r="Y1772" s="36"/>
      <c r="Z1772" s="36"/>
      <c r="AA1772" s="36"/>
      <c r="AB1772" s="36"/>
      <c r="AC1772" s="36"/>
      <c r="AD1772" s="36"/>
      <c r="AE1772" s="36"/>
      <c r="AR1772" s="193" t="s">
        <v>415</v>
      </c>
      <c r="AT1772" s="193" t="s">
        <v>264</v>
      </c>
      <c r="AU1772" s="193" t="s">
        <v>79</v>
      </c>
      <c r="AY1772" s="19" t="s">
        <v>244</v>
      </c>
      <c r="BE1772" s="194">
        <f>IF(N1772="základní",J1772,0)</f>
        <v>0</v>
      </c>
      <c r="BF1772" s="194">
        <f>IF(N1772="snížená",J1772,0)</f>
        <v>0</v>
      </c>
      <c r="BG1772" s="194">
        <f>IF(N1772="zákl. přenesená",J1772,0)</f>
        <v>0</v>
      </c>
      <c r="BH1772" s="194">
        <f>IF(N1772="sníž. přenesená",J1772,0)</f>
        <v>0</v>
      </c>
      <c r="BI1772" s="194">
        <f>IF(N1772="nulová",J1772,0)</f>
        <v>0</v>
      </c>
      <c r="BJ1772" s="19" t="s">
        <v>77</v>
      </c>
      <c r="BK1772" s="194">
        <f>ROUND(I1772*H1772,2)</f>
        <v>0</v>
      </c>
      <c r="BL1772" s="19" t="s">
        <v>167</v>
      </c>
      <c r="BM1772" s="193" t="s">
        <v>3929</v>
      </c>
    </row>
    <row r="1773" spans="1:65" s="13" customFormat="1">
      <c r="B1773" s="195"/>
      <c r="C1773" s="196"/>
      <c r="D1773" s="197" t="s">
        <v>252</v>
      </c>
      <c r="E1773" s="198" t="s">
        <v>18</v>
      </c>
      <c r="F1773" s="199" t="s">
        <v>3930</v>
      </c>
      <c r="G1773" s="196"/>
      <c r="H1773" s="200">
        <v>13.68</v>
      </c>
      <c r="I1773" s="201"/>
      <c r="J1773" s="196"/>
      <c r="K1773" s="196"/>
      <c r="L1773" s="202"/>
      <c r="M1773" s="203"/>
      <c r="N1773" s="204"/>
      <c r="O1773" s="204"/>
      <c r="P1773" s="204"/>
      <c r="Q1773" s="204"/>
      <c r="R1773" s="204"/>
      <c r="S1773" s="204"/>
      <c r="T1773" s="205"/>
      <c r="AT1773" s="206" t="s">
        <v>252</v>
      </c>
      <c r="AU1773" s="206" t="s">
        <v>79</v>
      </c>
      <c r="AV1773" s="13" t="s">
        <v>79</v>
      </c>
      <c r="AW1773" s="13" t="s">
        <v>32</v>
      </c>
      <c r="AX1773" s="13" t="s">
        <v>70</v>
      </c>
      <c r="AY1773" s="206" t="s">
        <v>244</v>
      </c>
    </row>
    <row r="1774" spans="1:65" s="14" customFormat="1">
      <c r="B1774" s="207"/>
      <c r="C1774" s="208"/>
      <c r="D1774" s="197" t="s">
        <v>252</v>
      </c>
      <c r="E1774" s="209" t="s">
        <v>18</v>
      </c>
      <c r="F1774" s="210" t="s">
        <v>254</v>
      </c>
      <c r="G1774" s="208"/>
      <c r="H1774" s="211">
        <v>13.68</v>
      </c>
      <c r="I1774" s="212"/>
      <c r="J1774" s="208"/>
      <c r="K1774" s="208"/>
      <c r="L1774" s="213"/>
      <c r="M1774" s="214"/>
      <c r="N1774" s="215"/>
      <c r="O1774" s="215"/>
      <c r="P1774" s="215"/>
      <c r="Q1774" s="215"/>
      <c r="R1774" s="215"/>
      <c r="S1774" s="215"/>
      <c r="T1774" s="216"/>
      <c r="AT1774" s="217" t="s">
        <v>252</v>
      </c>
      <c r="AU1774" s="217" t="s">
        <v>79</v>
      </c>
      <c r="AV1774" s="14" t="s">
        <v>250</v>
      </c>
      <c r="AW1774" s="14" t="s">
        <v>32</v>
      </c>
      <c r="AX1774" s="14" t="s">
        <v>77</v>
      </c>
      <c r="AY1774" s="217" t="s">
        <v>244</v>
      </c>
    </row>
    <row r="1775" spans="1:65" s="2" customFormat="1" ht="24.2" customHeight="1">
      <c r="A1775" s="36"/>
      <c r="B1775" s="37"/>
      <c r="C1775" s="218" t="s">
        <v>3931</v>
      </c>
      <c r="D1775" s="218" t="s">
        <v>264</v>
      </c>
      <c r="E1775" s="219" t="s">
        <v>3932</v>
      </c>
      <c r="F1775" s="220" t="s">
        <v>3933</v>
      </c>
      <c r="G1775" s="221" t="s">
        <v>289</v>
      </c>
      <c r="H1775" s="222">
        <v>11.16</v>
      </c>
      <c r="I1775" s="223"/>
      <c r="J1775" s="224">
        <f>ROUND(I1775*H1775,2)</f>
        <v>0</v>
      </c>
      <c r="K1775" s="225"/>
      <c r="L1775" s="226"/>
      <c r="M1775" s="227" t="s">
        <v>18</v>
      </c>
      <c r="N1775" s="228" t="s">
        <v>41</v>
      </c>
      <c r="O1775" s="66"/>
      <c r="P1775" s="191">
        <f>O1775*H1775</f>
        <v>0</v>
      </c>
      <c r="Q1775" s="191">
        <v>0</v>
      </c>
      <c r="R1775" s="191">
        <f>Q1775*H1775</f>
        <v>0</v>
      </c>
      <c r="S1775" s="191">
        <v>0</v>
      </c>
      <c r="T1775" s="192">
        <f>S1775*H1775</f>
        <v>0</v>
      </c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R1775" s="193" t="s">
        <v>415</v>
      </c>
      <c r="AT1775" s="193" t="s">
        <v>264</v>
      </c>
      <c r="AU1775" s="193" t="s">
        <v>79</v>
      </c>
      <c r="AY1775" s="19" t="s">
        <v>244</v>
      </c>
      <c r="BE1775" s="194">
        <f>IF(N1775="základní",J1775,0)</f>
        <v>0</v>
      </c>
      <c r="BF1775" s="194">
        <f>IF(N1775="snížená",J1775,0)</f>
        <v>0</v>
      </c>
      <c r="BG1775" s="194">
        <f>IF(N1775="zákl. přenesená",J1775,0)</f>
        <v>0</v>
      </c>
      <c r="BH1775" s="194">
        <f>IF(N1775="sníž. přenesená",J1775,0)</f>
        <v>0</v>
      </c>
      <c r="BI1775" s="194">
        <f>IF(N1775="nulová",J1775,0)</f>
        <v>0</v>
      </c>
      <c r="BJ1775" s="19" t="s">
        <v>77</v>
      </c>
      <c r="BK1775" s="194">
        <f>ROUND(I1775*H1775,2)</f>
        <v>0</v>
      </c>
      <c r="BL1775" s="19" t="s">
        <v>167</v>
      </c>
      <c r="BM1775" s="193" t="s">
        <v>3934</v>
      </c>
    </row>
    <row r="1776" spans="1:65" s="13" customFormat="1">
      <c r="B1776" s="195"/>
      <c r="C1776" s="196"/>
      <c r="D1776" s="197" t="s">
        <v>252</v>
      </c>
      <c r="E1776" s="198" t="s">
        <v>18</v>
      </c>
      <c r="F1776" s="199" t="s">
        <v>3935</v>
      </c>
      <c r="G1776" s="196"/>
      <c r="H1776" s="200">
        <v>11.16</v>
      </c>
      <c r="I1776" s="201"/>
      <c r="J1776" s="196"/>
      <c r="K1776" s="196"/>
      <c r="L1776" s="202"/>
      <c r="M1776" s="203"/>
      <c r="N1776" s="204"/>
      <c r="O1776" s="204"/>
      <c r="P1776" s="204"/>
      <c r="Q1776" s="204"/>
      <c r="R1776" s="204"/>
      <c r="S1776" s="204"/>
      <c r="T1776" s="205"/>
      <c r="AT1776" s="206" t="s">
        <v>252</v>
      </c>
      <c r="AU1776" s="206" t="s">
        <v>79</v>
      </c>
      <c r="AV1776" s="13" t="s">
        <v>79</v>
      </c>
      <c r="AW1776" s="13" t="s">
        <v>32</v>
      </c>
      <c r="AX1776" s="13" t="s">
        <v>70</v>
      </c>
      <c r="AY1776" s="206" t="s">
        <v>244</v>
      </c>
    </row>
    <row r="1777" spans="1:65" s="14" customFormat="1">
      <c r="B1777" s="207"/>
      <c r="C1777" s="208"/>
      <c r="D1777" s="197" t="s">
        <v>252</v>
      </c>
      <c r="E1777" s="209" t="s">
        <v>18</v>
      </c>
      <c r="F1777" s="210" t="s">
        <v>254</v>
      </c>
      <c r="G1777" s="208"/>
      <c r="H1777" s="211">
        <v>11.16</v>
      </c>
      <c r="I1777" s="212"/>
      <c r="J1777" s="208"/>
      <c r="K1777" s="208"/>
      <c r="L1777" s="213"/>
      <c r="M1777" s="214"/>
      <c r="N1777" s="215"/>
      <c r="O1777" s="215"/>
      <c r="P1777" s="215"/>
      <c r="Q1777" s="215"/>
      <c r="R1777" s="215"/>
      <c r="S1777" s="215"/>
      <c r="T1777" s="216"/>
      <c r="AT1777" s="217" t="s">
        <v>252</v>
      </c>
      <c r="AU1777" s="217" t="s">
        <v>79</v>
      </c>
      <c r="AV1777" s="14" t="s">
        <v>250</v>
      </c>
      <c r="AW1777" s="14" t="s">
        <v>32</v>
      </c>
      <c r="AX1777" s="14" t="s">
        <v>77</v>
      </c>
      <c r="AY1777" s="217" t="s">
        <v>244</v>
      </c>
    </row>
    <row r="1778" spans="1:65" s="2" customFormat="1" ht="24.2" customHeight="1">
      <c r="A1778" s="36"/>
      <c r="B1778" s="37"/>
      <c r="C1778" s="218" t="s">
        <v>3936</v>
      </c>
      <c r="D1778" s="218" t="s">
        <v>264</v>
      </c>
      <c r="E1778" s="219" t="s">
        <v>3937</v>
      </c>
      <c r="F1778" s="220" t="s">
        <v>3938</v>
      </c>
      <c r="G1778" s="221" t="s">
        <v>289</v>
      </c>
      <c r="H1778" s="222">
        <v>11.098000000000001</v>
      </c>
      <c r="I1778" s="223"/>
      <c r="J1778" s="224">
        <f>ROUND(I1778*H1778,2)</f>
        <v>0</v>
      </c>
      <c r="K1778" s="225"/>
      <c r="L1778" s="226"/>
      <c r="M1778" s="227" t="s">
        <v>18</v>
      </c>
      <c r="N1778" s="228" t="s">
        <v>41</v>
      </c>
      <c r="O1778" s="66"/>
      <c r="P1778" s="191">
        <f>O1778*H1778</f>
        <v>0</v>
      </c>
      <c r="Q1778" s="191">
        <v>0</v>
      </c>
      <c r="R1778" s="191">
        <f>Q1778*H1778</f>
        <v>0</v>
      </c>
      <c r="S1778" s="191">
        <v>0</v>
      </c>
      <c r="T1778" s="192">
        <f>S1778*H1778</f>
        <v>0</v>
      </c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R1778" s="193" t="s">
        <v>415</v>
      </c>
      <c r="AT1778" s="193" t="s">
        <v>264</v>
      </c>
      <c r="AU1778" s="193" t="s">
        <v>79</v>
      </c>
      <c r="AY1778" s="19" t="s">
        <v>244</v>
      </c>
      <c r="BE1778" s="194">
        <f>IF(N1778="základní",J1778,0)</f>
        <v>0</v>
      </c>
      <c r="BF1778" s="194">
        <f>IF(N1778="snížená",J1778,0)</f>
        <v>0</v>
      </c>
      <c r="BG1778" s="194">
        <f>IF(N1778="zákl. přenesená",J1778,0)</f>
        <v>0</v>
      </c>
      <c r="BH1778" s="194">
        <f>IF(N1778="sníž. přenesená",J1778,0)</f>
        <v>0</v>
      </c>
      <c r="BI1778" s="194">
        <f>IF(N1778="nulová",J1778,0)</f>
        <v>0</v>
      </c>
      <c r="BJ1778" s="19" t="s">
        <v>77</v>
      </c>
      <c r="BK1778" s="194">
        <f>ROUND(I1778*H1778,2)</f>
        <v>0</v>
      </c>
      <c r="BL1778" s="19" t="s">
        <v>167</v>
      </c>
      <c r="BM1778" s="193" t="s">
        <v>3939</v>
      </c>
    </row>
    <row r="1779" spans="1:65" s="13" customFormat="1">
      <c r="B1779" s="195"/>
      <c r="C1779" s="196"/>
      <c r="D1779" s="197" t="s">
        <v>252</v>
      </c>
      <c r="E1779" s="198" t="s">
        <v>18</v>
      </c>
      <c r="F1779" s="199" t="s">
        <v>3940</v>
      </c>
      <c r="G1779" s="196"/>
      <c r="H1779" s="200">
        <v>11.098000000000001</v>
      </c>
      <c r="I1779" s="201"/>
      <c r="J1779" s="196"/>
      <c r="K1779" s="196"/>
      <c r="L1779" s="202"/>
      <c r="M1779" s="203"/>
      <c r="N1779" s="204"/>
      <c r="O1779" s="204"/>
      <c r="P1779" s="204"/>
      <c r="Q1779" s="204"/>
      <c r="R1779" s="204"/>
      <c r="S1779" s="204"/>
      <c r="T1779" s="205"/>
      <c r="AT1779" s="206" t="s">
        <v>252</v>
      </c>
      <c r="AU1779" s="206" t="s">
        <v>79</v>
      </c>
      <c r="AV1779" s="13" t="s">
        <v>79</v>
      </c>
      <c r="AW1779" s="13" t="s">
        <v>32</v>
      </c>
      <c r="AX1779" s="13" t="s">
        <v>70</v>
      </c>
      <c r="AY1779" s="206" t="s">
        <v>244</v>
      </c>
    </row>
    <row r="1780" spans="1:65" s="14" customFormat="1">
      <c r="B1780" s="207"/>
      <c r="C1780" s="208"/>
      <c r="D1780" s="197" t="s">
        <v>252</v>
      </c>
      <c r="E1780" s="209" t="s">
        <v>18</v>
      </c>
      <c r="F1780" s="210" t="s">
        <v>254</v>
      </c>
      <c r="G1780" s="208"/>
      <c r="H1780" s="211">
        <v>11.098000000000001</v>
      </c>
      <c r="I1780" s="212"/>
      <c r="J1780" s="208"/>
      <c r="K1780" s="208"/>
      <c r="L1780" s="213"/>
      <c r="M1780" s="214"/>
      <c r="N1780" s="215"/>
      <c r="O1780" s="215"/>
      <c r="P1780" s="215"/>
      <c r="Q1780" s="215"/>
      <c r="R1780" s="215"/>
      <c r="S1780" s="215"/>
      <c r="T1780" s="216"/>
      <c r="AT1780" s="217" t="s">
        <v>252</v>
      </c>
      <c r="AU1780" s="217" t="s">
        <v>79</v>
      </c>
      <c r="AV1780" s="14" t="s">
        <v>250</v>
      </c>
      <c r="AW1780" s="14" t="s">
        <v>32</v>
      </c>
      <c r="AX1780" s="14" t="s">
        <v>77</v>
      </c>
      <c r="AY1780" s="217" t="s">
        <v>244</v>
      </c>
    </row>
    <row r="1781" spans="1:65" s="2" customFormat="1" ht="24.2" customHeight="1">
      <c r="A1781" s="36"/>
      <c r="B1781" s="37"/>
      <c r="C1781" s="218" t="s">
        <v>3941</v>
      </c>
      <c r="D1781" s="218" t="s">
        <v>264</v>
      </c>
      <c r="E1781" s="219" t="s">
        <v>3942</v>
      </c>
      <c r="F1781" s="220" t="s">
        <v>3943</v>
      </c>
      <c r="G1781" s="221" t="s">
        <v>289</v>
      </c>
      <c r="H1781" s="222">
        <v>13.098000000000001</v>
      </c>
      <c r="I1781" s="223"/>
      <c r="J1781" s="224">
        <f>ROUND(I1781*H1781,2)</f>
        <v>0</v>
      </c>
      <c r="K1781" s="225"/>
      <c r="L1781" s="226"/>
      <c r="M1781" s="227" t="s">
        <v>18</v>
      </c>
      <c r="N1781" s="228" t="s">
        <v>41</v>
      </c>
      <c r="O1781" s="66"/>
      <c r="P1781" s="191">
        <f>O1781*H1781</f>
        <v>0</v>
      </c>
      <c r="Q1781" s="191">
        <v>0</v>
      </c>
      <c r="R1781" s="191">
        <f>Q1781*H1781</f>
        <v>0</v>
      </c>
      <c r="S1781" s="191">
        <v>0</v>
      </c>
      <c r="T1781" s="192">
        <f>S1781*H1781</f>
        <v>0</v>
      </c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R1781" s="193" t="s">
        <v>415</v>
      </c>
      <c r="AT1781" s="193" t="s">
        <v>264</v>
      </c>
      <c r="AU1781" s="193" t="s">
        <v>79</v>
      </c>
      <c r="AY1781" s="19" t="s">
        <v>244</v>
      </c>
      <c r="BE1781" s="194">
        <f>IF(N1781="základní",J1781,0)</f>
        <v>0</v>
      </c>
      <c r="BF1781" s="194">
        <f>IF(N1781="snížená",J1781,0)</f>
        <v>0</v>
      </c>
      <c r="BG1781" s="194">
        <f>IF(N1781="zákl. přenesená",J1781,0)</f>
        <v>0</v>
      </c>
      <c r="BH1781" s="194">
        <f>IF(N1781="sníž. přenesená",J1781,0)</f>
        <v>0</v>
      </c>
      <c r="BI1781" s="194">
        <f>IF(N1781="nulová",J1781,0)</f>
        <v>0</v>
      </c>
      <c r="BJ1781" s="19" t="s">
        <v>77</v>
      </c>
      <c r="BK1781" s="194">
        <f>ROUND(I1781*H1781,2)</f>
        <v>0</v>
      </c>
      <c r="BL1781" s="19" t="s">
        <v>167</v>
      </c>
      <c r="BM1781" s="193" t="s">
        <v>3944</v>
      </c>
    </row>
    <row r="1782" spans="1:65" s="13" customFormat="1">
      <c r="B1782" s="195"/>
      <c r="C1782" s="196"/>
      <c r="D1782" s="197" t="s">
        <v>252</v>
      </c>
      <c r="E1782" s="198" t="s">
        <v>18</v>
      </c>
      <c r="F1782" s="199" t="s">
        <v>3945</v>
      </c>
      <c r="G1782" s="196"/>
      <c r="H1782" s="200">
        <v>13.098000000000001</v>
      </c>
      <c r="I1782" s="201"/>
      <c r="J1782" s="196"/>
      <c r="K1782" s="196"/>
      <c r="L1782" s="202"/>
      <c r="M1782" s="203"/>
      <c r="N1782" s="204"/>
      <c r="O1782" s="204"/>
      <c r="P1782" s="204"/>
      <c r="Q1782" s="204"/>
      <c r="R1782" s="204"/>
      <c r="S1782" s="204"/>
      <c r="T1782" s="205"/>
      <c r="AT1782" s="206" t="s">
        <v>252</v>
      </c>
      <c r="AU1782" s="206" t="s">
        <v>79</v>
      </c>
      <c r="AV1782" s="13" t="s">
        <v>79</v>
      </c>
      <c r="AW1782" s="13" t="s">
        <v>32</v>
      </c>
      <c r="AX1782" s="13" t="s">
        <v>70</v>
      </c>
      <c r="AY1782" s="206" t="s">
        <v>244</v>
      </c>
    </row>
    <row r="1783" spans="1:65" s="14" customFormat="1">
      <c r="B1783" s="207"/>
      <c r="C1783" s="208"/>
      <c r="D1783" s="197" t="s">
        <v>252</v>
      </c>
      <c r="E1783" s="209" t="s">
        <v>18</v>
      </c>
      <c r="F1783" s="210" t="s">
        <v>254</v>
      </c>
      <c r="G1783" s="208"/>
      <c r="H1783" s="211">
        <v>13.098000000000001</v>
      </c>
      <c r="I1783" s="212"/>
      <c r="J1783" s="208"/>
      <c r="K1783" s="208"/>
      <c r="L1783" s="213"/>
      <c r="M1783" s="214"/>
      <c r="N1783" s="215"/>
      <c r="O1783" s="215"/>
      <c r="P1783" s="215"/>
      <c r="Q1783" s="215"/>
      <c r="R1783" s="215"/>
      <c r="S1783" s="215"/>
      <c r="T1783" s="216"/>
      <c r="AT1783" s="217" t="s">
        <v>252</v>
      </c>
      <c r="AU1783" s="217" t="s">
        <v>79</v>
      </c>
      <c r="AV1783" s="14" t="s">
        <v>250</v>
      </c>
      <c r="AW1783" s="14" t="s">
        <v>32</v>
      </c>
      <c r="AX1783" s="14" t="s">
        <v>77</v>
      </c>
      <c r="AY1783" s="217" t="s">
        <v>244</v>
      </c>
    </row>
    <row r="1784" spans="1:65" s="2" customFormat="1" ht="24.2" customHeight="1">
      <c r="A1784" s="36"/>
      <c r="B1784" s="37"/>
      <c r="C1784" s="218" t="s">
        <v>3946</v>
      </c>
      <c r="D1784" s="218" t="s">
        <v>264</v>
      </c>
      <c r="E1784" s="219" t="s">
        <v>3947</v>
      </c>
      <c r="F1784" s="220" t="s">
        <v>3948</v>
      </c>
      <c r="G1784" s="221" t="s">
        <v>289</v>
      </c>
      <c r="H1784" s="222">
        <v>13.065</v>
      </c>
      <c r="I1784" s="223"/>
      <c r="J1784" s="224">
        <f>ROUND(I1784*H1784,2)</f>
        <v>0</v>
      </c>
      <c r="K1784" s="225"/>
      <c r="L1784" s="226"/>
      <c r="M1784" s="227" t="s">
        <v>18</v>
      </c>
      <c r="N1784" s="228" t="s">
        <v>41</v>
      </c>
      <c r="O1784" s="66"/>
      <c r="P1784" s="191">
        <f>O1784*H1784</f>
        <v>0</v>
      </c>
      <c r="Q1784" s="191">
        <v>0</v>
      </c>
      <c r="R1784" s="191">
        <f>Q1784*H1784</f>
        <v>0</v>
      </c>
      <c r="S1784" s="191">
        <v>0</v>
      </c>
      <c r="T1784" s="192">
        <f>S1784*H1784</f>
        <v>0</v>
      </c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R1784" s="193" t="s">
        <v>415</v>
      </c>
      <c r="AT1784" s="193" t="s">
        <v>264</v>
      </c>
      <c r="AU1784" s="193" t="s">
        <v>79</v>
      </c>
      <c r="AY1784" s="19" t="s">
        <v>244</v>
      </c>
      <c r="BE1784" s="194">
        <f>IF(N1784="základní",J1784,0)</f>
        <v>0</v>
      </c>
      <c r="BF1784" s="194">
        <f>IF(N1784="snížená",J1784,0)</f>
        <v>0</v>
      </c>
      <c r="BG1784" s="194">
        <f>IF(N1784="zákl. přenesená",J1784,0)</f>
        <v>0</v>
      </c>
      <c r="BH1784" s="194">
        <f>IF(N1784="sníž. přenesená",J1784,0)</f>
        <v>0</v>
      </c>
      <c r="BI1784" s="194">
        <f>IF(N1784="nulová",J1784,0)</f>
        <v>0</v>
      </c>
      <c r="BJ1784" s="19" t="s">
        <v>77</v>
      </c>
      <c r="BK1784" s="194">
        <f>ROUND(I1784*H1784,2)</f>
        <v>0</v>
      </c>
      <c r="BL1784" s="19" t="s">
        <v>167</v>
      </c>
      <c r="BM1784" s="193" t="s">
        <v>3949</v>
      </c>
    </row>
    <row r="1785" spans="1:65" s="13" customFormat="1">
      <c r="B1785" s="195"/>
      <c r="C1785" s="196"/>
      <c r="D1785" s="197" t="s">
        <v>252</v>
      </c>
      <c r="E1785" s="198" t="s">
        <v>18</v>
      </c>
      <c r="F1785" s="199" t="s">
        <v>3950</v>
      </c>
      <c r="G1785" s="196"/>
      <c r="H1785" s="200">
        <v>13.065</v>
      </c>
      <c r="I1785" s="201"/>
      <c r="J1785" s="196"/>
      <c r="K1785" s="196"/>
      <c r="L1785" s="202"/>
      <c r="M1785" s="203"/>
      <c r="N1785" s="204"/>
      <c r="O1785" s="204"/>
      <c r="P1785" s="204"/>
      <c r="Q1785" s="204"/>
      <c r="R1785" s="204"/>
      <c r="S1785" s="204"/>
      <c r="T1785" s="205"/>
      <c r="AT1785" s="206" t="s">
        <v>252</v>
      </c>
      <c r="AU1785" s="206" t="s">
        <v>79</v>
      </c>
      <c r="AV1785" s="13" t="s">
        <v>79</v>
      </c>
      <c r="AW1785" s="13" t="s">
        <v>32</v>
      </c>
      <c r="AX1785" s="13" t="s">
        <v>70</v>
      </c>
      <c r="AY1785" s="206" t="s">
        <v>244</v>
      </c>
    </row>
    <row r="1786" spans="1:65" s="14" customFormat="1">
      <c r="B1786" s="207"/>
      <c r="C1786" s="208"/>
      <c r="D1786" s="197" t="s">
        <v>252</v>
      </c>
      <c r="E1786" s="209" t="s">
        <v>18</v>
      </c>
      <c r="F1786" s="210" t="s">
        <v>254</v>
      </c>
      <c r="G1786" s="208"/>
      <c r="H1786" s="211">
        <v>13.065</v>
      </c>
      <c r="I1786" s="212"/>
      <c r="J1786" s="208"/>
      <c r="K1786" s="208"/>
      <c r="L1786" s="213"/>
      <c r="M1786" s="214"/>
      <c r="N1786" s="215"/>
      <c r="O1786" s="215"/>
      <c r="P1786" s="215"/>
      <c r="Q1786" s="215"/>
      <c r="R1786" s="215"/>
      <c r="S1786" s="215"/>
      <c r="T1786" s="216"/>
      <c r="AT1786" s="217" t="s">
        <v>252</v>
      </c>
      <c r="AU1786" s="217" t="s">
        <v>79</v>
      </c>
      <c r="AV1786" s="14" t="s">
        <v>250</v>
      </c>
      <c r="AW1786" s="14" t="s">
        <v>32</v>
      </c>
      <c r="AX1786" s="14" t="s">
        <v>77</v>
      </c>
      <c r="AY1786" s="217" t="s">
        <v>244</v>
      </c>
    </row>
    <row r="1787" spans="1:65" s="2" customFormat="1" ht="24.2" customHeight="1">
      <c r="A1787" s="36"/>
      <c r="B1787" s="37"/>
      <c r="C1787" s="218" t="s">
        <v>3951</v>
      </c>
      <c r="D1787" s="218" t="s">
        <v>264</v>
      </c>
      <c r="E1787" s="219" t="s">
        <v>3952</v>
      </c>
      <c r="F1787" s="220" t="s">
        <v>3953</v>
      </c>
      <c r="G1787" s="221" t="s">
        <v>289</v>
      </c>
      <c r="H1787" s="222">
        <v>13.124000000000001</v>
      </c>
      <c r="I1787" s="223"/>
      <c r="J1787" s="224">
        <f>ROUND(I1787*H1787,2)</f>
        <v>0</v>
      </c>
      <c r="K1787" s="225"/>
      <c r="L1787" s="226"/>
      <c r="M1787" s="227" t="s">
        <v>18</v>
      </c>
      <c r="N1787" s="228" t="s">
        <v>41</v>
      </c>
      <c r="O1787" s="66"/>
      <c r="P1787" s="191">
        <f>O1787*H1787</f>
        <v>0</v>
      </c>
      <c r="Q1787" s="191">
        <v>0</v>
      </c>
      <c r="R1787" s="191">
        <f>Q1787*H1787</f>
        <v>0</v>
      </c>
      <c r="S1787" s="191">
        <v>0</v>
      </c>
      <c r="T1787" s="192">
        <f>S1787*H1787</f>
        <v>0</v>
      </c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R1787" s="193" t="s">
        <v>415</v>
      </c>
      <c r="AT1787" s="193" t="s">
        <v>264</v>
      </c>
      <c r="AU1787" s="193" t="s">
        <v>79</v>
      </c>
      <c r="AY1787" s="19" t="s">
        <v>244</v>
      </c>
      <c r="BE1787" s="194">
        <f>IF(N1787="základní",J1787,0)</f>
        <v>0</v>
      </c>
      <c r="BF1787" s="194">
        <f>IF(N1787="snížená",J1787,0)</f>
        <v>0</v>
      </c>
      <c r="BG1787" s="194">
        <f>IF(N1787="zákl. přenesená",J1787,0)</f>
        <v>0</v>
      </c>
      <c r="BH1787" s="194">
        <f>IF(N1787="sníž. přenesená",J1787,0)</f>
        <v>0</v>
      </c>
      <c r="BI1787" s="194">
        <f>IF(N1787="nulová",J1787,0)</f>
        <v>0</v>
      </c>
      <c r="BJ1787" s="19" t="s">
        <v>77</v>
      </c>
      <c r="BK1787" s="194">
        <f>ROUND(I1787*H1787,2)</f>
        <v>0</v>
      </c>
      <c r="BL1787" s="19" t="s">
        <v>167</v>
      </c>
      <c r="BM1787" s="193" t="s">
        <v>3954</v>
      </c>
    </row>
    <row r="1788" spans="1:65" s="13" customFormat="1">
      <c r="B1788" s="195"/>
      <c r="C1788" s="196"/>
      <c r="D1788" s="197" t="s">
        <v>252</v>
      </c>
      <c r="E1788" s="198" t="s">
        <v>18</v>
      </c>
      <c r="F1788" s="199" t="s">
        <v>3955</v>
      </c>
      <c r="G1788" s="196"/>
      <c r="H1788" s="200">
        <v>13.124000000000001</v>
      </c>
      <c r="I1788" s="201"/>
      <c r="J1788" s="196"/>
      <c r="K1788" s="196"/>
      <c r="L1788" s="202"/>
      <c r="M1788" s="203"/>
      <c r="N1788" s="204"/>
      <c r="O1788" s="204"/>
      <c r="P1788" s="204"/>
      <c r="Q1788" s="204"/>
      <c r="R1788" s="204"/>
      <c r="S1788" s="204"/>
      <c r="T1788" s="205"/>
      <c r="AT1788" s="206" t="s">
        <v>252</v>
      </c>
      <c r="AU1788" s="206" t="s">
        <v>79</v>
      </c>
      <c r="AV1788" s="13" t="s">
        <v>79</v>
      </c>
      <c r="AW1788" s="13" t="s">
        <v>32</v>
      </c>
      <c r="AX1788" s="13" t="s">
        <v>70</v>
      </c>
      <c r="AY1788" s="206" t="s">
        <v>244</v>
      </c>
    </row>
    <row r="1789" spans="1:65" s="14" customFormat="1">
      <c r="B1789" s="207"/>
      <c r="C1789" s="208"/>
      <c r="D1789" s="197" t="s">
        <v>252</v>
      </c>
      <c r="E1789" s="209" t="s">
        <v>18</v>
      </c>
      <c r="F1789" s="210" t="s">
        <v>254</v>
      </c>
      <c r="G1789" s="208"/>
      <c r="H1789" s="211">
        <v>13.124000000000001</v>
      </c>
      <c r="I1789" s="212"/>
      <c r="J1789" s="208"/>
      <c r="K1789" s="208"/>
      <c r="L1789" s="213"/>
      <c r="M1789" s="214"/>
      <c r="N1789" s="215"/>
      <c r="O1789" s="215"/>
      <c r="P1789" s="215"/>
      <c r="Q1789" s="215"/>
      <c r="R1789" s="215"/>
      <c r="S1789" s="215"/>
      <c r="T1789" s="216"/>
      <c r="AT1789" s="217" t="s">
        <v>252</v>
      </c>
      <c r="AU1789" s="217" t="s">
        <v>79</v>
      </c>
      <c r="AV1789" s="14" t="s">
        <v>250</v>
      </c>
      <c r="AW1789" s="14" t="s">
        <v>32</v>
      </c>
      <c r="AX1789" s="14" t="s">
        <v>77</v>
      </c>
      <c r="AY1789" s="217" t="s">
        <v>244</v>
      </c>
    </row>
    <row r="1790" spans="1:65" s="2" customFormat="1" ht="24.2" customHeight="1">
      <c r="A1790" s="36"/>
      <c r="B1790" s="37"/>
      <c r="C1790" s="218" t="s">
        <v>3956</v>
      </c>
      <c r="D1790" s="218" t="s">
        <v>264</v>
      </c>
      <c r="E1790" s="219" t="s">
        <v>3957</v>
      </c>
      <c r="F1790" s="220" t="s">
        <v>3958</v>
      </c>
      <c r="G1790" s="221" t="s">
        <v>289</v>
      </c>
      <c r="H1790" s="222">
        <v>11.05</v>
      </c>
      <c r="I1790" s="223"/>
      <c r="J1790" s="224">
        <f>ROUND(I1790*H1790,2)</f>
        <v>0</v>
      </c>
      <c r="K1790" s="225"/>
      <c r="L1790" s="226"/>
      <c r="M1790" s="227" t="s">
        <v>18</v>
      </c>
      <c r="N1790" s="228" t="s">
        <v>41</v>
      </c>
      <c r="O1790" s="66"/>
      <c r="P1790" s="191">
        <f>O1790*H1790</f>
        <v>0</v>
      </c>
      <c r="Q1790" s="191">
        <v>0</v>
      </c>
      <c r="R1790" s="191">
        <f>Q1790*H1790</f>
        <v>0</v>
      </c>
      <c r="S1790" s="191">
        <v>0</v>
      </c>
      <c r="T1790" s="192">
        <f>S1790*H1790</f>
        <v>0</v>
      </c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R1790" s="193" t="s">
        <v>415</v>
      </c>
      <c r="AT1790" s="193" t="s">
        <v>264</v>
      </c>
      <c r="AU1790" s="193" t="s">
        <v>79</v>
      </c>
      <c r="AY1790" s="19" t="s">
        <v>244</v>
      </c>
      <c r="BE1790" s="194">
        <f>IF(N1790="základní",J1790,0)</f>
        <v>0</v>
      </c>
      <c r="BF1790" s="194">
        <f>IF(N1790="snížená",J1790,0)</f>
        <v>0</v>
      </c>
      <c r="BG1790" s="194">
        <f>IF(N1790="zákl. přenesená",J1790,0)</f>
        <v>0</v>
      </c>
      <c r="BH1790" s="194">
        <f>IF(N1790="sníž. přenesená",J1790,0)</f>
        <v>0</v>
      </c>
      <c r="BI1790" s="194">
        <f>IF(N1790="nulová",J1790,0)</f>
        <v>0</v>
      </c>
      <c r="BJ1790" s="19" t="s">
        <v>77</v>
      </c>
      <c r="BK1790" s="194">
        <f>ROUND(I1790*H1790,2)</f>
        <v>0</v>
      </c>
      <c r="BL1790" s="19" t="s">
        <v>167</v>
      </c>
      <c r="BM1790" s="193" t="s">
        <v>3959</v>
      </c>
    </row>
    <row r="1791" spans="1:65" s="13" customFormat="1">
      <c r="B1791" s="195"/>
      <c r="C1791" s="196"/>
      <c r="D1791" s="197" t="s">
        <v>252</v>
      </c>
      <c r="E1791" s="198" t="s">
        <v>18</v>
      </c>
      <c r="F1791" s="199" t="s">
        <v>3960</v>
      </c>
      <c r="G1791" s="196"/>
      <c r="H1791" s="200">
        <v>11.05</v>
      </c>
      <c r="I1791" s="201"/>
      <c r="J1791" s="196"/>
      <c r="K1791" s="196"/>
      <c r="L1791" s="202"/>
      <c r="M1791" s="203"/>
      <c r="N1791" s="204"/>
      <c r="O1791" s="204"/>
      <c r="P1791" s="204"/>
      <c r="Q1791" s="204"/>
      <c r="R1791" s="204"/>
      <c r="S1791" s="204"/>
      <c r="T1791" s="205"/>
      <c r="AT1791" s="206" t="s">
        <v>252</v>
      </c>
      <c r="AU1791" s="206" t="s">
        <v>79</v>
      </c>
      <c r="AV1791" s="13" t="s">
        <v>79</v>
      </c>
      <c r="AW1791" s="13" t="s">
        <v>32</v>
      </c>
      <c r="AX1791" s="13" t="s">
        <v>70</v>
      </c>
      <c r="AY1791" s="206" t="s">
        <v>244</v>
      </c>
    </row>
    <row r="1792" spans="1:65" s="14" customFormat="1">
      <c r="B1792" s="207"/>
      <c r="C1792" s="208"/>
      <c r="D1792" s="197" t="s">
        <v>252</v>
      </c>
      <c r="E1792" s="209" t="s">
        <v>18</v>
      </c>
      <c r="F1792" s="210" t="s">
        <v>254</v>
      </c>
      <c r="G1792" s="208"/>
      <c r="H1792" s="211">
        <v>11.05</v>
      </c>
      <c r="I1792" s="212"/>
      <c r="J1792" s="208"/>
      <c r="K1792" s="208"/>
      <c r="L1792" s="213"/>
      <c r="M1792" s="214"/>
      <c r="N1792" s="215"/>
      <c r="O1792" s="215"/>
      <c r="P1792" s="215"/>
      <c r="Q1792" s="215"/>
      <c r="R1792" s="215"/>
      <c r="S1792" s="215"/>
      <c r="T1792" s="216"/>
      <c r="AT1792" s="217" t="s">
        <v>252</v>
      </c>
      <c r="AU1792" s="217" t="s">
        <v>79</v>
      </c>
      <c r="AV1792" s="14" t="s">
        <v>250</v>
      </c>
      <c r="AW1792" s="14" t="s">
        <v>32</v>
      </c>
      <c r="AX1792" s="14" t="s">
        <v>77</v>
      </c>
      <c r="AY1792" s="217" t="s">
        <v>244</v>
      </c>
    </row>
    <row r="1793" spans="1:65" s="2" customFormat="1" ht="24.2" customHeight="1">
      <c r="A1793" s="36"/>
      <c r="B1793" s="37"/>
      <c r="C1793" s="218" t="s">
        <v>3961</v>
      </c>
      <c r="D1793" s="218" t="s">
        <v>264</v>
      </c>
      <c r="E1793" s="219" t="s">
        <v>3962</v>
      </c>
      <c r="F1793" s="220" t="s">
        <v>3963</v>
      </c>
      <c r="G1793" s="221" t="s">
        <v>289</v>
      </c>
      <c r="H1793" s="222">
        <v>11.458</v>
      </c>
      <c r="I1793" s="223"/>
      <c r="J1793" s="224">
        <f>ROUND(I1793*H1793,2)</f>
        <v>0</v>
      </c>
      <c r="K1793" s="225"/>
      <c r="L1793" s="226"/>
      <c r="M1793" s="227" t="s">
        <v>18</v>
      </c>
      <c r="N1793" s="228" t="s">
        <v>41</v>
      </c>
      <c r="O1793" s="66"/>
      <c r="P1793" s="191">
        <f>O1793*H1793</f>
        <v>0</v>
      </c>
      <c r="Q1793" s="191">
        <v>0</v>
      </c>
      <c r="R1793" s="191">
        <f>Q1793*H1793</f>
        <v>0</v>
      </c>
      <c r="S1793" s="191">
        <v>0</v>
      </c>
      <c r="T1793" s="192">
        <f>S1793*H1793</f>
        <v>0</v>
      </c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R1793" s="193" t="s">
        <v>415</v>
      </c>
      <c r="AT1793" s="193" t="s">
        <v>264</v>
      </c>
      <c r="AU1793" s="193" t="s">
        <v>79</v>
      </c>
      <c r="AY1793" s="19" t="s">
        <v>244</v>
      </c>
      <c r="BE1793" s="194">
        <f>IF(N1793="základní",J1793,0)</f>
        <v>0</v>
      </c>
      <c r="BF1793" s="194">
        <f>IF(N1793="snížená",J1793,0)</f>
        <v>0</v>
      </c>
      <c r="BG1793" s="194">
        <f>IF(N1793="zákl. přenesená",J1793,0)</f>
        <v>0</v>
      </c>
      <c r="BH1793" s="194">
        <f>IF(N1793="sníž. přenesená",J1793,0)</f>
        <v>0</v>
      </c>
      <c r="BI1793" s="194">
        <f>IF(N1793="nulová",J1793,0)</f>
        <v>0</v>
      </c>
      <c r="BJ1793" s="19" t="s">
        <v>77</v>
      </c>
      <c r="BK1793" s="194">
        <f>ROUND(I1793*H1793,2)</f>
        <v>0</v>
      </c>
      <c r="BL1793" s="19" t="s">
        <v>167</v>
      </c>
      <c r="BM1793" s="193" t="s">
        <v>3964</v>
      </c>
    </row>
    <row r="1794" spans="1:65" s="13" customFormat="1">
      <c r="B1794" s="195"/>
      <c r="C1794" s="196"/>
      <c r="D1794" s="197" t="s">
        <v>252</v>
      </c>
      <c r="E1794" s="198" t="s">
        <v>18</v>
      </c>
      <c r="F1794" s="199" t="s">
        <v>3965</v>
      </c>
      <c r="G1794" s="196"/>
      <c r="H1794" s="200">
        <v>11.458</v>
      </c>
      <c r="I1794" s="201"/>
      <c r="J1794" s="196"/>
      <c r="K1794" s="196"/>
      <c r="L1794" s="202"/>
      <c r="M1794" s="203"/>
      <c r="N1794" s="204"/>
      <c r="O1794" s="204"/>
      <c r="P1794" s="204"/>
      <c r="Q1794" s="204"/>
      <c r="R1794" s="204"/>
      <c r="S1794" s="204"/>
      <c r="T1794" s="205"/>
      <c r="AT1794" s="206" t="s">
        <v>252</v>
      </c>
      <c r="AU1794" s="206" t="s">
        <v>79</v>
      </c>
      <c r="AV1794" s="13" t="s">
        <v>79</v>
      </c>
      <c r="AW1794" s="13" t="s">
        <v>32</v>
      </c>
      <c r="AX1794" s="13" t="s">
        <v>70</v>
      </c>
      <c r="AY1794" s="206" t="s">
        <v>244</v>
      </c>
    </row>
    <row r="1795" spans="1:65" s="14" customFormat="1">
      <c r="B1795" s="207"/>
      <c r="C1795" s="208"/>
      <c r="D1795" s="197" t="s">
        <v>252</v>
      </c>
      <c r="E1795" s="209" t="s">
        <v>18</v>
      </c>
      <c r="F1795" s="210" t="s">
        <v>254</v>
      </c>
      <c r="G1795" s="208"/>
      <c r="H1795" s="211">
        <v>11.458</v>
      </c>
      <c r="I1795" s="212"/>
      <c r="J1795" s="208"/>
      <c r="K1795" s="208"/>
      <c r="L1795" s="213"/>
      <c r="M1795" s="214"/>
      <c r="N1795" s="215"/>
      <c r="O1795" s="215"/>
      <c r="P1795" s="215"/>
      <c r="Q1795" s="215"/>
      <c r="R1795" s="215"/>
      <c r="S1795" s="215"/>
      <c r="T1795" s="216"/>
      <c r="AT1795" s="217" t="s">
        <v>252</v>
      </c>
      <c r="AU1795" s="217" t="s">
        <v>79</v>
      </c>
      <c r="AV1795" s="14" t="s">
        <v>250</v>
      </c>
      <c r="AW1795" s="14" t="s">
        <v>32</v>
      </c>
      <c r="AX1795" s="14" t="s">
        <v>77</v>
      </c>
      <c r="AY1795" s="217" t="s">
        <v>244</v>
      </c>
    </row>
    <row r="1796" spans="1:65" s="2" customFormat="1" ht="24.2" customHeight="1">
      <c r="A1796" s="36"/>
      <c r="B1796" s="37"/>
      <c r="C1796" s="218" t="s">
        <v>3966</v>
      </c>
      <c r="D1796" s="218" t="s">
        <v>264</v>
      </c>
      <c r="E1796" s="219" t="s">
        <v>3967</v>
      </c>
      <c r="F1796" s="220" t="s">
        <v>3968</v>
      </c>
      <c r="G1796" s="221" t="s">
        <v>289</v>
      </c>
      <c r="H1796" s="222">
        <v>7.5679999999999996</v>
      </c>
      <c r="I1796" s="223"/>
      <c r="J1796" s="224">
        <f>ROUND(I1796*H1796,2)</f>
        <v>0</v>
      </c>
      <c r="K1796" s="225"/>
      <c r="L1796" s="226"/>
      <c r="M1796" s="227" t="s">
        <v>18</v>
      </c>
      <c r="N1796" s="228" t="s">
        <v>41</v>
      </c>
      <c r="O1796" s="66"/>
      <c r="P1796" s="191">
        <f>O1796*H1796</f>
        <v>0</v>
      </c>
      <c r="Q1796" s="191">
        <v>0</v>
      </c>
      <c r="R1796" s="191">
        <f>Q1796*H1796</f>
        <v>0</v>
      </c>
      <c r="S1796" s="191">
        <v>0</v>
      </c>
      <c r="T1796" s="192">
        <f>S1796*H1796</f>
        <v>0</v>
      </c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R1796" s="193" t="s">
        <v>415</v>
      </c>
      <c r="AT1796" s="193" t="s">
        <v>264</v>
      </c>
      <c r="AU1796" s="193" t="s">
        <v>79</v>
      </c>
      <c r="AY1796" s="19" t="s">
        <v>244</v>
      </c>
      <c r="BE1796" s="194">
        <f>IF(N1796="základní",J1796,0)</f>
        <v>0</v>
      </c>
      <c r="BF1796" s="194">
        <f>IF(N1796="snížená",J1796,0)</f>
        <v>0</v>
      </c>
      <c r="BG1796" s="194">
        <f>IF(N1796="zákl. přenesená",J1796,0)</f>
        <v>0</v>
      </c>
      <c r="BH1796" s="194">
        <f>IF(N1796="sníž. přenesená",J1796,0)</f>
        <v>0</v>
      </c>
      <c r="BI1796" s="194">
        <f>IF(N1796="nulová",J1796,0)</f>
        <v>0</v>
      </c>
      <c r="BJ1796" s="19" t="s">
        <v>77</v>
      </c>
      <c r="BK1796" s="194">
        <f>ROUND(I1796*H1796,2)</f>
        <v>0</v>
      </c>
      <c r="BL1796" s="19" t="s">
        <v>167</v>
      </c>
      <c r="BM1796" s="193" t="s">
        <v>3969</v>
      </c>
    </row>
    <row r="1797" spans="1:65" s="13" customFormat="1">
      <c r="B1797" s="195"/>
      <c r="C1797" s="196"/>
      <c r="D1797" s="197" t="s">
        <v>252</v>
      </c>
      <c r="E1797" s="198" t="s">
        <v>18</v>
      </c>
      <c r="F1797" s="199" t="s">
        <v>3970</v>
      </c>
      <c r="G1797" s="196"/>
      <c r="H1797" s="200">
        <v>7.5679999999999996</v>
      </c>
      <c r="I1797" s="201"/>
      <c r="J1797" s="196"/>
      <c r="K1797" s="196"/>
      <c r="L1797" s="202"/>
      <c r="M1797" s="203"/>
      <c r="N1797" s="204"/>
      <c r="O1797" s="204"/>
      <c r="P1797" s="204"/>
      <c r="Q1797" s="204"/>
      <c r="R1797" s="204"/>
      <c r="S1797" s="204"/>
      <c r="T1797" s="205"/>
      <c r="AT1797" s="206" t="s">
        <v>252</v>
      </c>
      <c r="AU1797" s="206" t="s">
        <v>79</v>
      </c>
      <c r="AV1797" s="13" t="s">
        <v>79</v>
      </c>
      <c r="AW1797" s="13" t="s">
        <v>32</v>
      </c>
      <c r="AX1797" s="13" t="s">
        <v>70</v>
      </c>
      <c r="AY1797" s="206" t="s">
        <v>244</v>
      </c>
    </row>
    <row r="1798" spans="1:65" s="14" customFormat="1">
      <c r="B1798" s="207"/>
      <c r="C1798" s="208"/>
      <c r="D1798" s="197" t="s">
        <v>252</v>
      </c>
      <c r="E1798" s="209" t="s">
        <v>18</v>
      </c>
      <c r="F1798" s="210" t="s">
        <v>254</v>
      </c>
      <c r="G1798" s="208"/>
      <c r="H1798" s="211">
        <v>7.5679999999999996</v>
      </c>
      <c r="I1798" s="212"/>
      <c r="J1798" s="208"/>
      <c r="K1798" s="208"/>
      <c r="L1798" s="213"/>
      <c r="M1798" s="214"/>
      <c r="N1798" s="215"/>
      <c r="O1798" s="215"/>
      <c r="P1798" s="215"/>
      <c r="Q1798" s="215"/>
      <c r="R1798" s="215"/>
      <c r="S1798" s="215"/>
      <c r="T1798" s="216"/>
      <c r="AT1798" s="217" t="s">
        <v>252</v>
      </c>
      <c r="AU1798" s="217" t="s">
        <v>79</v>
      </c>
      <c r="AV1798" s="14" t="s">
        <v>250</v>
      </c>
      <c r="AW1798" s="14" t="s">
        <v>32</v>
      </c>
      <c r="AX1798" s="14" t="s">
        <v>77</v>
      </c>
      <c r="AY1798" s="217" t="s">
        <v>244</v>
      </c>
    </row>
    <row r="1799" spans="1:65" s="2" customFormat="1" ht="24.2" customHeight="1">
      <c r="A1799" s="36"/>
      <c r="B1799" s="37"/>
      <c r="C1799" s="181" t="s">
        <v>3971</v>
      </c>
      <c r="D1799" s="181" t="s">
        <v>246</v>
      </c>
      <c r="E1799" s="182" t="s">
        <v>3972</v>
      </c>
      <c r="F1799" s="183" t="s">
        <v>3973</v>
      </c>
      <c r="G1799" s="184" t="s">
        <v>289</v>
      </c>
      <c r="H1799" s="185">
        <v>93</v>
      </c>
      <c r="I1799" s="186"/>
      <c r="J1799" s="187">
        <f>ROUND(I1799*H1799,2)</f>
        <v>0</v>
      </c>
      <c r="K1799" s="188"/>
      <c r="L1799" s="41"/>
      <c r="M1799" s="189" t="s">
        <v>18</v>
      </c>
      <c r="N1799" s="190" t="s">
        <v>41</v>
      </c>
      <c r="O1799" s="66"/>
      <c r="P1799" s="191">
        <f>O1799*H1799</f>
        <v>0</v>
      </c>
      <c r="Q1799" s="191">
        <v>0</v>
      </c>
      <c r="R1799" s="191">
        <f>Q1799*H1799</f>
        <v>0</v>
      </c>
      <c r="S1799" s="191">
        <v>0</v>
      </c>
      <c r="T1799" s="192">
        <f>S1799*H1799</f>
        <v>0</v>
      </c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R1799" s="193" t="s">
        <v>167</v>
      </c>
      <c r="AT1799" s="193" t="s">
        <v>246</v>
      </c>
      <c r="AU1799" s="193" t="s">
        <v>79</v>
      </c>
      <c r="AY1799" s="19" t="s">
        <v>244</v>
      </c>
      <c r="BE1799" s="194">
        <f>IF(N1799="základní",J1799,0)</f>
        <v>0</v>
      </c>
      <c r="BF1799" s="194">
        <f>IF(N1799="snížená",J1799,0)</f>
        <v>0</v>
      </c>
      <c r="BG1799" s="194">
        <f>IF(N1799="zákl. přenesená",J1799,0)</f>
        <v>0</v>
      </c>
      <c r="BH1799" s="194">
        <f>IF(N1799="sníž. přenesená",J1799,0)</f>
        <v>0</v>
      </c>
      <c r="BI1799" s="194">
        <f>IF(N1799="nulová",J1799,0)</f>
        <v>0</v>
      </c>
      <c r="BJ1799" s="19" t="s">
        <v>77</v>
      </c>
      <c r="BK1799" s="194">
        <f>ROUND(I1799*H1799,2)</f>
        <v>0</v>
      </c>
      <c r="BL1799" s="19" t="s">
        <v>167</v>
      </c>
      <c r="BM1799" s="193" t="s">
        <v>3974</v>
      </c>
    </row>
    <row r="1800" spans="1:65" s="13" customFormat="1">
      <c r="B1800" s="195"/>
      <c r="C1800" s="196"/>
      <c r="D1800" s="197" t="s">
        <v>252</v>
      </c>
      <c r="E1800" s="198" t="s">
        <v>18</v>
      </c>
      <c r="F1800" s="199" t="s">
        <v>3975</v>
      </c>
      <c r="G1800" s="196"/>
      <c r="H1800" s="200">
        <v>71.400000000000006</v>
      </c>
      <c r="I1800" s="201"/>
      <c r="J1800" s="196"/>
      <c r="K1800" s="196"/>
      <c r="L1800" s="202"/>
      <c r="M1800" s="203"/>
      <c r="N1800" s="204"/>
      <c r="O1800" s="204"/>
      <c r="P1800" s="204"/>
      <c r="Q1800" s="204"/>
      <c r="R1800" s="204"/>
      <c r="S1800" s="204"/>
      <c r="T1800" s="205"/>
      <c r="AT1800" s="206" t="s">
        <v>252</v>
      </c>
      <c r="AU1800" s="206" t="s">
        <v>79</v>
      </c>
      <c r="AV1800" s="13" t="s">
        <v>79</v>
      </c>
      <c r="AW1800" s="13" t="s">
        <v>32</v>
      </c>
      <c r="AX1800" s="13" t="s">
        <v>70</v>
      </c>
      <c r="AY1800" s="206" t="s">
        <v>244</v>
      </c>
    </row>
    <row r="1801" spans="1:65" s="13" customFormat="1">
      <c r="B1801" s="195"/>
      <c r="C1801" s="196"/>
      <c r="D1801" s="197" t="s">
        <v>252</v>
      </c>
      <c r="E1801" s="198" t="s">
        <v>18</v>
      </c>
      <c r="F1801" s="199" t="s">
        <v>3976</v>
      </c>
      <c r="G1801" s="196"/>
      <c r="H1801" s="200">
        <v>21.6</v>
      </c>
      <c r="I1801" s="201"/>
      <c r="J1801" s="196"/>
      <c r="K1801" s="196"/>
      <c r="L1801" s="202"/>
      <c r="M1801" s="203"/>
      <c r="N1801" s="204"/>
      <c r="O1801" s="204"/>
      <c r="P1801" s="204"/>
      <c r="Q1801" s="204"/>
      <c r="R1801" s="204"/>
      <c r="S1801" s="204"/>
      <c r="T1801" s="205"/>
      <c r="AT1801" s="206" t="s">
        <v>252</v>
      </c>
      <c r="AU1801" s="206" t="s">
        <v>79</v>
      </c>
      <c r="AV1801" s="13" t="s">
        <v>79</v>
      </c>
      <c r="AW1801" s="13" t="s">
        <v>32</v>
      </c>
      <c r="AX1801" s="13" t="s">
        <v>70</v>
      </c>
      <c r="AY1801" s="206" t="s">
        <v>244</v>
      </c>
    </row>
    <row r="1802" spans="1:65" s="14" customFormat="1">
      <c r="B1802" s="207"/>
      <c r="C1802" s="208"/>
      <c r="D1802" s="197" t="s">
        <v>252</v>
      </c>
      <c r="E1802" s="209" t="s">
        <v>18</v>
      </c>
      <c r="F1802" s="210" t="s">
        <v>254</v>
      </c>
      <c r="G1802" s="208"/>
      <c r="H1802" s="211">
        <v>93</v>
      </c>
      <c r="I1802" s="212"/>
      <c r="J1802" s="208"/>
      <c r="K1802" s="208"/>
      <c r="L1802" s="213"/>
      <c r="M1802" s="214"/>
      <c r="N1802" s="215"/>
      <c r="O1802" s="215"/>
      <c r="P1802" s="215"/>
      <c r="Q1802" s="215"/>
      <c r="R1802" s="215"/>
      <c r="S1802" s="215"/>
      <c r="T1802" s="216"/>
      <c r="AT1802" s="217" t="s">
        <v>252</v>
      </c>
      <c r="AU1802" s="217" t="s">
        <v>79</v>
      </c>
      <c r="AV1802" s="14" t="s">
        <v>250</v>
      </c>
      <c r="AW1802" s="14" t="s">
        <v>32</v>
      </c>
      <c r="AX1802" s="14" t="s">
        <v>77</v>
      </c>
      <c r="AY1802" s="217" t="s">
        <v>244</v>
      </c>
    </row>
    <row r="1803" spans="1:65" s="2" customFormat="1" ht="16.5" customHeight="1">
      <c r="A1803" s="36"/>
      <c r="B1803" s="37"/>
      <c r="C1803" s="218" t="s">
        <v>3977</v>
      </c>
      <c r="D1803" s="218" t="s">
        <v>264</v>
      </c>
      <c r="E1803" s="219" t="s">
        <v>3978</v>
      </c>
      <c r="F1803" s="220" t="s">
        <v>3979</v>
      </c>
      <c r="G1803" s="221" t="s">
        <v>289</v>
      </c>
      <c r="H1803" s="222">
        <v>93</v>
      </c>
      <c r="I1803" s="223"/>
      <c r="J1803" s="224">
        <f>ROUND(I1803*H1803,2)</f>
        <v>0</v>
      </c>
      <c r="K1803" s="225"/>
      <c r="L1803" s="226"/>
      <c r="M1803" s="227" t="s">
        <v>18</v>
      </c>
      <c r="N1803" s="228" t="s">
        <v>41</v>
      </c>
      <c r="O1803" s="66"/>
      <c r="P1803" s="191">
        <f>O1803*H1803</f>
        <v>0</v>
      </c>
      <c r="Q1803" s="191">
        <v>1.6299999999999999E-2</v>
      </c>
      <c r="R1803" s="191">
        <f>Q1803*H1803</f>
        <v>1.5158999999999998</v>
      </c>
      <c r="S1803" s="191">
        <v>0</v>
      </c>
      <c r="T1803" s="192">
        <f>S1803*H1803</f>
        <v>0</v>
      </c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R1803" s="193" t="s">
        <v>415</v>
      </c>
      <c r="AT1803" s="193" t="s">
        <v>264</v>
      </c>
      <c r="AU1803" s="193" t="s">
        <v>79</v>
      </c>
      <c r="AY1803" s="19" t="s">
        <v>244</v>
      </c>
      <c r="BE1803" s="194">
        <f>IF(N1803="základní",J1803,0)</f>
        <v>0</v>
      </c>
      <c r="BF1803" s="194">
        <f>IF(N1803="snížená",J1803,0)</f>
        <v>0</v>
      </c>
      <c r="BG1803" s="194">
        <f>IF(N1803="zákl. přenesená",J1803,0)</f>
        <v>0</v>
      </c>
      <c r="BH1803" s="194">
        <f>IF(N1803="sníž. přenesená",J1803,0)</f>
        <v>0</v>
      </c>
      <c r="BI1803" s="194">
        <f>IF(N1803="nulová",J1803,0)</f>
        <v>0</v>
      </c>
      <c r="BJ1803" s="19" t="s">
        <v>77</v>
      </c>
      <c r="BK1803" s="194">
        <f>ROUND(I1803*H1803,2)</f>
        <v>0</v>
      </c>
      <c r="BL1803" s="19" t="s">
        <v>167</v>
      </c>
      <c r="BM1803" s="193" t="s">
        <v>3980</v>
      </c>
    </row>
    <row r="1804" spans="1:65" s="2" customFormat="1" ht="24.2" customHeight="1">
      <c r="A1804" s="36"/>
      <c r="B1804" s="37"/>
      <c r="C1804" s="181" t="s">
        <v>3981</v>
      </c>
      <c r="D1804" s="181" t="s">
        <v>246</v>
      </c>
      <c r="E1804" s="182" t="s">
        <v>3982</v>
      </c>
      <c r="F1804" s="183" t="s">
        <v>3983</v>
      </c>
      <c r="G1804" s="184" t="s">
        <v>379</v>
      </c>
      <c r="H1804" s="185">
        <v>238.7</v>
      </c>
      <c r="I1804" s="186"/>
      <c r="J1804" s="187">
        <f>ROUND(I1804*H1804,2)</f>
        <v>0</v>
      </c>
      <c r="K1804" s="188"/>
      <c r="L1804" s="41"/>
      <c r="M1804" s="189" t="s">
        <v>18</v>
      </c>
      <c r="N1804" s="190" t="s">
        <v>41</v>
      </c>
      <c r="O1804" s="66"/>
      <c r="P1804" s="191">
        <f>O1804*H1804</f>
        <v>0</v>
      </c>
      <c r="Q1804" s="191">
        <v>0</v>
      </c>
      <c r="R1804" s="191">
        <f>Q1804*H1804</f>
        <v>0</v>
      </c>
      <c r="S1804" s="191">
        <v>0</v>
      </c>
      <c r="T1804" s="192">
        <f>S1804*H1804</f>
        <v>0</v>
      </c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R1804" s="193" t="s">
        <v>167</v>
      </c>
      <c r="AT1804" s="193" t="s">
        <v>246</v>
      </c>
      <c r="AU1804" s="193" t="s">
        <v>79</v>
      </c>
      <c r="AY1804" s="19" t="s">
        <v>244</v>
      </c>
      <c r="BE1804" s="194">
        <f>IF(N1804="základní",J1804,0)</f>
        <v>0</v>
      </c>
      <c r="BF1804" s="194">
        <f>IF(N1804="snížená",J1804,0)</f>
        <v>0</v>
      </c>
      <c r="BG1804" s="194">
        <f>IF(N1804="zákl. přenesená",J1804,0)</f>
        <v>0</v>
      </c>
      <c r="BH1804" s="194">
        <f>IF(N1804="sníž. přenesená",J1804,0)</f>
        <v>0</v>
      </c>
      <c r="BI1804" s="194">
        <f>IF(N1804="nulová",J1804,0)</f>
        <v>0</v>
      </c>
      <c r="BJ1804" s="19" t="s">
        <v>77</v>
      </c>
      <c r="BK1804" s="194">
        <f>ROUND(I1804*H1804,2)</f>
        <v>0</v>
      </c>
      <c r="BL1804" s="19" t="s">
        <v>167</v>
      </c>
      <c r="BM1804" s="193" t="s">
        <v>3984</v>
      </c>
    </row>
    <row r="1805" spans="1:65" s="13" customFormat="1">
      <c r="B1805" s="195"/>
      <c r="C1805" s="196"/>
      <c r="D1805" s="197" t="s">
        <v>252</v>
      </c>
      <c r="E1805" s="198" t="s">
        <v>18</v>
      </c>
      <c r="F1805" s="199" t="s">
        <v>3985</v>
      </c>
      <c r="G1805" s="196"/>
      <c r="H1805" s="200">
        <v>238.7</v>
      </c>
      <c r="I1805" s="201"/>
      <c r="J1805" s="196"/>
      <c r="K1805" s="196"/>
      <c r="L1805" s="202"/>
      <c r="M1805" s="203"/>
      <c r="N1805" s="204"/>
      <c r="O1805" s="204"/>
      <c r="P1805" s="204"/>
      <c r="Q1805" s="204"/>
      <c r="R1805" s="204"/>
      <c r="S1805" s="204"/>
      <c r="T1805" s="205"/>
      <c r="AT1805" s="206" t="s">
        <v>252</v>
      </c>
      <c r="AU1805" s="206" t="s">
        <v>79</v>
      </c>
      <c r="AV1805" s="13" t="s">
        <v>79</v>
      </c>
      <c r="AW1805" s="13" t="s">
        <v>32</v>
      </c>
      <c r="AX1805" s="13" t="s">
        <v>70</v>
      </c>
      <c r="AY1805" s="206" t="s">
        <v>244</v>
      </c>
    </row>
    <row r="1806" spans="1:65" s="14" customFormat="1">
      <c r="B1806" s="207"/>
      <c r="C1806" s="208"/>
      <c r="D1806" s="197" t="s">
        <v>252</v>
      </c>
      <c r="E1806" s="209" t="s">
        <v>18</v>
      </c>
      <c r="F1806" s="210" t="s">
        <v>254</v>
      </c>
      <c r="G1806" s="208"/>
      <c r="H1806" s="211">
        <v>238.7</v>
      </c>
      <c r="I1806" s="212"/>
      <c r="J1806" s="208"/>
      <c r="K1806" s="208"/>
      <c r="L1806" s="213"/>
      <c r="M1806" s="214"/>
      <c r="N1806" s="215"/>
      <c r="O1806" s="215"/>
      <c r="P1806" s="215"/>
      <c r="Q1806" s="215"/>
      <c r="R1806" s="215"/>
      <c r="S1806" s="215"/>
      <c r="T1806" s="216"/>
      <c r="AT1806" s="217" t="s">
        <v>252</v>
      </c>
      <c r="AU1806" s="217" t="s">
        <v>79</v>
      </c>
      <c r="AV1806" s="14" t="s">
        <v>250</v>
      </c>
      <c r="AW1806" s="14" t="s">
        <v>32</v>
      </c>
      <c r="AX1806" s="14" t="s">
        <v>77</v>
      </c>
      <c r="AY1806" s="217" t="s">
        <v>244</v>
      </c>
    </row>
    <row r="1807" spans="1:65" s="2" customFormat="1" ht="24.2" customHeight="1">
      <c r="A1807" s="36"/>
      <c r="B1807" s="37"/>
      <c r="C1807" s="181" t="s">
        <v>3986</v>
      </c>
      <c r="D1807" s="181" t="s">
        <v>246</v>
      </c>
      <c r="E1807" s="182" t="s">
        <v>3987</v>
      </c>
      <c r="F1807" s="183" t="s">
        <v>3988</v>
      </c>
      <c r="G1807" s="184" t="s">
        <v>379</v>
      </c>
      <c r="H1807" s="185">
        <v>13.4</v>
      </c>
      <c r="I1807" s="186"/>
      <c r="J1807" s="187">
        <f>ROUND(I1807*H1807,2)</f>
        <v>0</v>
      </c>
      <c r="K1807" s="188"/>
      <c r="L1807" s="41"/>
      <c r="M1807" s="189" t="s">
        <v>18</v>
      </c>
      <c r="N1807" s="190" t="s">
        <v>41</v>
      </c>
      <c r="O1807" s="66"/>
      <c r="P1807" s="191">
        <f>O1807*H1807</f>
        <v>0</v>
      </c>
      <c r="Q1807" s="191">
        <v>0</v>
      </c>
      <c r="R1807" s="191">
        <f>Q1807*H1807</f>
        <v>0</v>
      </c>
      <c r="S1807" s="191">
        <v>0</v>
      </c>
      <c r="T1807" s="192">
        <f>S1807*H1807</f>
        <v>0</v>
      </c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R1807" s="193" t="s">
        <v>167</v>
      </c>
      <c r="AT1807" s="193" t="s">
        <v>246</v>
      </c>
      <c r="AU1807" s="193" t="s">
        <v>79</v>
      </c>
      <c r="AY1807" s="19" t="s">
        <v>244</v>
      </c>
      <c r="BE1807" s="194">
        <f>IF(N1807="základní",J1807,0)</f>
        <v>0</v>
      </c>
      <c r="BF1807" s="194">
        <f>IF(N1807="snížená",J1807,0)</f>
        <v>0</v>
      </c>
      <c r="BG1807" s="194">
        <f>IF(N1807="zákl. přenesená",J1807,0)</f>
        <v>0</v>
      </c>
      <c r="BH1807" s="194">
        <f>IF(N1807="sníž. přenesená",J1807,0)</f>
        <v>0</v>
      </c>
      <c r="BI1807" s="194">
        <f>IF(N1807="nulová",J1807,0)</f>
        <v>0</v>
      </c>
      <c r="BJ1807" s="19" t="s">
        <v>77</v>
      </c>
      <c r="BK1807" s="194">
        <f>ROUND(I1807*H1807,2)</f>
        <v>0</v>
      </c>
      <c r="BL1807" s="19" t="s">
        <v>167</v>
      </c>
      <c r="BM1807" s="193" t="s">
        <v>3989</v>
      </c>
    </row>
    <row r="1808" spans="1:65" s="2" customFormat="1" ht="19.5">
      <c r="A1808" s="36"/>
      <c r="B1808" s="37"/>
      <c r="C1808" s="38"/>
      <c r="D1808" s="197" t="s">
        <v>444</v>
      </c>
      <c r="E1808" s="38"/>
      <c r="F1808" s="239" t="s">
        <v>3990</v>
      </c>
      <c r="G1808" s="38"/>
      <c r="H1808" s="38"/>
      <c r="I1808" s="240"/>
      <c r="J1808" s="38"/>
      <c r="K1808" s="38"/>
      <c r="L1808" s="41"/>
      <c r="M1808" s="241"/>
      <c r="N1808" s="242"/>
      <c r="O1808" s="66"/>
      <c r="P1808" s="66"/>
      <c r="Q1808" s="66"/>
      <c r="R1808" s="66"/>
      <c r="S1808" s="66"/>
      <c r="T1808" s="67"/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T1808" s="19" t="s">
        <v>444</v>
      </c>
      <c r="AU1808" s="19" t="s">
        <v>79</v>
      </c>
    </row>
    <row r="1809" spans="1:65" s="13" customFormat="1">
      <c r="B1809" s="195"/>
      <c r="C1809" s="196"/>
      <c r="D1809" s="197" t="s">
        <v>252</v>
      </c>
      <c r="E1809" s="198" t="s">
        <v>18</v>
      </c>
      <c r="F1809" s="199" t="s">
        <v>3991</v>
      </c>
      <c r="G1809" s="196"/>
      <c r="H1809" s="200">
        <v>13.4</v>
      </c>
      <c r="I1809" s="201"/>
      <c r="J1809" s="196"/>
      <c r="K1809" s="196"/>
      <c r="L1809" s="202"/>
      <c r="M1809" s="203"/>
      <c r="N1809" s="204"/>
      <c r="O1809" s="204"/>
      <c r="P1809" s="204"/>
      <c r="Q1809" s="204"/>
      <c r="R1809" s="204"/>
      <c r="S1809" s="204"/>
      <c r="T1809" s="205"/>
      <c r="AT1809" s="206" t="s">
        <v>252</v>
      </c>
      <c r="AU1809" s="206" t="s">
        <v>79</v>
      </c>
      <c r="AV1809" s="13" t="s">
        <v>79</v>
      </c>
      <c r="AW1809" s="13" t="s">
        <v>32</v>
      </c>
      <c r="AX1809" s="13" t="s">
        <v>70</v>
      </c>
      <c r="AY1809" s="206" t="s">
        <v>244</v>
      </c>
    </row>
    <row r="1810" spans="1:65" s="14" customFormat="1">
      <c r="B1810" s="207"/>
      <c r="C1810" s="208"/>
      <c r="D1810" s="197" t="s">
        <v>252</v>
      </c>
      <c r="E1810" s="209" t="s">
        <v>18</v>
      </c>
      <c r="F1810" s="210" t="s">
        <v>254</v>
      </c>
      <c r="G1810" s="208"/>
      <c r="H1810" s="211">
        <v>13.4</v>
      </c>
      <c r="I1810" s="212"/>
      <c r="J1810" s="208"/>
      <c r="K1810" s="208"/>
      <c r="L1810" s="213"/>
      <c r="M1810" s="214"/>
      <c r="N1810" s="215"/>
      <c r="O1810" s="215"/>
      <c r="P1810" s="215"/>
      <c r="Q1810" s="215"/>
      <c r="R1810" s="215"/>
      <c r="S1810" s="215"/>
      <c r="T1810" s="216"/>
      <c r="AT1810" s="217" t="s">
        <v>252</v>
      </c>
      <c r="AU1810" s="217" t="s">
        <v>79</v>
      </c>
      <c r="AV1810" s="14" t="s">
        <v>250</v>
      </c>
      <c r="AW1810" s="14" t="s">
        <v>32</v>
      </c>
      <c r="AX1810" s="14" t="s">
        <v>77</v>
      </c>
      <c r="AY1810" s="217" t="s">
        <v>244</v>
      </c>
    </row>
    <row r="1811" spans="1:65" s="2" customFormat="1" ht="33" customHeight="1">
      <c r="A1811" s="36"/>
      <c r="B1811" s="37"/>
      <c r="C1811" s="181" t="s">
        <v>3992</v>
      </c>
      <c r="D1811" s="181" t="s">
        <v>246</v>
      </c>
      <c r="E1811" s="182" t="s">
        <v>3993</v>
      </c>
      <c r="F1811" s="183" t="s">
        <v>3994</v>
      </c>
      <c r="G1811" s="184" t="s">
        <v>289</v>
      </c>
      <c r="H1811" s="185">
        <v>2.0499999999999998</v>
      </c>
      <c r="I1811" s="186"/>
      <c r="J1811" s="187">
        <f>ROUND(I1811*H1811,2)</f>
        <v>0</v>
      </c>
      <c r="K1811" s="188"/>
      <c r="L1811" s="41"/>
      <c r="M1811" s="189" t="s">
        <v>18</v>
      </c>
      <c r="N1811" s="190" t="s">
        <v>41</v>
      </c>
      <c r="O1811" s="66"/>
      <c r="P1811" s="191">
        <f>O1811*H1811</f>
        <v>0</v>
      </c>
      <c r="Q1811" s="191">
        <v>2.5999999999999998E-4</v>
      </c>
      <c r="R1811" s="191">
        <f>Q1811*H1811</f>
        <v>5.3299999999999995E-4</v>
      </c>
      <c r="S1811" s="191">
        <v>0</v>
      </c>
      <c r="T1811" s="192">
        <f>S1811*H1811</f>
        <v>0</v>
      </c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R1811" s="193" t="s">
        <v>167</v>
      </c>
      <c r="AT1811" s="193" t="s">
        <v>246</v>
      </c>
      <c r="AU1811" s="193" t="s">
        <v>79</v>
      </c>
      <c r="AY1811" s="19" t="s">
        <v>244</v>
      </c>
      <c r="BE1811" s="194">
        <f>IF(N1811="základní",J1811,0)</f>
        <v>0</v>
      </c>
      <c r="BF1811" s="194">
        <f>IF(N1811="snížená",J1811,0)</f>
        <v>0</v>
      </c>
      <c r="BG1811" s="194">
        <f>IF(N1811="zákl. přenesená",J1811,0)</f>
        <v>0</v>
      </c>
      <c r="BH1811" s="194">
        <f>IF(N1811="sníž. přenesená",J1811,0)</f>
        <v>0</v>
      </c>
      <c r="BI1811" s="194">
        <f>IF(N1811="nulová",J1811,0)</f>
        <v>0</v>
      </c>
      <c r="BJ1811" s="19" t="s">
        <v>77</v>
      </c>
      <c r="BK1811" s="194">
        <f>ROUND(I1811*H1811,2)</f>
        <v>0</v>
      </c>
      <c r="BL1811" s="19" t="s">
        <v>167</v>
      </c>
      <c r="BM1811" s="193" t="s">
        <v>3995</v>
      </c>
    </row>
    <row r="1812" spans="1:65" s="2" customFormat="1" ht="33" customHeight="1">
      <c r="A1812" s="36"/>
      <c r="B1812" s="37"/>
      <c r="C1812" s="218" t="s">
        <v>3996</v>
      </c>
      <c r="D1812" s="218" t="s">
        <v>264</v>
      </c>
      <c r="E1812" s="219" t="s">
        <v>3997</v>
      </c>
      <c r="F1812" s="220" t="s">
        <v>3998</v>
      </c>
      <c r="G1812" s="221" t="s">
        <v>289</v>
      </c>
      <c r="H1812" s="222">
        <v>2.0499999999999998</v>
      </c>
      <c r="I1812" s="223"/>
      <c r="J1812" s="224">
        <f>ROUND(I1812*H1812,2)</f>
        <v>0</v>
      </c>
      <c r="K1812" s="225"/>
      <c r="L1812" s="226"/>
      <c r="M1812" s="227" t="s">
        <v>18</v>
      </c>
      <c r="N1812" s="228" t="s">
        <v>41</v>
      </c>
      <c r="O1812" s="66"/>
      <c r="P1812" s="191">
        <f>O1812*H1812</f>
        <v>0</v>
      </c>
      <c r="Q1812" s="191">
        <v>0</v>
      </c>
      <c r="R1812" s="191">
        <f>Q1812*H1812</f>
        <v>0</v>
      </c>
      <c r="S1812" s="191">
        <v>0</v>
      </c>
      <c r="T1812" s="192">
        <f>S1812*H1812</f>
        <v>0</v>
      </c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R1812" s="193" t="s">
        <v>415</v>
      </c>
      <c r="AT1812" s="193" t="s">
        <v>264</v>
      </c>
      <c r="AU1812" s="193" t="s">
        <v>79</v>
      </c>
      <c r="AY1812" s="19" t="s">
        <v>244</v>
      </c>
      <c r="BE1812" s="194">
        <f>IF(N1812="základní",J1812,0)</f>
        <v>0</v>
      </c>
      <c r="BF1812" s="194">
        <f>IF(N1812="snížená",J1812,0)</f>
        <v>0</v>
      </c>
      <c r="BG1812" s="194">
        <f>IF(N1812="zákl. přenesená",J1812,0)</f>
        <v>0</v>
      </c>
      <c r="BH1812" s="194">
        <f>IF(N1812="sníž. přenesená",J1812,0)</f>
        <v>0</v>
      </c>
      <c r="BI1812" s="194">
        <f>IF(N1812="nulová",J1812,0)</f>
        <v>0</v>
      </c>
      <c r="BJ1812" s="19" t="s">
        <v>77</v>
      </c>
      <c r="BK1812" s="194">
        <f>ROUND(I1812*H1812,2)</f>
        <v>0</v>
      </c>
      <c r="BL1812" s="19" t="s">
        <v>167</v>
      </c>
      <c r="BM1812" s="193" t="s">
        <v>3999</v>
      </c>
    </row>
    <row r="1813" spans="1:65" s="13" customFormat="1">
      <c r="B1813" s="195"/>
      <c r="C1813" s="196"/>
      <c r="D1813" s="197" t="s">
        <v>252</v>
      </c>
      <c r="E1813" s="198" t="s">
        <v>18</v>
      </c>
      <c r="F1813" s="199" t="s">
        <v>4000</v>
      </c>
      <c r="G1813" s="196"/>
      <c r="H1813" s="200">
        <v>2.0499999999999998</v>
      </c>
      <c r="I1813" s="201"/>
      <c r="J1813" s="196"/>
      <c r="K1813" s="196"/>
      <c r="L1813" s="202"/>
      <c r="M1813" s="203"/>
      <c r="N1813" s="204"/>
      <c r="O1813" s="204"/>
      <c r="P1813" s="204"/>
      <c r="Q1813" s="204"/>
      <c r="R1813" s="204"/>
      <c r="S1813" s="204"/>
      <c r="T1813" s="205"/>
      <c r="AT1813" s="206" t="s">
        <v>252</v>
      </c>
      <c r="AU1813" s="206" t="s">
        <v>79</v>
      </c>
      <c r="AV1813" s="13" t="s">
        <v>79</v>
      </c>
      <c r="AW1813" s="13" t="s">
        <v>32</v>
      </c>
      <c r="AX1813" s="13" t="s">
        <v>70</v>
      </c>
      <c r="AY1813" s="206" t="s">
        <v>244</v>
      </c>
    </row>
    <row r="1814" spans="1:65" s="14" customFormat="1">
      <c r="B1814" s="207"/>
      <c r="C1814" s="208"/>
      <c r="D1814" s="197" t="s">
        <v>252</v>
      </c>
      <c r="E1814" s="209" t="s">
        <v>18</v>
      </c>
      <c r="F1814" s="210" t="s">
        <v>254</v>
      </c>
      <c r="G1814" s="208"/>
      <c r="H1814" s="211">
        <v>2.0499999999999998</v>
      </c>
      <c r="I1814" s="212"/>
      <c r="J1814" s="208"/>
      <c r="K1814" s="208"/>
      <c r="L1814" s="213"/>
      <c r="M1814" s="214"/>
      <c r="N1814" s="215"/>
      <c r="O1814" s="215"/>
      <c r="P1814" s="215"/>
      <c r="Q1814" s="215"/>
      <c r="R1814" s="215"/>
      <c r="S1814" s="215"/>
      <c r="T1814" s="216"/>
      <c r="AT1814" s="217" t="s">
        <v>252</v>
      </c>
      <c r="AU1814" s="217" t="s">
        <v>79</v>
      </c>
      <c r="AV1814" s="14" t="s">
        <v>250</v>
      </c>
      <c r="AW1814" s="14" t="s">
        <v>32</v>
      </c>
      <c r="AX1814" s="14" t="s">
        <v>77</v>
      </c>
      <c r="AY1814" s="217" t="s">
        <v>244</v>
      </c>
    </row>
    <row r="1815" spans="1:65" s="2" customFormat="1" ht="33" customHeight="1">
      <c r="A1815" s="36"/>
      <c r="B1815" s="37"/>
      <c r="C1815" s="181" t="s">
        <v>4001</v>
      </c>
      <c r="D1815" s="181" t="s">
        <v>246</v>
      </c>
      <c r="E1815" s="182" t="s">
        <v>4002</v>
      </c>
      <c r="F1815" s="183" t="s">
        <v>4003</v>
      </c>
      <c r="G1815" s="184" t="s">
        <v>289</v>
      </c>
      <c r="H1815" s="185">
        <v>31.32</v>
      </c>
      <c r="I1815" s="186"/>
      <c r="J1815" s="187">
        <f>ROUND(I1815*H1815,2)</f>
        <v>0</v>
      </c>
      <c r="K1815" s="188"/>
      <c r="L1815" s="41"/>
      <c r="M1815" s="189" t="s">
        <v>18</v>
      </c>
      <c r="N1815" s="190" t="s">
        <v>41</v>
      </c>
      <c r="O1815" s="66"/>
      <c r="P1815" s="191">
        <f>O1815*H1815</f>
        <v>0</v>
      </c>
      <c r="Q1815" s="191">
        <v>2.7E-4</v>
      </c>
      <c r="R1815" s="191">
        <f>Q1815*H1815</f>
        <v>8.4563999999999993E-3</v>
      </c>
      <c r="S1815" s="191">
        <v>0</v>
      </c>
      <c r="T1815" s="192">
        <f>S1815*H1815</f>
        <v>0</v>
      </c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R1815" s="193" t="s">
        <v>167</v>
      </c>
      <c r="AT1815" s="193" t="s">
        <v>246</v>
      </c>
      <c r="AU1815" s="193" t="s">
        <v>79</v>
      </c>
      <c r="AY1815" s="19" t="s">
        <v>244</v>
      </c>
      <c r="BE1815" s="194">
        <f>IF(N1815="základní",J1815,0)</f>
        <v>0</v>
      </c>
      <c r="BF1815" s="194">
        <f>IF(N1815="snížená",J1815,0)</f>
        <v>0</v>
      </c>
      <c r="BG1815" s="194">
        <f>IF(N1815="zákl. přenesená",J1815,0)</f>
        <v>0</v>
      </c>
      <c r="BH1815" s="194">
        <f>IF(N1815="sníž. přenesená",J1815,0)</f>
        <v>0</v>
      </c>
      <c r="BI1815" s="194">
        <f>IF(N1815="nulová",J1815,0)</f>
        <v>0</v>
      </c>
      <c r="BJ1815" s="19" t="s">
        <v>77</v>
      </c>
      <c r="BK1815" s="194">
        <f>ROUND(I1815*H1815,2)</f>
        <v>0</v>
      </c>
      <c r="BL1815" s="19" t="s">
        <v>167</v>
      </c>
      <c r="BM1815" s="193" t="s">
        <v>4004</v>
      </c>
    </row>
    <row r="1816" spans="1:65" s="2" customFormat="1" ht="24.2" customHeight="1">
      <c r="A1816" s="36"/>
      <c r="B1816" s="37"/>
      <c r="C1816" s="218" t="s">
        <v>4005</v>
      </c>
      <c r="D1816" s="218" t="s">
        <v>264</v>
      </c>
      <c r="E1816" s="219" t="s">
        <v>4006</v>
      </c>
      <c r="F1816" s="220" t="s">
        <v>4007</v>
      </c>
      <c r="G1816" s="221" t="s">
        <v>289</v>
      </c>
      <c r="H1816" s="222">
        <v>31.32</v>
      </c>
      <c r="I1816" s="223"/>
      <c r="J1816" s="224">
        <f>ROUND(I1816*H1816,2)</f>
        <v>0</v>
      </c>
      <c r="K1816" s="225"/>
      <c r="L1816" s="226"/>
      <c r="M1816" s="227" t="s">
        <v>18</v>
      </c>
      <c r="N1816" s="228" t="s">
        <v>41</v>
      </c>
      <c r="O1816" s="66"/>
      <c r="P1816" s="191">
        <f>O1816*H1816</f>
        <v>0</v>
      </c>
      <c r="Q1816" s="191">
        <v>0</v>
      </c>
      <c r="R1816" s="191">
        <f>Q1816*H1816</f>
        <v>0</v>
      </c>
      <c r="S1816" s="191">
        <v>0</v>
      </c>
      <c r="T1816" s="192">
        <f>S1816*H1816</f>
        <v>0</v>
      </c>
      <c r="U1816" s="36"/>
      <c r="V1816" s="36"/>
      <c r="W1816" s="36"/>
      <c r="X1816" s="36"/>
      <c r="Y1816" s="36"/>
      <c r="Z1816" s="36"/>
      <c r="AA1816" s="36"/>
      <c r="AB1816" s="36"/>
      <c r="AC1816" s="36"/>
      <c r="AD1816" s="36"/>
      <c r="AE1816" s="36"/>
      <c r="AR1816" s="193" t="s">
        <v>415</v>
      </c>
      <c r="AT1816" s="193" t="s">
        <v>264</v>
      </c>
      <c r="AU1816" s="193" t="s">
        <v>79</v>
      </c>
      <c r="AY1816" s="19" t="s">
        <v>244</v>
      </c>
      <c r="BE1816" s="194">
        <f>IF(N1816="základní",J1816,0)</f>
        <v>0</v>
      </c>
      <c r="BF1816" s="194">
        <f>IF(N1816="snížená",J1816,0)</f>
        <v>0</v>
      </c>
      <c r="BG1816" s="194">
        <f>IF(N1816="zákl. přenesená",J1816,0)</f>
        <v>0</v>
      </c>
      <c r="BH1816" s="194">
        <f>IF(N1816="sníž. přenesená",J1816,0)</f>
        <v>0</v>
      </c>
      <c r="BI1816" s="194">
        <f>IF(N1816="nulová",J1816,0)</f>
        <v>0</v>
      </c>
      <c r="BJ1816" s="19" t="s">
        <v>77</v>
      </c>
      <c r="BK1816" s="194">
        <f>ROUND(I1816*H1816,2)</f>
        <v>0</v>
      </c>
      <c r="BL1816" s="19" t="s">
        <v>167</v>
      </c>
      <c r="BM1816" s="193" t="s">
        <v>4008</v>
      </c>
    </row>
    <row r="1817" spans="1:65" s="13" customFormat="1">
      <c r="B1817" s="195"/>
      <c r="C1817" s="196"/>
      <c r="D1817" s="197" t="s">
        <v>252</v>
      </c>
      <c r="E1817" s="198" t="s">
        <v>18</v>
      </c>
      <c r="F1817" s="199" t="s">
        <v>4009</v>
      </c>
      <c r="G1817" s="196"/>
      <c r="H1817" s="200">
        <v>31.32</v>
      </c>
      <c r="I1817" s="201"/>
      <c r="J1817" s="196"/>
      <c r="K1817" s="196"/>
      <c r="L1817" s="202"/>
      <c r="M1817" s="203"/>
      <c r="N1817" s="204"/>
      <c r="O1817" s="204"/>
      <c r="P1817" s="204"/>
      <c r="Q1817" s="204"/>
      <c r="R1817" s="204"/>
      <c r="S1817" s="204"/>
      <c r="T1817" s="205"/>
      <c r="AT1817" s="206" t="s">
        <v>252</v>
      </c>
      <c r="AU1817" s="206" t="s">
        <v>79</v>
      </c>
      <c r="AV1817" s="13" t="s">
        <v>79</v>
      </c>
      <c r="AW1817" s="13" t="s">
        <v>32</v>
      </c>
      <c r="AX1817" s="13" t="s">
        <v>70</v>
      </c>
      <c r="AY1817" s="206" t="s">
        <v>244</v>
      </c>
    </row>
    <row r="1818" spans="1:65" s="14" customFormat="1">
      <c r="B1818" s="207"/>
      <c r="C1818" s="208"/>
      <c r="D1818" s="197" t="s">
        <v>252</v>
      </c>
      <c r="E1818" s="209" t="s">
        <v>18</v>
      </c>
      <c r="F1818" s="210" t="s">
        <v>254</v>
      </c>
      <c r="G1818" s="208"/>
      <c r="H1818" s="211">
        <v>31.32</v>
      </c>
      <c r="I1818" s="212"/>
      <c r="J1818" s="208"/>
      <c r="K1818" s="208"/>
      <c r="L1818" s="213"/>
      <c r="M1818" s="214"/>
      <c r="N1818" s="215"/>
      <c r="O1818" s="215"/>
      <c r="P1818" s="215"/>
      <c r="Q1818" s="215"/>
      <c r="R1818" s="215"/>
      <c r="S1818" s="215"/>
      <c r="T1818" s="216"/>
      <c r="AT1818" s="217" t="s">
        <v>252</v>
      </c>
      <c r="AU1818" s="217" t="s">
        <v>79</v>
      </c>
      <c r="AV1818" s="14" t="s">
        <v>250</v>
      </c>
      <c r="AW1818" s="14" t="s">
        <v>32</v>
      </c>
      <c r="AX1818" s="14" t="s">
        <v>77</v>
      </c>
      <c r="AY1818" s="217" t="s">
        <v>244</v>
      </c>
    </row>
    <row r="1819" spans="1:65" s="2" customFormat="1" ht="33" customHeight="1">
      <c r="A1819" s="36"/>
      <c r="B1819" s="37"/>
      <c r="C1819" s="181" t="s">
        <v>4010</v>
      </c>
      <c r="D1819" s="181" t="s">
        <v>246</v>
      </c>
      <c r="E1819" s="182" t="s">
        <v>4011</v>
      </c>
      <c r="F1819" s="183" t="s">
        <v>4012</v>
      </c>
      <c r="G1819" s="184" t="s">
        <v>289</v>
      </c>
      <c r="H1819" s="185">
        <v>25.73</v>
      </c>
      <c r="I1819" s="186"/>
      <c r="J1819" s="187">
        <f>ROUND(I1819*H1819,2)</f>
        <v>0</v>
      </c>
      <c r="K1819" s="188"/>
      <c r="L1819" s="41"/>
      <c r="M1819" s="189" t="s">
        <v>18</v>
      </c>
      <c r="N1819" s="190" t="s">
        <v>41</v>
      </c>
      <c r="O1819" s="66"/>
      <c r="P1819" s="191">
        <f>O1819*H1819</f>
        <v>0</v>
      </c>
      <c r="Q1819" s="191">
        <v>2.5999999999999998E-4</v>
      </c>
      <c r="R1819" s="191">
        <f>Q1819*H1819</f>
        <v>6.6897999999999992E-3</v>
      </c>
      <c r="S1819" s="191">
        <v>0</v>
      </c>
      <c r="T1819" s="192">
        <f>S1819*H1819</f>
        <v>0</v>
      </c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R1819" s="193" t="s">
        <v>167</v>
      </c>
      <c r="AT1819" s="193" t="s">
        <v>246</v>
      </c>
      <c r="AU1819" s="193" t="s">
        <v>79</v>
      </c>
      <c r="AY1819" s="19" t="s">
        <v>244</v>
      </c>
      <c r="BE1819" s="194">
        <f>IF(N1819="základní",J1819,0)</f>
        <v>0</v>
      </c>
      <c r="BF1819" s="194">
        <f>IF(N1819="snížená",J1819,0)</f>
        <v>0</v>
      </c>
      <c r="BG1819" s="194">
        <f>IF(N1819="zákl. přenesená",J1819,0)</f>
        <v>0</v>
      </c>
      <c r="BH1819" s="194">
        <f>IF(N1819="sníž. přenesená",J1819,0)</f>
        <v>0</v>
      </c>
      <c r="BI1819" s="194">
        <f>IF(N1819="nulová",J1819,0)</f>
        <v>0</v>
      </c>
      <c r="BJ1819" s="19" t="s">
        <v>77</v>
      </c>
      <c r="BK1819" s="194">
        <f>ROUND(I1819*H1819,2)</f>
        <v>0</v>
      </c>
      <c r="BL1819" s="19" t="s">
        <v>167</v>
      </c>
      <c r="BM1819" s="193" t="s">
        <v>4013</v>
      </c>
    </row>
    <row r="1820" spans="1:65" s="2" customFormat="1" ht="24.2" customHeight="1">
      <c r="A1820" s="36"/>
      <c r="B1820" s="37"/>
      <c r="C1820" s="218" t="s">
        <v>4014</v>
      </c>
      <c r="D1820" s="218" t="s">
        <v>264</v>
      </c>
      <c r="E1820" s="219" t="s">
        <v>4015</v>
      </c>
      <c r="F1820" s="220" t="s">
        <v>4016</v>
      </c>
      <c r="G1820" s="221" t="s">
        <v>289</v>
      </c>
      <c r="H1820" s="222">
        <v>3.78</v>
      </c>
      <c r="I1820" s="223"/>
      <c r="J1820" s="224">
        <f>ROUND(I1820*H1820,2)</f>
        <v>0</v>
      </c>
      <c r="K1820" s="225"/>
      <c r="L1820" s="226"/>
      <c r="M1820" s="227" t="s">
        <v>18</v>
      </c>
      <c r="N1820" s="228" t="s">
        <v>41</v>
      </c>
      <c r="O1820" s="66"/>
      <c r="P1820" s="191">
        <f>O1820*H1820</f>
        <v>0</v>
      </c>
      <c r="Q1820" s="191">
        <v>0</v>
      </c>
      <c r="R1820" s="191">
        <f>Q1820*H1820</f>
        <v>0</v>
      </c>
      <c r="S1820" s="191">
        <v>0</v>
      </c>
      <c r="T1820" s="192">
        <f>S1820*H1820</f>
        <v>0</v>
      </c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R1820" s="193" t="s">
        <v>415</v>
      </c>
      <c r="AT1820" s="193" t="s">
        <v>264</v>
      </c>
      <c r="AU1820" s="193" t="s">
        <v>79</v>
      </c>
      <c r="AY1820" s="19" t="s">
        <v>244</v>
      </c>
      <c r="BE1820" s="194">
        <f>IF(N1820="základní",J1820,0)</f>
        <v>0</v>
      </c>
      <c r="BF1820" s="194">
        <f>IF(N1820="snížená",J1820,0)</f>
        <v>0</v>
      </c>
      <c r="BG1820" s="194">
        <f>IF(N1820="zákl. přenesená",J1820,0)</f>
        <v>0</v>
      </c>
      <c r="BH1820" s="194">
        <f>IF(N1820="sníž. přenesená",J1820,0)</f>
        <v>0</v>
      </c>
      <c r="BI1820" s="194">
        <f>IF(N1820="nulová",J1820,0)</f>
        <v>0</v>
      </c>
      <c r="BJ1820" s="19" t="s">
        <v>77</v>
      </c>
      <c r="BK1820" s="194">
        <f>ROUND(I1820*H1820,2)</f>
        <v>0</v>
      </c>
      <c r="BL1820" s="19" t="s">
        <v>167</v>
      </c>
      <c r="BM1820" s="193" t="s">
        <v>4017</v>
      </c>
    </row>
    <row r="1821" spans="1:65" s="13" customFormat="1">
      <c r="B1821" s="195"/>
      <c r="C1821" s="196"/>
      <c r="D1821" s="197" t="s">
        <v>252</v>
      </c>
      <c r="E1821" s="198" t="s">
        <v>18</v>
      </c>
      <c r="F1821" s="199" t="s">
        <v>4018</v>
      </c>
      <c r="G1821" s="196"/>
      <c r="H1821" s="200">
        <v>3.78</v>
      </c>
      <c r="I1821" s="201"/>
      <c r="J1821" s="196"/>
      <c r="K1821" s="196"/>
      <c r="L1821" s="202"/>
      <c r="M1821" s="203"/>
      <c r="N1821" s="204"/>
      <c r="O1821" s="204"/>
      <c r="P1821" s="204"/>
      <c r="Q1821" s="204"/>
      <c r="R1821" s="204"/>
      <c r="S1821" s="204"/>
      <c r="T1821" s="205"/>
      <c r="AT1821" s="206" t="s">
        <v>252</v>
      </c>
      <c r="AU1821" s="206" t="s">
        <v>79</v>
      </c>
      <c r="AV1821" s="13" t="s">
        <v>79</v>
      </c>
      <c r="AW1821" s="13" t="s">
        <v>32</v>
      </c>
      <c r="AX1821" s="13" t="s">
        <v>70</v>
      </c>
      <c r="AY1821" s="206" t="s">
        <v>244</v>
      </c>
    </row>
    <row r="1822" spans="1:65" s="14" customFormat="1">
      <c r="B1822" s="207"/>
      <c r="C1822" s="208"/>
      <c r="D1822" s="197" t="s">
        <v>252</v>
      </c>
      <c r="E1822" s="209" t="s">
        <v>18</v>
      </c>
      <c r="F1822" s="210" t="s">
        <v>254</v>
      </c>
      <c r="G1822" s="208"/>
      <c r="H1822" s="211">
        <v>3.78</v>
      </c>
      <c r="I1822" s="212"/>
      <c r="J1822" s="208"/>
      <c r="K1822" s="208"/>
      <c r="L1822" s="213"/>
      <c r="M1822" s="214"/>
      <c r="N1822" s="215"/>
      <c r="O1822" s="215"/>
      <c r="P1822" s="215"/>
      <c r="Q1822" s="215"/>
      <c r="R1822" s="215"/>
      <c r="S1822" s="215"/>
      <c r="T1822" s="216"/>
      <c r="AT1822" s="217" t="s">
        <v>252</v>
      </c>
      <c r="AU1822" s="217" t="s">
        <v>79</v>
      </c>
      <c r="AV1822" s="14" t="s">
        <v>250</v>
      </c>
      <c r="AW1822" s="14" t="s">
        <v>32</v>
      </c>
      <c r="AX1822" s="14" t="s">
        <v>77</v>
      </c>
      <c r="AY1822" s="217" t="s">
        <v>244</v>
      </c>
    </row>
    <row r="1823" spans="1:65" s="2" customFormat="1" ht="24.2" customHeight="1">
      <c r="A1823" s="36"/>
      <c r="B1823" s="37"/>
      <c r="C1823" s="218" t="s">
        <v>4019</v>
      </c>
      <c r="D1823" s="218" t="s">
        <v>264</v>
      </c>
      <c r="E1823" s="219" t="s">
        <v>4020</v>
      </c>
      <c r="F1823" s="220" t="s">
        <v>4021</v>
      </c>
      <c r="G1823" s="221" t="s">
        <v>289</v>
      </c>
      <c r="H1823" s="222">
        <v>4.0999999999999996</v>
      </c>
      <c r="I1823" s="223"/>
      <c r="J1823" s="224">
        <f>ROUND(I1823*H1823,2)</f>
        <v>0</v>
      </c>
      <c r="K1823" s="225"/>
      <c r="L1823" s="226"/>
      <c r="M1823" s="227" t="s">
        <v>18</v>
      </c>
      <c r="N1823" s="228" t="s">
        <v>41</v>
      </c>
      <c r="O1823" s="66"/>
      <c r="P1823" s="191">
        <f>O1823*H1823</f>
        <v>0</v>
      </c>
      <c r="Q1823" s="191">
        <v>0</v>
      </c>
      <c r="R1823" s="191">
        <f>Q1823*H1823</f>
        <v>0</v>
      </c>
      <c r="S1823" s="191">
        <v>0</v>
      </c>
      <c r="T1823" s="192">
        <f>S1823*H1823</f>
        <v>0</v>
      </c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R1823" s="193" t="s">
        <v>415</v>
      </c>
      <c r="AT1823" s="193" t="s">
        <v>264</v>
      </c>
      <c r="AU1823" s="193" t="s">
        <v>79</v>
      </c>
      <c r="AY1823" s="19" t="s">
        <v>244</v>
      </c>
      <c r="BE1823" s="194">
        <f>IF(N1823="základní",J1823,0)</f>
        <v>0</v>
      </c>
      <c r="BF1823" s="194">
        <f>IF(N1823="snížená",J1823,0)</f>
        <v>0</v>
      </c>
      <c r="BG1823" s="194">
        <f>IF(N1823="zákl. přenesená",J1823,0)</f>
        <v>0</v>
      </c>
      <c r="BH1823" s="194">
        <f>IF(N1823="sníž. přenesená",J1823,0)</f>
        <v>0</v>
      </c>
      <c r="BI1823" s="194">
        <f>IF(N1823="nulová",J1823,0)</f>
        <v>0</v>
      </c>
      <c r="BJ1823" s="19" t="s">
        <v>77</v>
      </c>
      <c r="BK1823" s="194">
        <f>ROUND(I1823*H1823,2)</f>
        <v>0</v>
      </c>
      <c r="BL1823" s="19" t="s">
        <v>167</v>
      </c>
      <c r="BM1823" s="193" t="s">
        <v>4022</v>
      </c>
    </row>
    <row r="1824" spans="1:65" s="13" customFormat="1">
      <c r="B1824" s="195"/>
      <c r="C1824" s="196"/>
      <c r="D1824" s="197" t="s">
        <v>252</v>
      </c>
      <c r="E1824" s="198" t="s">
        <v>18</v>
      </c>
      <c r="F1824" s="199" t="s">
        <v>4023</v>
      </c>
      <c r="G1824" s="196"/>
      <c r="H1824" s="200">
        <v>4.0999999999999996</v>
      </c>
      <c r="I1824" s="201"/>
      <c r="J1824" s="196"/>
      <c r="K1824" s="196"/>
      <c r="L1824" s="202"/>
      <c r="M1824" s="203"/>
      <c r="N1824" s="204"/>
      <c r="O1824" s="204"/>
      <c r="P1824" s="204"/>
      <c r="Q1824" s="204"/>
      <c r="R1824" s="204"/>
      <c r="S1824" s="204"/>
      <c r="T1824" s="205"/>
      <c r="AT1824" s="206" t="s">
        <v>252</v>
      </c>
      <c r="AU1824" s="206" t="s">
        <v>79</v>
      </c>
      <c r="AV1824" s="13" t="s">
        <v>79</v>
      </c>
      <c r="AW1824" s="13" t="s">
        <v>32</v>
      </c>
      <c r="AX1824" s="13" t="s">
        <v>70</v>
      </c>
      <c r="AY1824" s="206" t="s">
        <v>244</v>
      </c>
    </row>
    <row r="1825" spans="1:65" s="14" customFormat="1">
      <c r="B1825" s="207"/>
      <c r="C1825" s="208"/>
      <c r="D1825" s="197" t="s">
        <v>252</v>
      </c>
      <c r="E1825" s="209" t="s">
        <v>18</v>
      </c>
      <c r="F1825" s="210" t="s">
        <v>254</v>
      </c>
      <c r="G1825" s="208"/>
      <c r="H1825" s="211">
        <v>4.0999999999999996</v>
      </c>
      <c r="I1825" s="212"/>
      <c r="J1825" s="208"/>
      <c r="K1825" s="208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252</v>
      </c>
      <c r="AU1825" s="217" t="s">
        <v>79</v>
      </c>
      <c r="AV1825" s="14" t="s">
        <v>250</v>
      </c>
      <c r="AW1825" s="14" t="s">
        <v>32</v>
      </c>
      <c r="AX1825" s="14" t="s">
        <v>77</v>
      </c>
      <c r="AY1825" s="217" t="s">
        <v>244</v>
      </c>
    </row>
    <row r="1826" spans="1:65" s="2" customFormat="1" ht="24.2" customHeight="1">
      <c r="A1826" s="36"/>
      <c r="B1826" s="37"/>
      <c r="C1826" s="218" t="s">
        <v>4024</v>
      </c>
      <c r="D1826" s="218" t="s">
        <v>264</v>
      </c>
      <c r="E1826" s="219" t="s">
        <v>4025</v>
      </c>
      <c r="F1826" s="220" t="s">
        <v>4026</v>
      </c>
      <c r="G1826" s="221" t="s">
        <v>289</v>
      </c>
      <c r="H1826" s="222">
        <v>14.7</v>
      </c>
      <c r="I1826" s="223"/>
      <c r="J1826" s="224">
        <f>ROUND(I1826*H1826,2)</f>
        <v>0</v>
      </c>
      <c r="K1826" s="225"/>
      <c r="L1826" s="226"/>
      <c r="M1826" s="227" t="s">
        <v>18</v>
      </c>
      <c r="N1826" s="228" t="s">
        <v>41</v>
      </c>
      <c r="O1826" s="66"/>
      <c r="P1826" s="191">
        <f>O1826*H1826</f>
        <v>0</v>
      </c>
      <c r="Q1826" s="191">
        <v>0</v>
      </c>
      <c r="R1826" s="191">
        <f>Q1826*H1826</f>
        <v>0</v>
      </c>
      <c r="S1826" s="191">
        <v>0</v>
      </c>
      <c r="T1826" s="192">
        <f>S1826*H1826</f>
        <v>0</v>
      </c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R1826" s="193" t="s">
        <v>415</v>
      </c>
      <c r="AT1826" s="193" t="s">
        <v>264</v>
      </c>
      <c r="AU1826" s="193" t="s">
        <v>79</v>
      </c>
      <c r="AY1826" s="19" t="s">
        <v>244</v>
      </c>
      <c r="BE1826" s="194">
        <f>IF(N1826="základní",J1826,0)</f>
        <v>0</v>
      </c>
      <c r="BF1826" s="194">
        <f>IF(N1826="snížená",J1826,0)</f>
        <v>0</v>
      </c>
      <c r="BG1826" s="194">
        <f>IF(N1826="zákl. přenesená",J1826,0)</f>
        <v>0</v>
      </c>
      <c r="BH1826" s="194">
        <f>IF(N1826="sníž. přenesená",J1826,0)</f>
        <v>0</v>
      </c>
      <c r="BI1826" s="194">
        <f>IF(N1826="nulová",J1826,0)</f>
        <v>0</v>
      </c>
      <c r="BJ1826" s="19" t="s">
        <v>77</v>
      </c>
      <c r="BK1826" s="194">
        <f>ROUND(I1826*H1826,2)</f>
        <v>0</v>
      </c>
      <c r="BL1826" s="19" t="s">
        <v>167</v>
      </c>
      <c r="BM1826" s="193" t="s">
        <v>4027</v>
      </c>
    </row>
    <row r="1827" spans="1:65" s="13" customFormat="1">
      <c r="B1827" s="195"/>
      <c r="C1827" s="196"/>
      <c r="D1827" s="197" t="s">
        <v>252</v>
      </c>
      <c r="E1827" s="198" t="s">
        <v>18</v>
      </c>
      <c r="F1827" s="199" t="s">
        <v>4028</v>
      </c>
      <c r="G1827" s="196"/>
      <c r="H1827" s="200">
        <v>14.7</v>
      </c>
      <c r="I1827" s="201"/>
      <c r="J1827" s="196"/>
      <c r="K1827" s="196"/>
      <c r="L1827" s="202"/>
      <c r="M1827" s="203"/>
      <c r="N1827" s="204"/>
      <c r="O1827" s="204"/>
      <c r="P1827" s="204"/>
      <c r="Q1827" s="204"/>
      <c r="R1827" s="204"/>
      <c r="S1827" s="204"/>
      <c r="T1827" s="205"/>
      <c r="AT1827" s="206" t="s">
        <v>252</v>
      </c>
      <c r="AU1827" s="206" t="s">
        <v>79</v>
      </c>
      <c r="AV1827" s="13" t="s">
        <v>79</v>
      </c>
      <c r="AW1827" s="13" t="s">
        <v>32</v>
      </c>
      <c r="AX1827" s="13" t="s">
        <v>70</v>
      </c>
      <c r="AY1827" s="206" t="s">
        <v>244</v>
      </c>
    </row>
    <row r="1828" spans="1:65" s="14" customFormat="1">
      <c r="B1828" s="207"/>
      <c r="C1828" s="208"/>
      <c r="D1828" s="197" t="s">
        <v>252</v>
      </c>
      <c r="E1828" s="209" t="s">
        <v>18</v>
      </c>
      <c r="F1828" s="210" t="s">
        <v>254</v>
      </c>
      <c r="G1828" s="208"/>
      <c r="H1828" s="211">
        <v>14.7</v>
      </c>
      <c r="I1828" s="212"/>
      <c r="J1828" s="208"/>
      <c r="K1828" s="208"/>
      <c r="L1828" s="213"/>
      <c r="M1828" s="214"/>
      <c r="N1828" s="215"/>
      <c r="O1828" s="215"/>
      <c r="P1828" s="215"/>
      <c r="Q1828" s="215"/>
      <c r="R1828" s="215"/>
      <c r="S1828" s="215"/>
      <c r="T1828" s="216"/>
      <c r="AT1828" s="217" t="s">
        <v>252</v>
      </c>
      <c r="AU1828" s="217" t="s">
        <v>79</v>
      </c>
      <c r="AV1828" s="14" t="s">
        <v>250</v>
      </c>
      <c r="AW1828" s="14" t="s">
        <v>32</v>
      </c>
      <c r="AX1828" s="14" t="s">
        <v>77</v>
      </c>
      <c r="AY1828" s="217" t="s">
        <v>244</v>
      </c>
    </row>
    <row r="1829" spans="1:65" s="2" customFormat="1" ht="24.2" customHeight="1">
      <c r="A1829" s="36"/>
      <c r="B1829" s="37"/>
      <c r="C1829" s="218" t="s">
        <v>4029</v>
      </c>
      <c r="D1829" s="218" t="s">
        <v>264</v>
      </c>
      <c r="E1829" s="219" t="s">
        <v>4030</v>
      </c>
      <c r="F1829" s="220" t="s">
        <v>4031</v>
      </c>
      <c r="G1829" s="221" t="s">
        <v>289</v>
      </c>
      <c r="H1829" s="222">
        <v>3.15</v>
      </c>
      <c r="I1829" s="223"/>
      <c r="J1829" s="224">
        <f>ROUND(I1829*H1829,2)</f>
        <v>0</v>
      </c>
      <c r="K1829" s="225"/>
      <c r="L1829" s="226"/>
      <c r="M1829" s="227" t="s">
        <v>18</v>
      </c>
      <c r="N1829" s="228" t="s">
        <v>41</v>
      </c>
      <c r="O1829" s="66"/>
      <c r="P1829" s="191">
        <f>O1829*H1829</f>
        <v>0</v>
      </c>
      <c r="Q1829" s="191">
        <v>0</v>
      </c>
      <c r="R1829" s="191">
        <f>Q1829*H1829</f>
        <v>0</v>
      </c>
      <c r="S1829" s="191">
        <v>0</v>
      </c>
      <c r="T1829" s="192">
        <f>S1829*H1829</f>
        <v>0</v>
      </c>
      <c r="U1829" s="36"/>
      <c r="V1829" s="36"/>
      <c r="W1829" s="36"/>
      <c r="X1829" s="36"/>
      <c r="Y1829" s="36"/>
      <c r="Z1829" s="36"/>
      <c r="AA1829" s="36"/>
      <c r="AB1829" s="36"/>
      <c r="AC1829" s="36"/>
      <c r="AD1829" s="36"/>
      <c r="AE1829" s="36"/>
      <c r="AR1829" s="193" t="s">
        <v>415</v>
      </c>
      <c r="AT1829" s="193" t="s">
        <v>264</v>
      </c>
      <c r="AU1829" s="193" t="s">
        <v>79</v>
      </c>
      <c r="AY1829" s="19" t="s">
        <v>244</v>
      </c>
      <c r="BE1829" s="194">
        <f>IF(N1829="základní",J1829,0)</f>
        <v>0</v>
      </c>
      <c r="BF1829" s="194">
        <f>IF(N1829="snížená",J1829,0)</f>
        <v>0</v>
      </c>
      <c r="BG1829" s="194">
        <f>IF(N1829="zákl. přenesená",J1829,0)</f>
        <v>0</v>
      </c>
      <c r="BH1829" s="194">
        <f>IF(N1829="sníž. přenesená",J1829,0)</f>
        <v>0</v>
      </c>
      <c r="BI1829" s="194">
        <f>IF(N1829="nulová",J1829,0)</f>
        <v>0</v>
      </c>
      <c r="BJ1829" s="19" t="s">
        <v>77</v>
      </c>
      <c r="BK1829" s="194">
        <f>ROUND(I1829*H1829,2)</f>
        <v>0</v>
      </c>
      <c r="BL1829" s="19" t="s">
        <v>167</v>
      </c>
      <c r="BM1829" s="193" t="s">
        <v>4032</v>
      </c>
    </row>
    <row r="1830" spans="1:65" s="13" customFormat="1">
      <c r="B1830" s="195"/>
      <c r="C1830" s="196"/>
      <c r="D1830" s="197" t="s">
        <v>252</v>
      </c>
      <c r="E1830" s="198" t="s">
        <v>18</v>
      </c>
      <c r="F1830" s="199" t="s">
        <v>4033</v>
      </c>
      <c r="G1830" s="196"/>
      <c r="H1830" s="200">
        <v>3.15</v>
      </c>
      <c r="I1830" s="201"/>
      <c r="J1830" s="196"/>
      <c r="K1830" s="196"/>
      <c r="L1830" s="202"/>
      <c r="M1830" s="203"/>
      <c r="N1830" s="204"/>
      <c r="O1830" s="204"/>
      <c r="P1830" s="204"/>
      <c r="Q1830" s="204"/>
      <c r="R1830" s="204"/>
      <c r="S1830" s="204"/>
      <c r="T1830" s="205"/>
      <c r="AT1830" s="206" t="s">
        <v>252</v>
      </c>
      <c r="AU1830" s="206" t="s">
        <v>79</v>
      </c>
      <c r="AV1830" s="13" t="s">
        <v>79</v>
      </c>
      <c r="AW1830" s="13" t="s">
        <v>32</v>
      </c>
      <c r="AX1830" s="13" t="s">
        <v>70</v>
      </c>
      <c r="AY1830" s="206" t="s">
        <v>244</v>
      </c>
    </row>
    <row r="1831" spans="1:65" s="14" customFormat="1">
      <c r="B1831" s="207"/>
      <c r="C1831" s="208"/>
      <c r="D1831" s="197" t="s">
        <v>252</v>
      </c>
      <c r="E1831" s="209" t="s">
        <v>18</v>
      </c>
      <c r="F1831" s="210" t="s">
        <v>254</v>
      </c>
      <c r="G1831" s="208"/>
      <c r="H1831" s="211">
        <v>3.15</v>
      </c>
      <c r="I1831" s="212"/>
      <c r="J1831" s="208"/>
      <c r="K1831" s="208"/>
      <c r="L1831" s="213"/>
      <c r="M1831" s="214"/>
      <c r="N1831" s="215"/>
      <c r="O1831" s="215"/>
      <c r="P1831" s="215"/>
      <c r="Q1831" s="215"/>
      <c r="R1831" s="215"/>
      <c r="S1831" s="215"/>
      <c r="T1831" s="216"/>
      <c r="AT1831" s="217" t="s">
        <v>252</v>
      </c>
      <c r="AU1831" s="217" t="s">
        <v>79</v>
      </c>
      <c r="AV1831" s="14" t="s">
        <v>250</v>
      </c>
      <c r="AW1831" s="14" t="s">
        <v>32</v>
      </c>
      <c r="AX1831" s="14" t="s">
        <v>77</v>
      </c>
      <c r="AY1831" s="217" t="s">
        <v>244</v>
      </c>
    </row>
    <row r="1832" spans="1:65" s="2" customFormat="1" ht="33" customHeight="1">
      <c r="A1832" s="36"/>
      <c r="B1832" s="37"/>
      <c r="C1832" s="181" t="s">
        <v>4034</v>
      </c>
      <c r="D1832" s="181" t="s">
        <v>246</v>
      </c>
      <c r="E1832" s="182" t="s">
        <v>4035</v>
      </c>
      <c r="F1832" s="183" t="s">
        <v>4036</v>
      </c>
      <c r="G1832" s="184" t="s">
        <v>289</v>
      </c>
      <c r="H1832" s="185">
        <v>31.38</v>
      </c>
      <c r="I1832" s="186"/>
      <c r="J1832" s="187">
        <f>ROUND(I1832*H1832,2)</f>
        <v>0</v>
      </c>
      <c r="K1832" s="188"/>
      <c r="L1832" s="41"/>
      <c r="M1832" s="189" t="s">
        <v>18</v>
      </c>
      <c r="N1832" s="190" t="s">
        <v>41</v>
      </c>
      <c r="O1832" s="66"/>
      <c r="P1832" s="191">
        <f>O1832*H1832</f>
        <v>0</v>
      </c>
      <c r="Q1832" s="191">
        <v>2.7E-4</v>
      </c>
      <c r="R1832" s="191">
        <f>Q1832*H1832</f>
        <v>8.4726000000000003E-3</v>
      </c>
      <c r="S1832" s="191">
        <v>0</v>
      </c>
      <c r="T1832" s="192">
        <f>S1832*H1832</f>
        <v>0</v>
      </c>
      <c r="U1832" s="36"/>
      <c r="V1832" s="36"/>
      <c r="W1832" s="36"/>
      <c r="X1832" s="36"/>
      <c r="Y1832" s="36"/>
      <c r="Z1832" s="36"/>
      <c r="AA1832" s="36"/>
      <c r="AB1832" s="36"/>
      <c r="AC1832" s="36"/>
      <c r="AD1832" s="36"/>
      <c r="AE1832" s="36"/>
      <c r="AR1832" s="193" t="s">
        <v>167</v>
      </c>
      <c r="AT1832" s="193" t="s">
        <v>246</v>
      </c>
      <c r="AU1832" s="193" t="s">
        <v>79</v>
      </c>
      <c r="AY1832" s="19" t="s">
        <v>244</v>
      </c>
      <c r="BE1832" s="194">
        <f>IF(N1832="základní",J1832,0)</f>
        <v>0</v>
      </c>
      <c r="BF1832" s="194">
        <f>IF(N1832="snížená",J1832,0)</f>
        <v>0</v>
      </c>
      <c r="BG1832" s="194">
        <f>IF(N1832="zákl. přenesená",J1832,0)</f>
        <v>0</v>
      </c>
      <c r="BH1832" s="194">
        <f>IF(N1832="sníž. přenesená",J1832,0)</f>
        <v>0</v>
      </c>
      <c r="BI1832" s="194">
        <f>IF(N1832="nulová",J1832,0)</f>
        <v>0</v>
      </c>
      <c r="BJ1832" s="19" t="s">
        <v>77</v>
      </c>
      <c r="BK1832" s="194">
        <f>ROUND(I1832*H1832,2)</f>
        <v>0</v>
      </c>
      <c r="BL1832" s="19" t="s">
        <v>167</v>
      </c>
      <c r="BM1832" s="193" t="s">
        <v>4037</v>
      </c>
    </row>
    <row r="1833" spans="1:65" s="13" customFormat="1">
      <c r="B1833" s="195"/>
      <c r="C1833" s="196"/>
      <c r="D1833" s="197" t="s">
        <v>252</v>
      </c>
      <c r="E1833" s="198" t="s">
        <v>18</v>
      </c>
      <c r="F1833" s="199" t="s">
        <v>4038</v>
      </c>
      <c r="G1833" s="196"/>
      <c r="H1833" s="200">
        <v>31.38</v>
      </c>
      <c r="I1833" s="201"/>
      <c r="J1833" s="196"/>
      <c r="K1833" s="196"/>
      <c r="L1833" s="202"/>
      <c r="M1833" s="203"/>
      <c r="N1833" s="204"/>
      <c r="O1833" s="204"/>
      <c r="P1833" s="204"/>
      <c r="Q1833" s="204"/>
      <c r="R1833" s="204"/>
      <c r="S1833" s="204"/>
      <c r="T1833" s="205"/>
      <c r="AT1833" s="206" t="s">
        <v>252</v>
      </c>
      <c r="AU1833" s="206" t="s">
        <v>79</v>
      </c>
      <c r="AV1833" s="13" t="s">
        <v>79</v>
      </c>
      <c r="AW1833" s="13" t="s">
        <v>32</v>
      </c>
      <c r="AX1833" s="13" t="s">
        <v>77</v>
      </c>
      <c r="AY1833" s="206" t="s">
        <v>244</v>
      </c>
    </row>
    <row r="1834" spans="1:65" s="2" customFormat="1" ht="24.2" customHeight="1">
      <c r="A1834" s="36"/>
      <c r="B1834" s="37"/>
      <c r="C1834" s="218" t="s">
        <v>4039</v>
      </c>
      <c r="D1834" s="218" t="s">
        <v>264</v>
      </c>
      <c r="E1834" s="219" t="s">
        <v>4040</v>
      </c>
      <c r="F1834" s="220" t="s">
        <v>4041</v>
      </c>
      <c r="G1834" s="221" t="s">
        <v>289</v>
      </c>
      <c r="H1834" s="222">
        <v>13.98</v>
      </c>
      <c r="I1834" s="223"/>
      <c r="J1834" s="224">
        <f>ROUND(I1834*H1834,2)</f>
        <v>0</v>
      </c>
      <c r="K1834" s="225"/>
      <c r="L1834" s="226"/>
      <c r="M1834" s="227" t="s">
        <v>18</v>
      </c>
      <c r="N1834" s="228" t="s">
        <v>41</v>
      </c>
      <c r="O1834" s="66"/>
      <c r="P1834" s="191">
        <f>O1834*H1834</f>
        <v>0</v>
      </c>
      <c r="Q1834" s="191">
        <v>0</v>
      </c>
      <c r="R1834" s="191">
        <f>Q1834*H1834</f>
        <v>0</v>
      </c>
      <c r="S1834" s="191">
        <v>0</v>
      </c>
      <c r="T1834" s="192">
        <f>S1834*H1834</f>
        <v>0</v>
      </c>
      <c r="U1834" s="36"/>
      <c r="V1834" s="36"/>
      <c r="W1834" s="36"/>
      <c r="X1834" s="36"/>
      <c r="Y1834" s="36"/>
      <c r="Z1834" s="36"/>
      <c r="AA1834" s="36"/>
      <c r="AB1834" s="36"/>
      <c r="AC1834" s="36"/>
      <c r="AD1834" s="36"/>
      <c r="AE1834" s="36"/>
      <c r="AR1834" s="193" t="s">
        <v>415</v>
      </c>
      <c r="AT1834" s="193" t="s">
        <v>264</v>
      </c>
      <c r="AU1834" s="193" t="s">
        <v>79</v>
      </c>
      <c r="AY1834" s="19" t="s">
        <v>244</v>
      </c>
      <c r="BE1834" s="194">
        <f>IF(N1834="základní",J1834,0)</f>
        <v>0</v>
      </c>
      <c r="BF1834" s="194">
        <f>IF(N1834="snížená",J1834,0)</f>
        <v>0</v>
      </c>
      <c r="BG1834" s="194">
        <f>IF(N1834="zákl. přenesená",J1834,0)</f>
        <v>0</v>
      </c>
      <c r="BH1834" s="194">
        <f>IF(N1834="sníž. přenesená",J1834,0)</f>
        <v>0</v>
      </c>
      <c r="BI1834" s="194">
        <f>IF(N1834="nulová",J1834,0)</f>
        <v>0</v>
      </c>
      <c r="BJ1834" s="19" t="s">
        <v>77</v>
      </c>
      <c r="BK1834" s="194">
        <f>ROUND(I1834*H1834,2)</f>
        <v>0</v>
      </c>
      <c r="BL1834" s="19" t="s">
        <v>167</v>
      </c>
      <c r="BM1834" s="193" t="s">
        <v>4042</v>
      </c>
    </row>
    <row r="1835" spans="1:65" s="13" customFormat="1">
      <c r="B1835" s="195"/>
      <c r="C1835" s="196"/>
      <c r="D1835" s="197" t="s">
        <v>252</v>
      </c>
      <c r="E1835" s="198" t="s">
        <v>18</v>
      </c>
      <c r="F1835" s="199" t="s">
        <v>4043</v>
      </c>
      <c r="G1835" s="196"/>
      <c r="H1835" s="200">
        <v>13.98</v>
      </c>
      <c r="I1835" s="201"/>
      <c r="J1835" s="196"/>
      <c r="K1835" s="196"/>
      <c r="L1835" s="202"/>
      <c r="M1835" s="203"/>
      <c r="N1835" s="204"/>
      <c r="O1835" s="204"/>
      <c r="P1835" s="204"/>
      <c r="Q1835" s="204"/>
      <c r="R1835" s="204"/>
      <c r="S1835" s="204"/>
      <c r="T1835" s="205"/>
      <c r="AT1835" s="206" t="s">
        <v>252</v>
      </c>
      <c r="AU1835" s="206" t="s">
        <v>79</v>
      </c>
      <c r="AV1835" s="13" t="s">
        <v>79</v>
      </c>
      <c r="AW1835" s="13" t="s">
        <v>32</v>
      </c>
      <c r="AX1835" s="13" t="s">
        <v>70</v>
      </c>
      <c r="AY1835" s="206" t="s">
        <v>244</v>
      </c>
    </row>
    <row r="1836" spans="1:65" s="14" customFormat="1">
      <c r="B1836" s="207"/>
      <c r="C1836" s="208"/>
      <c r="D1836" s="197" t="s">
        <v>252</v>
      </c>
      <c r="E1836" s="209" t="s">
        <v>18</v>
      </c>
      <c r="F1836" s="210" t="s">
        <v>254</v>
      </c>
      <c r="G1836" s="208"/>
      <c r="H1836" s="211">
        <v>13.98</v>
      </c>
      <c r="I1836" s="212"/>
      <c r="J1836" s="208"/>
      <c r="K1836" s="208"/>
      <c r="L1836" s="213"/>
      <c r="M1836" s="214"/>
      <c r="N1836" s="215"/>
      <c r="O1836" s="215"/>
      <c r="P1836" s="215"/>
      <c r="Q1836" s="215"/>
      <c r="R1836" s="215"/>
      <c r="S1836" s="215"/>
      <c r="T1836" s="216"/>
      <c r="AT1836" s="217" t="s">
        <v>252</v>
      </c>
      <c r="AU1836" s="217" t="s">
        <v>79</v>
      </c>
      <c r="AV1836" s="14" t="s">
        <v>250</v>
      </c>
      <c r="AW1836" s="14" t="s">
        <v>32</v>
      </c>
      <c r="AX1836" s="14" t="s">
        <v>77</v>
      </c>
      <c r="AY1836" s="217" t="s">
        <v>244</v>
      </c>
    </row>
    <row r="1837" spans="1:65" s="2" customFormat="1" ht="24.2" customHeight="1">
      <c r="A1837" s="36"/>
      <c r="B1837" s="37"/>
      <c r="C1837" s="218" t="s">
        <v>4044</v>
      </c>
      <c r="D1837" s="218" t="s">
        <v>264</v>
      </c>
      <c r="E1837" s="219" t="s">
        <v>4045</v>
      </c>
      <c r="F1837" s="220" t="s">
        <v>4046</v>
      </c>
      <c r="G1837" s="221" t="s">
        <v>289</v>
      </c>
      <c r="H1837" s="222">
        <v>17.399999999999999</v>
      </c>
      <c r="I1837" s="223"/>
      <c r="J1837" s="224">
        <f>ROUND(I1837*H1837,2)</f>
        <v>0</v>
      </c>
      <c r="K1837" s="225"/>
      <c r="L1837" s="226"/>
      <c r="M1837" s="227" t="s">
        <v>18</v>
      </c>
      <c r="N1837" s="228" t="s">
        <v>41</v>
      </c>
      <c r="O1837" s="66"/>
      <c r="P1837" s="191">
        <f>O1837*H1837</f>
        <v>0</v>
      </c>
      <c r="Q1837" s="191">
        <v>0</v>
      </c>
      <c r="R1837" s="191">
        <f>Q1837*H1837</f>
        <v>0</v>
      </c>
      <c r="S1837" s="191">
        <v>0</v>
      </c>
      <c r="T1837" s="192">
        <f>S1837*H1837</f>
        <v>0</v>
      </c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R1837" s="193" t="s">
        <v>415</v>
      </c>
      <c r="AT1837" s="193" t="s">
        <v>264</v>
      </c>
      <c r="AU1837" s="193" t="s">
        <v>79</v>
      </c>
      <c r="AY1837" s="19" t="s">
        <v>244</v>
      </c>
      <c r="BE1837" s="194">
        <f>IF(N1837="základní",J1837,0)</f>
        <v>0</v>
      </c>
      <c r="BF1837" s="194">
        <f>IF(N1837="snížená",J1837,0)</f>
        <v>0</v>
      </c>
      <c r="BG1837" s="194">
        <f>IF(N1837="zákl. přenesená",J1837,0)</f>
        <v>0</v>
      </c>
      <c r="BH1837" s="194">
        <f>IF(N1837="sníž. přenesená",J1837,0)</f>
        <v>0</v>
      </c>
      <c r="BI1837" s="194">
        <f>IF(N1837="nulová",J1837,0)</f>
        <v>0</v>
      </c>
      <c r="BJ1837" s="19" t="s">
        <v>77</v>
      </c>
      <c r="BK1837" s="194">
        <f>ROUND(I1837*H1837,2)</f>
        <v>0</v>
      </c>
      <c r="BL1837" s="19" t="s">
        <v>167</v>
      </c>
      <c r="BM1837" s="193" t="s">
        <v>4047</v>
      </c>
    </row>
    <row r="1838" spans="1:65" s="13" customFormat="1">
      <c r="B1838" s="195"/>
      <c r="C1838" s="196"/>
      <c r="D1838" s="197" t="s">
        <v>252</v>
      </c>
      <c r="E1838" s="198" t="s">
        <v>18</v>
      </c>
      <c r="F1838" s="199" t="s">
        <v>4048</v>
      </c>
      <c r="G1838" s="196"/>
      <c r="H1838" s="200">
        <v>17.399999999999999</v>
      </c>
      <c r="I1838" s="201"/>
      <c r="J1838" s="196"/>
      <c r="K1838" s="196"/>
      <c r="L1838" s="202"/>
      <c r="M1838" s="203"/>
      <c r="N1838" s="204"/>
      <c r="O1838" s="204"/>
      <c r="P1838" s="204"/>
      <c r="Q1838" s="204"/>
      <c r="R1838" s="204"/>
      <c r="S1838" s="204"/>
      <c r="T1838" s="205"/>
      <c r="AT1838" s="206" t="s">
        <v>252</v>
      </c>
      <c r="AU1838" s="206" t="s">
        <v>79</v>
      </c>
      <c r="AV1838" s="13" t="s">
        <v>79</v>
      </c>
      <c r="AW1838" s="13" t="s">
        <v>32</v>
      </c>
      <c r="AX1838" s="13" t="s">
        <v>70</v>
      </c>
      <c r="AY1838" s="206" t="s">
        <v>244</v>
      </c>
    </row>
    <row r="1839" spans="1:65" s="14" customFormat="1">
      <c r="B1839" s="207"/>
      <c r="C1839" s="208"/>
      <c r="D1839" s="197" t="s">
        <v>252</v>
      </c>
      <c r="E1839" s="209" t="s">
        <v>18</v>
      </c>
      <c r="F1839" s="210" t="s">
        <v>254</v>
      </c>
      <c r="G1839" s="208"/>
      <c r="H1839" s="211">
        <v>17.399999999999999</v>
      </c>
      <c r="I1839" s="212"/>
      <c r="J1839" s="208"/>
      <c r="K1839" s="208"/>
      <c r="L1839" s="213"/>
      <c r="M1839" s="214"/>
      <c r="N1839" s="215"/>
      <c r="O1839" s="215"/>
      <c r="P1839" s="215"/>
      <c r="Q1839" s="215"/>
      <c r="R1839" s="215"/>
      <c r="S1839" s="215"/>
      <c r="T1839" s="216"/>
      <c r="AT1839" s="217" t="s">
        <v>252</v>
      </c>
      <c r="AU1839" s="217" t="s">
        <v>79</v>
      </c>
      <c r="AV1839" s="14" t="s">
        <v>250</v>
      </c>
      <c r="AW1839" s="14" t="s">
        <v>32</v>
      </c>
      <c r="AX1839" s="14" t="s">
        <v>77</v>
      </c>
      <c r="AY1839" s="217" t="s">
        <v>244</v>
      </c>
    </row>
    <row r="1840" spans="1:65" s="2" customFormat="1" ht="37.9" customHeight="1">
      <c r="A1840" s="36"/>
      <c r="B1840" s="37"/>
      <c r="C1840" s="181" t="s">
        <v>4049</v>
      </c>
      <c r="D1840" s="181" t="s">
        <v>246</v>
      </c>
      <c r="E1840" s="182" t="s">
        <v>844</v>
      </c>
      <c r="F1840" s="183" t="s">
        <v>845</v>
      </c>
      <c r="G1840" s="184" t="s">
        <v>249</v>
      </c>
      <c r="H1840" s="185">
        <v>3</v>
      </c>
      <c r="I1840" s="186"/>
      <c r="J1840" s="187">
        <f t="shared" ref="J1840:J1851" si="40">ROUND(I1840*H1840,2)</f>
        <v>0</v>
      </c>
      <c r="K1840" s="188"/>
      <c r="L1840" s="41"/>
      <c r="M1840" s="189" t="s">
        <v>18</v>
      </c>
      <c r="N1840" s="190" t="s">
        <v>41</v>
      </c>
      <c r="O1840" s="66"/>
      <c r="P1840" s="191">
        <f t="shared" ref="P1840:P1851" si="41">O1840*H1840</f>
        <v>0</v>
      </c>
      <c r="Q1840" s="191">
        <v>0</v>
      </c>
      <c r="R1840" s="191">
        <f t="shared" ref="R1840:R1851" si="42">Q1840*H1840</f>
        <v>0</v>
      </c>
      <c r="S1840" s="191">
        <v>0</v>
      </c>
      <c r="T1840" s="192">
        <f t="shared" ref="T1840:T1851" si="43">S1840*H1840</f>
        <v>0</v>
      </c>
      <c r="U1840" s="36"/>
      <c r="V1840" s="36"/>
      <c r="W1840" s="36"/>
      <c r="X1840" s="36"/>
      <c r="Y1840" s="36"/>
      <c r="Z1840" s="36"/>
      <c r="AA1840" s="36"/>
      <c r="AB1840" s="36"/>
      <c r="AC1840" s="36"/>
      <c r="AD1840" s="36"/>
      <c r="AE1840" s="36"/>
      <c r="AR1840" s="193" t="s">
        <v>167</v>
      </c>
      <c r="AT1840" s="193" t="s">
        <v>246</v>
      </c>
      <c r="AU1840" s="193" t="s">
        <v>79</v>
      </c>
      <c r="AY1840" s="19" t="s">
        <v>244</v>
      </c>
      <c r="BE1840" s="194">
        <f t="shared" ref="BE1840:BE1851" si="44">IF(N1840="základní",J1840,0)</f>
        <v>0</v>
      </c>
      <c r="BF1840" s="194">
        <f t="shared" ref="BF1840:BF1851" si="45">IF(N1840="snížená",J1840,0)</f>
        <v>0</v>
      </c>
      <c r="BG1840" s="194">
        <f t="shared" ref="BG1840:BG1851" si="46">IF(N1840="zákl. přenesená",J1840,0)</f>
        <v>0</v>
      </c>
      <c r="BH1840" s="194">
        <f t="shared" ref="BH1840:BH1851" si="47">IF(N1840="sníž. přenesená",J1840,0)</f>
        <v>0</v>
      </c>
      <c r="BI1840" s="194">
        <f t="shared" ref="BI1840:BI1851" si="48">IF(N1840="nulová",J1840,0)</f>
        <v>0</v>
      </c>
      <c r="BJ1840" s="19" t="s">
        <v>77</v>
      </c>
      <c r="BK1840" s="194">
        <f t="shared" ref="BK1840:BK1851" si="49">ROUND(I1840*H1840,2)</f>
        <v>0</v>
      </c>
      <c r="BL1840" s="19" t="s">
        <v>167</v>
      </c>
      <c r="BM1840" s="193" t="s">
        <v>4050</v>
      </c>
    </row>
    <row r="1841" spans="1:65" s="2" customFormat="1" ht="21.75" customHeight="1">
      <c r="A1841" s="36"/>
      <c r="B1841" s="37"/>
      <c r="C1841" s="218" t="s">
        <v>4051</v>
      </c>
      <c r="D1841" s="218" t="s">
        <v>264</v>
      </c>
      <c r="E1841" s="219" t="s">
        <v>4052</v>
      </c>
      <c r="F1841" s="220" t="s">
        <v>4053</v>
      </c>
      <c r="G1841" s="221" t="s">
        <v>249</v>
      </c>
      <c r="H1841" s="222">
        <v>3</v>
      </c>
      <c r="I1841" s="223"/>
      <c r="J1841" s="224">
        <f t="shared" si="40"/>
        <v>0</v>
      </c>
      <c r="K1841" s="225"/>
      <c r="L1841" s="226"/>
      <c r="M1841" s="227" t="s">
        <v>18</v>
      </c>
      <c r="N1841" s="228" t="s">
        <v>41</v>
      </c>
      <c r="O1841" s="66"/>
      <c r="P1841" s="191">
        <f t="shared" si="41"/>
        <v>0</v>
      </c>
      <c r="Q1841" s="191">
        <v>0</v>
      </c>
      <c r="R1841" s="191">
        <f t="shared" si="42"/>
        <v>0</v>
      </c>
      <c r="S1841" s="191">
        <v>0</v>
      </c>
      <c r="T1841" s="192">
        <f t="shared" si="43"/>
        <v>0</v>
      </c>
      <c r="U1841" s="36"/>
      <c r="V1841" s="36"/>
      <c r="W1841" s="36"/>
      <c r="X1841" s="36"/>
      <c r="Y1841" s="36"/>
      <c r="Z1841" s="36"/>
      <c r="AA1841" s="36"/>
      <c r="AB1841" s="36"/>
      <c r="AC1841" s="36"/>
      <c r="AD1841" s="36"/>
      <c r="AE1841" s="36"/>
      <c r="AR1841" s="193" t="s">
        <v>415</v>
      </c>
      <c r="AT1841" s="193" t="s">
        <v>264</v>
      </c>
      <c r="AU1841" s="193" t="s">
        <v>79</v>
      </c>
      <c r="AY1841" s="19" t="s">
        <v>244</v>
      </c>
      <c r="BE1841" s="194">
        <f t="shared" si="44"/>
        <v>0</v>
      </c>
      <c r="BF1841" s="194">
        <f t="shared" si="45"/>
        <v>0</v>
      </c>
      <c r="BG1841" s="194">
        <f t="shared" si="46"/>
        <v>0</v>
      </c>
      <c r="BH1841" s="194">
        <f t="shared" si="47"/>
        <v>0</v>
      </c>
      <c r="BI1841" s="194">
        <f t="shared" si="48"/>
        <v>0</v>
      </c>
      <c r="BJ1841" s="19" t="s">
        <v>77</v>
      </c>
      <c r="BK1841" s="194">
        <f t="shared" si="49"/>
        <v>0</v>
      </c>
      <c r="BL1841" s="19" t="s">
        <v>167</v>
      </c>
      <c r="BM1841" s="193" t="s">
        <v>4054</v>
      </c>
    </row>
    <row r="1842" spans="1:65" s="2" customFormat="1" ht="37.9" customHeight="1">
      <c r="A1842" s="36"/>
      <c r="B1842" s="37"/>
      <c r="C1842" s="181" t="s">
        <v>4055</v>
      </c>
      <c r="D1842" s="181" t="s">
        <v>246</v>
      </c>
      <c r="E1842" s="182" t="s">
        <v>4056</v>
      </c>
      <c r="F1842" s="183" t="s">
        <v>4057</v>
      </c>
      <c r="G1842" s="184" t="s">
        <v>249</v>
      </c>
      <c r="H1842" s="185">
        <v>1</v>
      </c>
      <c r="I1842" s="186"/>
      <c r="J1842" s="187">
        <f t="shared" si="40"/>
        <v>0</v>
      </c>
      <c r="K1842" s="188"/>
      <c r="L1842" s="41"/>
      <c r="M1842" s="189" t="s">
        <v>18</v>
      </c>
      <c r="N1842" s="190" t="s">
        <v>41</v>
      </c>
      <c r="O1842" s="66"/>
      <c r="P1842" s="191">
        <f t="shared" si="41"/>
        <v>0</v>
      </c>
      <c r="Q1842" s="191">
        <v>0</v>
      </c>
      <c r="R1842" s="191">
        <f t="shared" si="42"/>
        <v>0</v>
      </c>
      <c r="S1842" s="191">
        <v>0</v>
      </c>
      <c r="T1842" s="192">
        <f t="shared" si="43"/>
        <v>0</v>
      </c>
      <c r="U1842" s="36"/>
      <c r="V1842" s="36"/>
      <c r="W1842" s="36"/>
      <c r="X1842" s="36"/>
      <c r="Y1842" s="36"/>
      <c r="Z1842" s="36"/>
      <c r="AA1842" s="36"/>
      <c r="AB1842" s="36"/>
      <c r="AC1842" s="36"/>
      <c r="AD1842" s="36"/>
      <c r="AE1842" s="36"/>
      <c r="AR1842" s="193" t="s">
        <v>167</v>
      </c>
      <c r="AT1842" s="193" t="s">
        <v>246</v>
      </c>
      <c r="AU1842" s="193" t="s">
        <v>79</v>
      </c>
      <c r="AY1842" s="19" t="s">
        <v>244</v>
      </c>
      <c r="BE1842" s="194">
        <f t="shared" si="44"/>
        <v>0</v>
      </c>
      <c r="BF1842" s="194">
        <f t="shared" si="45"/>
        <v>0</v>
      </c>
      <c r="BG1842" s="194">
        <f t="shared" si="46"/>
        <v>0</v>
      </c>
      <c r="BH1842" s="194">
        <f t="shared" si="47"/>
        <v>0</v>
      </c>
      <c r="BI1842" s="194">
        <f t="shared" si="48"/>
        <v>0</v>
      </c>
      <c r="BJ1842" s="19" t="s">
        <v>77</v>
      </c>
      <c r="BK1842" s="194">
        <f t="shared" si="49"/>
        <v>0</v>
      </c>
      <c r="BL1842" s="19" t="s">
        <v>167</v>
      </c>
      <c r="BM1842" s="193" t="s">
        <v>4058</v>
      </c>
    </row>
    <row r="1843" spans="1:65" s="2" customFormat="1" ht="24.2" customHeight="1">
      <c r="A1843" s="36"/>
      <c r="B1843" s="37"/>
      <c r="C1843" s="218" t="s">
        <v>4059</v>
      </c>
      <c r="D1843" s="218" t="s">
        <v>264</v>
      </c>
      <c r="E1843" s="219" t="s">
        <v>4060</v>
      </c>
      <c r="F1843" s="220" t="s">
        <v>4061</v>
      </c>
      <c r="G1843" s="221" t="s">
        <v>249</v>
      </c>
      <c r="H1843" s="222">
        <v>1</v>
      </c>
      <c r="I1843" s="223"/>
      <c r="J1843" s="224">
        <f t="shared" si="40"/>
        <v>0</v>
      </c>
      <c r="K1843" s="225"/>
      <c r="L1843" s="226"/>
      <c r="M1843" s="227" t="s">
        <v>18</v>
      </c>
      <c r="N1843" s="228" t="s">
        <v>41</v>
      </c>
      <c r="O1843" s="66"/>
      <c r="P1843" s="191">
        <f t="shared" si="41"/>
        <v>0</v>
      </c>
      <c r="Q1843" s="191">
        <v>0</v>
      </c>
      <c r="R1843" s="191">
        <f t="shared" si="42"/>
        <v>0</v>
      </c>
      <c r="S1843" s="191">
        <v>0</v>
      </c>
      <c r="T1843" s="192">
        <f t="shared" si="43"/>
        <v>0</v>
      </c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R1843" s="193" t="s">
        <v>415</v>
      </c>
      <c r="AT1843" s="193" t="s">
        <v>264</v>
      </c>
      <c r="AU1843" s="193" t="s">
        <v>79</v>
      </c>
      <c r="AY1843" s="19" t="s">
        <v>244</v>
      </c>
      <c r="BE1843" s="194">
        <f t="shared" si="44"/>
        <v>0</v>
      </c>
      <c r="BF1843" s="194">
        <f t="shared" si="45"/>
        <v>0</v>
      </c>
      <c r="BG1843" s="194">
        <f t="shared" si="46"/>
        <v>0</v>
      </c>
      <c r="BH1843" s="194">
        <f t="shared" si="47"/>
        <v>0</v>
      </c>
      <c r="BI1843" s="194">
        <f t="shared" si="48"/>
        <v>0</v>
      </c>
      <c r="BJ1843" s="19" t="s">
        <v>77</v>
      </c>
      <c r="BK1843" s="194">
        <f t="shared" si="49"/>
        <v>0</v>
      </c>
      <c r="BL1843" s="19" t="s">
        <v>167</v>
      </c>
      <c r="BM1843" s="193" t="s">
        <v>4062</v>
      </c>
    </row>
    <row r="1844" spans="1:65" s="2" customFormat="1" ht="37.9" customHeight="1">
      <c r="A1844" s="36"/>
      <c r="B1844" s="37"/>
      <c r="C1844" s="181" t="s">
        <v>4063</v>
      </c>
      <c r="D1844" s="181" t="s">
        <v>246</v>
      </c>
      <c r="E1844" s="182" t="s">
        <v>4064</v>
      </c>
      <c r="F1844" s="183" t="s">
        <v>4065</v>
      </c>
      <c r="G1844" s="184" t="s">
        <v>249</v>
      </c>
      <c r="H1844" s="185">
        <v>1</v>
      </c>
      <c r="I1844" s="186"/>
      <c r="J1844" s="187">
        <f t="shared" si="40"/>
        <v>0</v>
      </c>
      <c r="K1844" s="188"/>
      <c r="L1844" s="41"/>
      <c r="M1844" s="189" t="s">
        <v>18</v>
      </c>
      <c r="N1844" s="190" t="s">
        <v>41</v>
      </c>
      <c r="O1844" s="66"/>
      <c r="P1844" s="191">
        <f t="shared" si="41"/>
        <v>0</v>
      </c>
      <c r="Q1844" s="191">
        <v>0</v>
      </c>
      <c r="R1844" s="191">
        <f t="shared" si="42"/>
        <v>0</v>
      </c>
      <c r="S1844" s="191">
        <v>0</v>
      </c>
      <c r="T1844" s="192">
        <f t="shared" si="43"/>
        <v>0</v>
      </c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R1844" s="193" t="s">
        <v>167</v>
      </c>
      <c r="AT1844" s="193" t="s">
        <v>246</v>
      </c>
      <c r="AU1844" s="193" t="s">
        <v>79</v>
      </c>
      <c r="AY1844" s="19" t="s">
        <v>244</v>
      </c>
      <c r="BE1844" s="194">
        <f t="shared" si="44"/>
        <v>0</v>
      </c>
      <c r="BF1844" s="194">
        <f t="shared" si="45"/>
        <v>0</v>
      </c>
      <c r="BG1844" s="194">
        <f t="shared" si="46"/>
        <v>0</v>
      </c>
      <c r="BH1844" s="194">
        <f t="shared" si="47"/>
        <v>0</v>
      </c>
      <c r="BI1844" s="194">
        <f t="shared" si="48"/>
        <v>0</v>
      </c>
      <c r="BJ1844" s="19" t="s">
        <v>77</v>
      </c>
      <c r="BK1844" s="194">
        <f t="shared" si="49"/>
        <v>0</v>
      </c>
      <c r="BL1844" s="19" t="s">
        <v>167</v>
      </c>
      <c r="BM1844" s="193" t="s">
        <v>4066</v>
      </c>
    </row>
    <row r="1845" spans="1:65" s="2" customFormat="1" ht="24.2" customHeight="1">
      <c r="A1845" s="36"/>
      <c r="B1845" s="37"/>
      <c r="C1845" s="218" t="s">
        <v>4067</v>
      </c>
      <c r="D1845" s="218" t="s">
        <v>264</v>
      </c>
      <c r="E1845" s="219" t="s">
        <v>4068</v>
      </c>
      <c r="F1845" s="220" t="s">
        <v>4069</v>
      </c>
      <c r="G1845" s="221" t="s">
        <v>249</v>
      </c>
      <c r="H1845" s="222">
        <v>1</v>
      </c>
      <c r="I1845" s="223"/>
      <c r="J1845" s="224">
        <f t="shared" si="40"/>
        <v>0</v>
      </c>
      <c r="K1845" s="225"/>
      <c r="L1845" s="226"/>
      <c r="M1845" s="227" t="s">
        <v>18</v>
      </c>
      <c r="N1845" s="228" t="s">
        <v>41</v>
      </c>
      <c r="O1845" s="66"/>
      <c r="P1845" s="191">
        <f t="shared" si="41"/>
        <v>0</v>
      </c>
      <c r="Q1845" s="191">
        <v>0</v>
      </c>
      <c r="R1845" s="191">
        <f t="shared" si="42"/>
        <v>0</v>
      </c>
      <c r="S1845" s="191">
        <v>0</v>
      </c>
      <c r="T1845" s="192">
        <f t="shared" si="43"/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193" t="s">
        <v>415</v>
      </c>
      <c r="AT1845" s="193" t="s">
        <v>264</v>
      </c>
      <c r="AU1845" s="193" t="s">
        <v>79</v>
      </c>
      <c r="AY1845" s="19" t="s">
        <v>244</v>
      </c>
      <c r="BE1845" s="194">
        <f t="shared" si="44"/>
        <v>0</v>
      </c>
      <c r="BF1845" s="194">
        <f t="shared" si="45"/>
        <v>0</v>
      </c>
      <c r="BG1845" s="194">
        <f t="shared" si="46"/>
        <v>0</v>
      </c>
      <c r="BH1845" s="194">
        <f t="shared" si="47"/>
        <v>0</v>
      </c>
      <c r="BI1845" s="194">
        <f t="shared" si="48"/>
        <v>0</v>
      </c>
      <c r="BJ1845" s="19" t="s">
        <v>77</v>
      </c>
      <c r="BK1845" s="194">
        <f t="shared" si="49"/>
        <v>0</v>
      </c>
      <c r="BL1845" s="19" t="s">
        <v>167</v>
      </c>
      <c r="BM1845" s="193" t="s">
        <v>4070</v>
      </c>
    </row>
    <row r="1846" spans="1:65" s="2" customFormat="1" ht="37.9" customHeight="1">
      <c r="A1846" s="36"/>
      <c r="B1846" s="37"/>
      <c r="C1846" s="181" t="s">
        <v>4071</v>
      </c>
      <c r="D1846" s="181" t="s">
        <v>246</v>
      </c>
      <c r="E1846" s="182" t="s">
        <v>860</v>
      </c>
      <c r="F1846" s="183" t="s">
        <v>861</v>
      </c>
      <c r="G1846" s="184" t="s">
        <v>249</v>
      </c>
      <c r="H1846" s="185">
        <v>1</v>
      </c>
      <c r="I1846" s="186"/>
      <c r="J1846" s="187">
        <f t="shared" si="40"/>
        <v>0</v>
      </c>
      <c r="K1846" s="188"/>
      <c r="L1846" s="41"/>
      <c r="M1846" s="189" t="s">
        <v>18</v>
      </c>
      <c r="N1846" s="190" t="s">
        <v>41</v>
      </c>
      <c r="O1846" s="66"/>
      <c r="P1846" s="191">
        <f t="shared" si="41"/>
        <v>0</v>
      </c>
      <c r="Q1846" s="191">
        <v>0</v>
      </c>
      <c r="R1846" s="191">
        <f t="shared" si="42"/>
        <v>0</v>
      </c>
      <c r="S1846" s="191">
        <v>0</v>
      </c>
      <c r="T1846" s="192">
        <f t="shared" si="43"/>
        <v>0</v>
      </c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R1846" s="193" t="s">
        <v>167</v>
      </c>
      <c r="AT1846" s="193" t="s">
        <v>246</v>
      </c>
      <c r="AU1846" s="193" t="s">
        <v>79</v>
      </c>
      <c r="AY1846" s="19" t="s">
        <v>244</v>
      </c>
      <c r="BE1846" s="194">
        <f t="shared" si="44"/>
        <v>0</v>
      </c>
      <c r="BF1846" s="194">
        <f t="shared" si="45"/>
        <v>0</v>
      </c>
      <c r="BG1846" s="194">
        <f t="shared" si="46"/>
        <v>0</v>
      </c>
      <c r="BH1846" s="194">
        <f t="shared" si="47"/>
        <v>0</v>
      </c>
      <c r="BI1846" s="194">
        <f t="shared" si="48"/>
        <v>0</v>
      </c>
      <c r="BJ1846" s="19" t="s">
        <v>77</v>
      </c>
      <c r="BK1846" s="194">
        <f t="shared" si="49"/>
        <v>0</v>
      </c>
      <c r="BL1846" s="19" t="s">
        <v>167</v>
      </c>
      <c r="BM1846" s="193" t="s">
        <v>4072</v>
      </c>
    </row>
    <row r="1847" spans="1:65" s="2" customFormat="1" ht="24.2" customHeight="1">
      <c r="A1847" s="36"/>
      <c r="B1847" s="37"/>
      <c r="C1847" s="218" t="s">
        <v>4073</v>
      </c>
      <c r="D1847" s="218" t="s">
        <v>264</v>
      </c>
      <c r="E1847" s="219" t="s">
        <v>4074</v>
      </c>
      <c r="F1847" s="220" t="s">
        <v>4075</v>
      </c>
      <c r="G1847" s="221" t="s">
        <v>249</v>
      </c>
      <c r="H1847" s="222">
        <v>1</v>
      </c>
      <c r="I1847" s="223"/>
      <c r="J1847" s="224">
        <f t="shared" si="40"/>
        <v>0</v>
      </c>
      <c r="K1847" s="225"/>
      <c r="L1847" s="226"/>
      <c r="M1847" s="227" t="s">
        <v>18</v>
      </c>
      <c r="N1847" s="228" t="s">
        <v>41</v>
      </c>
      <c r="O1847" s="66"/>
      <c r="P1847" s="191">
        <f t="shared" si="41"/>
        <v>0</v>
      </c>
      <c r="Q1847" s="191">
        <v>0</v>
      </c>
      <c r="R1847" s="191">
        <f t="shared" si="42"/>
        <v>0</v>
      </c>
      <c r="S1847" s="191">
        <v>0</v>
      </c>
      <c r="T1847" s="192">
        <f t="shared" si="43"/>
        <v>0</v>
      </c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R1847" s="193" t="s">
        <v>415</v>
      </c>
      <c r="AT1847" s="193" t="s">
        <v>264</v>
      </c>
      <c r="AU1847" s="193" t="s">
        <v>79</v>
      </c>
      <c r="AY1847" s="19" t="s">
        <v>244</v>
      </c>
      <c r="BE1847" s="194">
        <f t="shared" si="44"/>
        <v>0</v>
      </c>
      <c r="BF1847" s="194">
        <f t="shared" si="45"/>
        <v>0</v>
      </c>
      <c r="BG1847" s="194">
        <f t="shared" si="46"/>
        <v>0</v>
      </c>
      <c r="BH1847" s="194">
        <f t="shared" si="47"/>
        <v>0</v>
      </c>
      <c r="BI1847" s="194">
        <f t="shared" si="48"/>
        <v>0</v>
      </c>
      <c r="BJ1847" s="19" t="s">
        <v>77</v>
      </c>
      <c r="BK1847" s="194">
        <f t="shared" si="49"/>
        <v>0</v>
      </c>
      <c r="BL1847" s="19" t="s">
        <v>167</v>
      </c>
      <c r="BM1847" s="193" t="s">
        <v>4076</v>
      </c>
    </row>
    <row r="1848" spans="1:65" s="2" customFormat="1" ht="37.9" customHeight="1">
      <c r="A1848" s="36"/>
      <c r="B1848" s="37"/>
      <c r="C1848" s="181" t="s">
        <v>4077</v>
      </c>
      <c r="D1848" s="181" t="s">
        <v>246</v>
      </c>
      <c r="E1848" s="182" t="s">
        <v>4078</v>
      </c>
      <c r="F1848" s="183" t="s">
        <v>4079</v>
      </c>
      <c r="G1848" s="184" t="s">
        <v>249</v>
      </c>
      <c r="H1848" s="185">
        <v>1</v>
      </c>
      <c r="I1848" s="186"/>
      <c r="J1848" s="187">
        <f t="shared" si="40"/>
        <v>0</v>
      </c>
      <c r="K1848" s="188"/>
      <c r="L1848" s="41"/>
      <c r="M1848" s="189" t="s">
        <v>18</v>
      </c>
      <c r="N1848" s="190" t="s">
        <v>41</v>
      </c>
      <c r="O1848" s="66"/>
      <c r="P1848" s="191">
        <f t="shared" si="41"/>
        <v>0</v>
      </c>
      <c r="Q1848" s="191">
        <v>0</v>
      </c>
      <c r="R1848" s="191">
        <f t="shared" si="42"/>
        <v>0</v>
      </c>
      <c r="S1848" s="191">
        <v>0</v>
      </c>
      <c r="T1848" s="192">
        <f t="shared" si="43"/>
        <v>0</v>
      </c>
      <c r="U1848" s="36"/>
      <c r="V1848" s="36"/>
      <c r="W1848" s="36"/>
      <c r="X1848" s="36"/>
      <c r="Y1848" s="36"/>
      <c r="Z1848" s="36"/>
      <c r="AA1848" s="36"/>
      <c r="AB1848" s="36"/>
      <c r="AC1848" s="36"/>
      <c r="AD1848" s="36"/>
      <c r="AE1848" s="36"/>
      <c r="AR1848" s="193" t="s">
        <v>167</v>
      </c>
      <c r="AT1848" s="193" t="s">
        <v>246</v>
      </c>
      <c r="AU1848" s="193" t="s">
        <v>79</v>
      </c>
      <c r="AY1848" s="19" t="s">
        <v>244</v>
      </c>
      <c r="BE1848" s="194">
        <f t="shared" si="44"/>
        <v>0</v>
      </c>
      <c r="BF1848" s="194">
        <f t="shared" si="45"/>
        <v>0</v>
      </c>
      <c r="BG1848" s="194">
        <f t="shared" si="46"/>
        <v>0</v>
      </c>
      <c r="BH1848" s="194">
        <f t="shared" si="47"/>
        <v>0</v>
      </c>
      <c r="BI1848" s="194">
        <f t="shared" si="48"/>
        <v>0</v>
      </c>
      <c r="BJ1848" s="19" t="s">
        <v>77</v>
      </c>
      <c r="BK1848" s="194">
        <f t="shared" si="49"/>
        <v>0</v>
      </c>
      <c r="BL1848" s="19" t="s">
        <v>167</v>
      </c>
      <c r="BM1848" s="193" t="s">
        <v>4080</v>
      </c>
    </row>
    <row r="1849" spans="1:65" s="2" customFormat="1" ht="24.2" customHeight="1">
      <c r="A1849" s="36"/>
      <c r="B1849" s="37"/>
      <c r="C1849" s="218" t="s">
        <v>4081</v>
      </c>
      <c r="D1849" s="218" t="s">
        <v>264</v>
      </c>
      <c r="E1849" s="219" t="s">
        <v>4082</v>
      </c>
      <c r="F1849" s="220" t="s">
        <v>4083</v>
      </c>
      <c r="G1849" s="221" t="s">
        <v>249</v>
      </c>
      <c r="H1849" s="222">
        <v>1</v>
      </c>
      <c r="I1849" s="223"/>
      <c r="J1849" s="224">
        <f t="shared" si="40"/>
        <v>0</v>
      </c>
      <c r="K1849" s="225"/>
      <c r="L1849" s="226"/>
      <c r="M1849" s="227" t="s">
        <v>18</v>
      </c>
      <c r="N1849" s="228" t="s">
        <v>41</v>
      </c>
      <c r="O1849" s="66"/>
      <c r="P1849" s="191">
        <f t="shared" si="41"/>
        <v>0</v>
      </c>
      <c r="Q1849" s="191">
        <v>0</v>
      </c>
      <c r="R1849" s="191">
        <f t="shared" si="42"/>
        <v>0</v>
      </c>
      <c r="S1849" s="191">
        <v>0</v>
      </c>
      <c r="T1849" s="192">
        <f t="shared" si="43"/>
        <v>0</v>
      </c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R1849" s="193" t="s">
        <v>415</v>
      </c>
      <c r="AT1849" s="193" t="s">
        <v>264</v>
      </c>
      <c r="AU1849" s="193" t="s">
        <v>79</v>
      </c>
      <c r="AY1849" s="19" t="s">
        <v>244</v>
      </c>
      <c r="BE1849" s="194">
        <f t="shared" si="44"/>
        <v>0</v>
      </c>
      <c r="BF1849" s="194">
        <f t="shared" si="45"/>
        <v>0</v>
      </c>
      <c r="BG1849" s="194">
        <f t="shared" si="46"/>
        <v>0</v>
      </c>
      <c r="BH1849" s="194">
        <f t="shared" si="47"/>
        <v>0</v>
      </c>
      <c r="BI1849" s="194">
        <f t="shared" si="48"/>
        <v>0</v>
      </c>
      <c r="BJ1849" s="19" t="s">
        <v>77</v>
      </c>
      <c r="BK1849" s="194">
        <f t="shared" si="49"/>
        <v>0</v>
      </c>
      <c r="BL1849" s="19" t="s">
        <v>167</v>
      </c>
      <c r="BM1849" s="193" t="s">
        <v>4084</v>
      </c>
    </row>
    <row r="1850" spans="1:65" s="2" customFormat="1" ht="37.9" customHeight="1">
      <c r="A1850" s="36"/>
      <c r="B1850" s="37"/>
      <c r="C1850" s="181" t="s">
        <v>4085</v>
      </c>
      <c r="D1850" s="181" t="s">
        <v>246</v>
      </c>
      <c r="E1850" s="182" t="s">
        <v>4086</v>
      </c>
      <c r="F1850" s="183" t="s">
        <v>4087</v>
      </c>
      <c r="G1850" s="184" t="s">
        <v>249</v>
      </c>
      <c r="H1850" s="185">
        <v>13</v>
      </c>
      <c r="I1850" s="186"/>
      <c r="J1850" s="187">
        <f t="shared" si="40"/>
        <v>0</v>
      </c>
      <c r="K1850" s="188"/>
      <c r="L1850" s="41"/>
      <c r="M1850" s="189" t="s">
        <v>18</v>
      </c>
      <c r="N1850" s="190" t="s">
        <v>41</v>
      </c>
      <c r="O1850" s="66"/>
      <c r="P1850" s="191">
        <f t="shared" si="41"/>
        <v>0</v>
      </c>
      <c r="Q1850" s="191">
        <v>0</v>
      </c>
      <c r="R1850" s="191">
        <f t="shared" si="42"/>
        <v>0</v>
      </c>
      <c r="S1850" s="191">
        <v>0</v>
      </c>
      <c r="T1850" s="192">
        <f t="shared" si="43"/>
        <v>0</v>
      </c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R1850" s="193" t="s">
        <v>167</v>
      </c>
      <c r="AT1850" s="193" t="s">
        <v>246</v>
      </c>
      <c r="AU1850" s="193" t="s">
        <v>79</v>
      </c>
      <c r="AY1850" s="19" t="s">
        <v>244</v>
      </c>
      <c r="BE1850" s="194">
        <f t="shared" si="44"/>
        <v>0</v>
      </c>
      <c r="BF1850" s="194">
        <f t="shared" si="45"/>
        <v>0</v>
      </c>
      <c r="BG1850" s="194">
        <f t="shared" si="46"/>
        <v>0</v>
      </c>
      <c r="BH1850" s="194">
        <f t="shared" si="47"/>
        <v>0</v>
      </c>
      <c r="BI1850" s="194">
        <f t="shared" si="48"/>
        <v>0</v>
      </c>
      <c r="BJ1850" s="19" t="s">
        <v>77</v>
      </c>
      <c r="BK1850" s="194">
        <f t="shared" si="49"/>
        <v>0</v>
      </c>
      <c r="BL1850" s="19" t="s">
        <v>167</v>
      </c>
      <c r="BM1850" s="193" t="s">
        <v>4088</v>
      </c>
    </row>
    <row r="1851" spans="1:65" s="2" customFormat="1" ht="37.9" customHeight="1">
      <c r="A1851" s="36"/>
      <c r="B1851" s="37"/>
      <c r="C1851" s="218" t="s">
        <v>4089</v>
      </c>
      <c r="D1851" s="218" t="s">
        <v>264</v>
      </c>
      <c r="E1851" s="219" t="s">
        <v>4090</v>
      </c>
      <c r="F1851" s="220" t="s">
        <v>4091</v>
      </c>
      <c r="G1851" s="221" t="s">
        <v>249</v>
      </c>
      <c r="H1851" s="222">
        <v>5</v>
      </c>
      <c r="I1851" s="223"/>
      <c r="J1851" s="224">
        <f t="shared" si="40"/>
        <v>0</v>
      </c>
      <c r="K1851" s="225"/>
      <c r="L1851" s="226"/>
      <c r="M1851" s="227" t="s">
        <v>18</v>
      </c>
      <c r="N1851" s="228" t="s">
        <v>41</v>
      </c>
      <c r="O1851" s="66"/>
      <c r="P1851" s="191">
        <f t="shared" si="41"/>
        <v>0</v>
      </c>
      <c r="Q1851" s="191">
        <v>0</v>
      </c>
      <c r="R1851" s="191">
        <f t="shared" si="42"/>
        <v>0</v>
      </c>
      <c r="S1851" s="191">
        <v>0</v>
      </c>
      <c r="T1851" s="192">
        <f t="shared" si="43"/>
        <v>0</v>
      </c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R1851" s="193" t="s">
        <v>415</v>
      </c>
      <c r="AT1851" s="193" t="s">
        <v>264</v>
      </c>
      <c r="AU1851" s="193" t="s">
        <v>79</v>
      </c>
      <c r="AY1851" s="19" t="s">
        <v>244</v>
      </c>
      <c r="BE1851" s="194">
        <f t="shared" si="44"/>
        <v>0</v>
      </c>
      <c r="BF1851" s="194">
        <f t="shared" si="45"/>
        <v>0</v>
      </c>
      <c r="BG1851" s="194">
        <f t="shared" si="46"/>
        <v>0</v>
      </c>
      <c r="BH1851" s="194">
        <f t="shared" si="47"/>
        <v>0</v>
      </c>
      <c r="BI1851" s="194">
        <f t="shared" si="48"/>
        <v>0</v>
      </c>
      <c r="BJ1851" s="19" t="s">
        <v>77</v>
      </c>
      <c r="BK1851" s="194">
        <f t="shared" si="49"/>
        <v>0</v>
      </c>
      <c r="BL1851" s="19" t="s">
        <v>167</v>
      </c>
      <c r="BM1851" s="193" t="s">
        <v>4092</v>
      </c>
    </row>
    <row r="1852" spans="1:65" s="13" customFormat="1">
      <c r="B1852" s="195"/>
      <c r="C1852" s="196"/>
      <c r="D1852" s="197" t="s">
        <v>252</v>
      </c>
      <c r="E1852" s="198" t="s">
        <v>18</v>
      </c>
      <c r="F1852" s="199" t="s">
        <v>271</v>
      </c>
      <c r="G1852" s="196"/>
      <c r="H1852" s="200">
        <v>5</v>
      </c>
      <c r="I1852" s="201"/>
      <c r="J1852" s="196"/>
      <c r="K1852" s="196"/>
      <c r="L1852" s="202"/>
      <c r="M1852" s="203"/>
      <c r="N1852" s="204"/>
      <c r="O1852" s="204"/>
      <c r="P1852" s="204"/>
      <c r="Q1852" s="204"/>
      <c r="R1852" s="204"/>
      <c r="S1852" s="204"/>
      <c r="T1852" s="205"/>
      <c r="AT1852" s="206" t="s">
        <v>252</v>
      </c>
      <c r="AU1852" s="206" t="s">
        <v>79</v>
      </c>
      <c r="AV1852" s="13" t="s">
        <v>79</v>
      </c>
      <c r="AW1852" s="13" t="s">
        <v>32</v>
      </c>
      <c r="AX1852" s="13" t="s">
        <v>77</v>
      </c>
      <c r="AY1852" s="206" t="s">
        <v>244</v>
      </c>
    </row>
    <row r="1853" spans="1:65" s="2" customFormat="1" ht="24.2" customHeight="1">
      <c r="A1853" s="36"/>
      <c r="B1853" s="37"/>
      <c r="C1853" s="218" t="s">
        <v>4093</v>
      </c>
      <c r="D1853" s="218" t="s">
        <v>264</v>
      </c>
      <c r="E1853" s="219" t="s">
        <v>4094</v>
      </c>
      <c r="F1853" s="220" t="s">
        <v>4095</v>
      </c>
      <c r="G1853" s="221" t="s">
        <v>1227</v>
      </c>
      <c r="H1853" s="222">
        <v>8</v>
      </c>
      <c r="I1853" s="223"/>
      <c r="J1853" s="224">
        <f>ROUND(I1853*H1853,2)</f>
        <v>0</v>
      </c>
      <c r="K1853" s="225"/>
      <c r="L1853" s="226"/>
      <c r="M1853" s="227" t="s">
        <v>18</v>
      </c>
      <c r="N1853" s="228" t="s">
        <v>41</v>
      </c>
      <c r="O1853" s="66"/>
      <c r="P1853" s="191">
        <f>O1853*H1853</f>
        <v>0</v>
      </c>
      <c r="Q1853" s="191">
        <v>0</v>
      </c>
      <c r="R1853" s="191">
        <f>Q1853*H1853</f>
        <v>0</v>
      </c>
      <c r="S1853" s="191">
        <v>0</v>
      </c>
      <c r="T1853" s="192">
        <f>S1853*H1853</f>
        <v>0</v>
      </c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R1853" s="193" t="s">
        <v>415</v>
      </c>
      <c r="AT1853" s="193" t="s">
        <v>264</v>
      </c>
      <c r="AU1853" s="193" t="s">
        <v>79</v>
      </c>
      <c r="AY1853" s="19" t="s">
        <v>244</v>
      </c>
      <c r="BE1853" s="194">
        <f>IF(N1853="základní",J1853,0)</f>
        <v>0</v>
      </c>
      <c r="BF1853" s="194">
        <f>IF(N1853="snížená",J1853,0)</f>
        <v>0</v>
      </c>
      <c r="BG1853" s="194">
        <f>IF(N1853="zákl. přenesená",J1853,0)</f>
        <v>0</v>
      </c>
      <c r="BH1853" s="194">
        <f>IF(N1853="sníž. přenesená",J1853,0)</f>
        <v>0</v>
      </c>
      <c r="BI1853" s="194">
        <f>IF(N1853="nulová",J1853,0)</f>
        <v>0</v>
      </c>
      <c r="BJ1853" s="19" t="s">
        <v>77</v>
      </c>
      <c r="BK1853" s="194">
        <f>ROUND(I1853*H1853,2)</f>
        <v>0</v>
      </c>
      <c r="BL1853" s="19" t="s">
        <v>167</v>
      </c>
      <c r="BM1853" s="193" t="s">
        <v>4096</v>
      </c>
    </row>
    <row r="1854" spans="1:65" s="13" customFormat="1">
      <c r="B1854" s="195"/>
      <c r="C1854" s="196"/>
      <c r="D1854" s="197" t="s">
        <v>252</v>
      </c>
      <c r="E1854" s="198" t="s">
        <v>18</v>
      </c>
      <c r="F1854" s="199" t="s">
        <v>267</v>
      </c>
      <c r="G1854" s="196"/>
      <c r="H1854" s="200">
        <v>8</v>
      </c>
      <c r="I1854" s="201"/>
      <c r="J1854" s="196"/>
      <c r="K1854" s="196"/>
      <c r="L1854" s="202"/>
      <c r="M1854" s="203"/>
      <c r="N1854" s="204"/>
      <c r="O1854" s="204"/>
      <c r="P1854" s="204"/>
      <c r="Q1854" s="204"/>
      <c r="R1854" s="204"/>
      <c r="S1854" s="204"/>
      <c r="T1854" s="205"/>
      <c r="AT1854" s="206" t="s">
        <v>252</v>
      </c>
      <c r="AU1854" s="206" t="s">
        <v>79</v>
      </c>
      <c r="AV1854" s="13" t="s">
        <v>79</v>
      </c>
      <c r="AW1854" s="13" t="s">
        <v>32</v>
      </c>
      <c r="AX1854" s="13" t="s">
        <v>77</v>
      </c>
      <c r="AY1854" s="206" t="s">
        <v>244</v>
      </c>
    </row>
    <row r="1855" spans="1:65" s="2" customFormat="1" ht="37.9" customHeight="1">
      <c r="A1855" s="36"/>
      <c r="B1855" s="37"/>
      <c r="C1855" s="181" t="s">
        <v>4097</v>
      </c>
      <c r="D1855" s="181" t="s">
        <v>246</v>
      </c>
      <c r="E1855" s="182" t="s">
        <v>868</v>
      </c>
      <c r="F1855" s="183" t="s">
        <v>4098</v>
      </c>
      <c r="G1855" s="184" t="s">
        <v>249</v>
      </c>
      <c r="H1855" s="185">
        <v>8</v>
      </c>
      <c r="I1855" s="186"/>
      <c r="J1855" s="187">
        <f t="shared" ref="J1855:J1869" si="50">ROUND(I1855*H1855,2)</f>
        <v>0</v>
      </c>
      <c r="K1855" s="188"/>
      <c r="L1855" s="41"/>
      <c r="M1855" s="189" t="s">
        <v>18</v>
      </c>
      <c r="N1855" s="190" t="s">
        <v>41</v>
      </c>
      <c r="O1855" s="66"/>
      <c r="P1855" s="191">
        <f t="shared" ref="P1855:P1869" si="51">O1855*H1855</f>
        <v>0</v>
      </c>
      <c r="Q1855" s="191">
        <v>0</v>
      </c>
      <c r="R1855" s="191">
        <f t="shared" ref="R1855:R1869" si="52">Q1855*H1855</f>
        <v>0</v>
      </c>
      <c r="S1855" s="191">
        <v>0</v>
      </c>
      <c r="T1855" s="192">
        <f t="shared" ref="T1855:T1869" si="53">S1855*H1855</f>
        <v>0</v>
      </c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R1855" s="193" t="s">
        <v>167</v>
      </c>
      <c r="AT1855" s="193" t="s">
        <v>246</v>
      </c>
      <c r="AU1855" s="193" t="s">
        <v>79</v>
      </c>
      <c r="AY1855" s="19" t="s">
        <v>244</v>
      </c>
      <c r="BE1855" s="194">
        <f t="shared" ref="BE1855:BE1869" si="54">IF(N1855="základní",J1855,0)</f>
        <v>0</v>
      </c>
      <c r="BF1855" s="194">
        <f t="shared" ref="BF1855:BF1869" si="55">IF(N1855="snížená",J1855,0)</f>
        <v>0</v>
      </c>
      <c r="BG1855" s="194">
        <f t="shared" ref="BG1855:BG1869" si="56">IF(N1855="zákl. přenesená",J1855,0)</f>
        <v>0</v>
      </c>
      <c r="BH1855" s="194">
        <f t="shared" ref="BH1855:BH1869" si="57">IF(N1855="sníž. přenesená",J1855,0)</f>
        <v>0</v>
      </c>
      <c r="BI1855" s="194">
        <f t="shared" ref="BI1855:BI1869" si="58">IF(N1855="nulová",J1855,0)</f>
        <v>0</v>
      </c>
      <c r="BJ1855" s="19" t="s">
        <v>77</v>
      </c>
      <c r="BK1855" s="194">
        <f t="shared" ref="BK1855:BK1869" si="59">ROUND(I1855*H1855,2)</f>
        <v>0</v>
      </c>
      <c r="BL1855" s="19" t="s">
        <v>167</v>
      </c>
      <c r="BM1855" s="193" t="s">
        <v>4099</v>
      </c>
    </row>
    <row r="1856" spans="1:65" s="2" customFormat="1" ht="24.2" customHeight="1">
      <c r="A1856" s="36"/>
      <c r="B1856" s="37"/>
      <c r="C1856" s="218" t="s">
        <v>4100</v>
      </c>
      <c r="D1856" s="218" t="s">
        <v>264</v>
      </c>
      <c r="E1856" s="219" t="s">
        <v>4101</v>
      </c>
      <c r="F1856" s="220" t="s">
        <v>4102</v>
      </c>
      <c r="G1856" s="221" t="s">
        <v>249</v>
      </c>
      <c r="H1856" s="222">
        <v>3</v>
      </c>
      <c r="I1856" s="223"/>
      <c r="J1856" s="224">
        <f t="shared" si="50"/>
        <v>0</v>
      </c>
      <c r="K1856" s="225"/>
      <c r="L1856" s="226"/>
      <c r="M1856" s="227" t="s">
        <v>18</v>
      </c>
      <c r="N1856" s="228" t="s">
        <v>41</v>
      </c>
      <c r="O1856" s="66"/>
      <c r="P1856" s="191">
        <f t="shared" si="51"/>
        <v>0</v>
      </c>
      <c r="Q1856" s="191">
        <v>0</v>
      </c>
      <c r="R1856" s="191">
        <f t="shared" si="52"/>
        <v>0</v>
      </c>
      <c r="S1856" s="191">
        <v>0</v>
      </c>
      <c r="T1856" s="192">
        <f t="shared" si="53"/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93" t="s">
        <v>415</v>
      </c>
      <c r="AT1856" s="193" t="s">
        <v>264</v>
      </c>
      <c r="AU1856" s="193" t="s">
        <v>79</v>
      </c>
      <c r="AY1856" s="19" t="s">
        <v>244</v>
      </c>
      <c r="BE1856" s="194">
        <f t="shared" si="54"/>
        <v>0</v>
      </c>
      <c r="BF1856" s="194">
        <f t="shared" si="55"/>
        <v>0</v>
      </c>
      <c r="BG1856" s="194">
        <f t="shared" si="56"/>
        <v>0</v>
      </c>
      <c r="BH1856" s="194">
        <f t="shared" si="57"/>
        <v>0</v>
      </c>
      <c r="BI1856" s="194">
        <f t="shared" si="58"/>
        <v>0</v>
      </c>
      <c r="BJ1856" s="19" t="s">
        <v>77</v>
      </c>
      <c r="BK1856" s="194">
        <f t="shared" si="59"/>
        <v>0</v>
      </c>
      <c r="BL1856" s="19" t="s">
        <v>167</v>
      </c>
      <c r="BM1856" s="193" t="s">
        <v>4103</v>
      </c>
    </row>
    <row r="1857" spans="1:65" s="2" customFormat="1" ht="24.2" customHeight="1">
      <c r="A1857" s="36"/>
      <c r="B1857" s="37"/>
      <c r="C1857" s="218" t="s">
        <v>4104</v>
      </c>
      <c r="D1857" s="218" t="s">
        <v>264</v>
      </c>
      <c r="E1857" s="219" t="s">
        <v>4105</v>
      </c>
      <c r="F1857" s="220" t="s">
        <v>4106</v>
      </c>
      <c r="G1857" s="221" t="s">
        <v>249</v>
      </c>
      <c r="H1857" s="222">
        <v>3</v>
      </c>
      <c r="I1857" s="223"/>
      <c r="J1857" s="224">
        <f t="shared" si="50"/>
        <v>0</v>
      </c>
      <c r="K1857" s="225"/>
      <c r="L1857" s="226"/>
      <c r="M1857" s="227" t="s">
        <v>18</v>
      </c>
      <c r="N1857" s="228" t="s">
        <v>41</v>
      </c>
      <c r="O1857" s="66"/>
      <c r="P1857" s="191">
        <f t="shared" si="51"/>
        <v>0</v>
      </c>
      <c r="Q1857" s="191">
        <v>0</v>
      </c>
      <c r="R1857" s="191">
        <f t="shared" si="52"/>
        <v>0</v>
      </c>
      <c r="S1857" s="191">
        <v>0</v>
      </c>
      <c r="T1857" s="192">
        <f t="shared" si="53"/>
        <v>0</v>
      </c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R1857" s="193" t="s">
        <v>415</v>
      </c>
      <c r="AT1857" s="193" t="s">
        <v>264</v>
      </c>
      <c r="AU1857" s="193" t="s">
        <v>79</v>
      </c>
      <c r="AY1857" s="19" t="s">
        <v>244</v>
      </c>
      <c r="BE1857" s="194">
        <f t="shared" si="54"/>
        <v>0</v>
      </c>
      <c r="BF1857" s="194">
        <f t="shared" si="55"/>
        <v>0</v>
      </c>
      <c r="BG1857" s="194">
        <f t="shared" si="56"/>
        <v>0</v>
      </c>
      <c r="BH1857" s="194">
        <f t="shared" si="57"/>
        <v>0</v>
      </c>
      <c r="BI1857" s="194">
        <f t="shared" si="58"/>
        <v>0</v>
      </c>
      <c r="BJ1857" s="19" t="s">
        <v>77</v>
      </c>
      <c r="BK1857" s="194">
        <f t="shared" si="59"/>
        <v>0</v>
      </c>
      <c r="BL1857" s="19" t="s">
        <v>167</v>
      </c>
      <c r="BM1857" s="193" t="s">
        <v>4107</v>
      </c>
    </row>
    <row r="1858" spans="1:65" s="2" customFormat="1" ht="21.75" customHeight="1">
      <c r="A1858" s="36"/>
      <c r="B1858" s="37"/>
      <c r="C1858" s="218" t="s">
        <v>4108</v>
      </c>
      <c r="D1858" s="218" t="s">
        <v>264</v>
      </c>
      <c r="E1858" s="219" t="s">
        <v>4109</v>
      </c>
      <c r="F1858" s="220" t="s">
        <v>4110</v>
      </c>
      <c r="G1858" s="221" t="s">
        <v>249</v>
      </c>
      <c r="H1858" s="222">
        <v>2</v>
      </c>
      <c r="I1858" s="223"/>
      <c r="J1858" s="224">
        <f t="shared" si="50"/>
        <v>0</v>
      </c>
      <c r="K1858" s="225"/>
      <c r="L1858" s="226"/>
      <c r="M1858" s="227" t="s">
        <v>18</v>
      </c>
      <c r="N1858" s="228" t="s">
        <v>41</v>
      </c>
      <c r="O1858" s="66"/>
      <c r="P1858" s="191">
        <f t="shared" si="51"/>
        <v>0</v>
      </c>
      <c r="Q1858" s="191">
        <v>0</v>
      </c>
      <c r="R1858" s="191">
        <f t="shared" si="52"/>
        <v>0</v>
      </c>
      <c r="S1858" s="191">
        <v>0</v>
      </c>
      <c r="T1858" s="192">
        <f t="shared" si="53"/>
        <v>0</v>
      </c>
      <c r="U1858" s="36"/>
      <c r="V1858" s="36"/>
      <c r="W1858" s="36"/>
      <c r="X1858" s="36"/>
      <c r="Y1858" s="36"/>
      <c r="Z1858" s="36"/>
      <c r="AA1858" s="36"/>
      <c r="AB1858" s="36"/>
      <c r="AC1858" s="36"/>
      <c r="AD1858" s="36"/>
      <c r="AE1858" s="36"/>
      <c r="AR1858" s="193" t="s">
        <v>415</v>
      </c>
      <c r="AT1858" s="193" t="s">
        <v>264</v>
      </c>
      <c r="AU1858" s="193" t="s">
        <v>79</v>
      </c>
      <c r="AY1858" s="19" t="s">
        <v>244</v>
      </c>
      <c r="BE1858" s="194">
        <f t="shared" si="54"/>
        <v>0</v>
      </c>
      <c r="BF1858" s="194">
        <f t="shared" si="55"/>
        <v>0</v>
      </c>
      <c r="BG1858" s="194">
        <f t="shared" si="56"/>
        <v>0</v>
      </c>
      <c r="BH1858" s="194">
        <f t="shared" si="57"/>
        <v>0</v>
      </c>
      <c r="BI1858" s="194">
        <f t="shared" si="58"/>
        <v>0</v>
      </c>
      <c r="BJ1858" s="19" t="s">
        <v>77</v>
      </c>
      <c r="BK1858" s="194">
        <f t="shared" si="59"/>
        <v>0</v>
      </c>
      <c r="BL1858" s="19" t="s">
        <v>167</v>
      </c>
      <c r="BM1858" s="193" t="s">
        <v>4111</v>
      </c>
    </row>
    <row r="1859" spans="1:65" s="2" customFormat="1" ht="37.9" customHeight="1">
      <c r="A1859" s="36"/>
      <c r="B1859" s="37"/>
      <c r="C1859" s="181" t="s">
        <v>4112</v>
      </c>
      <c r="D1859" s="181" t="s">
        <v>246</v>
      </c>
      <c r="E1859" s="182" t="s">
        <v>4113</v>
      </c>
      <c r="F1859" s="183" t="s">
        <v>4114</v>
      </c>
      <c r="G1859" s="184" t="s">
        <v>249</v>
      </c>
      <c r="H1859" s="185">
        <v>1</v>
      </c>
      <c r="I1859" s="186"/>
      <c r="J1859" s="187">
        <f t="shared" si="50"/>
        <v>0</v>
      </c>
      <c r="K1859" s="188"/>
      <c r="L1859" s="41"/>
      <c r="M1859" s="189" t="s">
        <v>18</v>
      </c>
      <c r="N1859" s="190" t="s">
        <v>41</v>
      </c>
      <c r="O1859" s="66"/>
      <c r="P1859" s="191">
        <f t="shared" si="51"/>
        <v>0</v>
      </c>
      <c r="Q1859" s="191">
        <v>0</v>
      </c>
      <c r="R1859" s="191">
        <f t="shared" si="52"/>
        <v>0</v>
      </c>
      <c r="S1859" s="191">
        <v>0</v>
      </c>
      <c r="T1859" s="192">
        <f t="shared" si="53"/>
        <v>0</v>
      </c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R1859" s="193" t="s">
        <v>167</v>
      </c>
      <c r="AT1859" s="193" t="s">
        <v>246</v>
      </c>
      <c r="AU1859" s="193" t="s">
        <v>79</v>
      </c>
      <c r="AY1859" s="19" t="s">
        <v>244</v>
      </c>
      <c r="BE1859" s="194">
        <f t="shared" si="54"/>
        <v>0</v>
      </c>
      <c r="BF1859" s="194">
        <f t="shared" si="55"/>
        <v>0</v>
      </c>
      <c r="BG1859" s="194">
        <f t="shared" si="56"/>
        <v>0</v>
      </c>
      <c r="BH1859" s="194">
        <f t="shared" si="57"/>
        <v>0</v>
      </c>
      <c r="BI1859" s="194">
        <f t="shared" si="58"/>
        <v>0</v>
      </c>
      <c r="BJ1859" s="19" t="s">
        <v>77</v>
      </c>
      <c r="BK1859" s="194">
        <f t="shared" si="59"/>
        <v>0</v>
      </c>
      <c r="BL1859" s="19" t="s">
        <v>167</v>
      </c>
      <c r="BM1859" s="193" t="s">
        <v>4115</v>
      </c>
    </row>
    <row r="1860" spans="1:65" s="2" customFormat="1" ht="16.5" customHeight="1">
      <c r="A1860" s="36"/>
      <c r="B1860" s="37"/>
      <c r="C1860" s="218" t="s">
        <v>4116</v>
      </c>
      <c r="D1860" s="218" t="s">
        <v>264</v>
      </c>
      <c r="E1860" s="219" t="s">
        <v>4117</v>
      </c>
      <c r="F1860" s="220" t="s">
        <v>4118</v>
      </c>
      <c r="G1860" s="221" t="s">
        <v>249</v>
      </c>
      <c r="H1860" s="222">
        <v>1</v>
      </c>
      <c r="I1860" s="223"/>
      <c r="J1860" s="224">
        <f t="shared" si="50"/>
        <v>0</v>
      </c>
      <c r="K1860" s="225"/>
      <c r="L1860" s="226"/>
      <c r="M1860" s="227" t="s">
        <v>18</v>
      </c>
      <c r="N1860" s="228" t="s">
        <v>41</v>
      </c>
      <c r="O1860" s="66"/>
      <c r="P1860" s="191">
        <f t="shared" si="51"/>
        <v>0</v>
      </c>
      <c r="Q1860" s="191">
        <v>0</v>
      </c>
      <c r="R1860" s="191">
        <f t="shared" si="52"/>
        <v>0</v>
      </c>
      <c r="S1860" s="191">
        <v>0</v>
      </c>
      <c r="T1860" s="192">
        <f t="shared" si="53"/>
        <v>0</v>
      </c>
      <c r="U1860" s="36"/>
      <c r="V1860" s="36"/>
      <c r="W1860" s="36"/>
      <c r="X1860" s="36"/>
      <c r="Y1860" s="36"/>
      <c r="Z1860" s="36"/>
      <c r="AA1860" s="36"/>
      <c r="AB1860" s="36"/>
      <c r="AC1860" s="36"/>
      <c r="AD1860" s="36"/>
      <c r="AE1860" s="36"/>
      <c r="AR1860" s="193" t="s">
        <v>415</v>
      </c>
      <c r="AT1860" s="193" t="s">
        <v>264</v>
      </c>
      <c r="AU1860" s="193" t="s">
        <v>79</v>
      </c>
      <c r="AY1860" s="19" t="s">
        <v>244</v>
      </c>
      <c r="BE1860" s="194">
        <f t="shared" si="54"/>
        <v>0</v>
      </c>
      <c r="BF1860" s="194">
        <f t="shared" si="55"/>
        <v>0</v>
      </c>
      <c r="BG1860" s="194">
        <f t="shared" si="56"/>
        <v>0</v>
      </c>
      <c r="BH1860" s="194">
        <f t="shared" si="57"/>
        <v>0</v>
      </c>
      <c r="BI1860" s="194">
        <f t="shared" si="58"/>
        <v>0</v>
      </c>
      <c r="BJ1860" s="19" t="s">
        <v>77</v>
      </c>
      <c r="BK1860" s="194">
        <f t="shared" si="59"/>
        <v>0</v>
      </c>
      <c r="BL1860" s="19" t="s">
        <v>167</v>
      </c>
      <c r="BM1860" s="193" t="s">
        <v>4119</v>
      </c>
    </row>
    <row r="1861" spans="1:65" s="2" customFormat="1" ht="37.9" customHeight="1">
      <c r="A1861" s="36"/>
      <c r="B1861" s="37"/>
      <c r="C1861" s="181" t="s">
        <v>4120</v>
      </c>
      <c r="D1861" s="181" t="s">
        <v>246</v>
      </c>
      <c r="E1861" s="182" t="s">
        <v>4121</v>
      </c>
      <c r="F1861" s="183" t="s">
        <v>4122</v>
      </c>
      <c r="G1861" s="184" t="s">
        <v>249</v>
      </c>
      <c r="H1861" s="185">
        <v>1</v>
      </c>
      <c r="I1861" s="186"/>
      <c r="J1861" s="187">
        <f t="shared" si="50"/>
        <v>0</v>
      </c>
      <c r="K1861" s="188"/>
      <c r="L1861" s="41"/>
      <c r="M1861" s="189" t="s">
        <v>18</v>
      </c>
      <c r="N1861" s="190" t="s">
        <v>41</v>
      </c>
      <c r="O1861" s="66"/>
      <c r="P1861" s="191">
        <f t="shared" si="51"/>
        <v>0</v>
      </c>
      <c r="Q1861" s="191">
        <v>0</v>
      </c>
      <c r="R1861" s="191">
        <f t="shared" si="52"/>
        <v>0</v>
      </c>
      <c r="S1861" s="191">
        <v>0</v>
      </c>
      <c r="T1861" s="192">
        <f t="shared" si="53"/>
        <v>0</v>
      </c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R1861" s="193" t="s">
        <v>167</v>
      </c>
      <c r="AT1861" s="193" t="s">
        <v>246</v>
      </c>
      <c r="AU1861" s="193" t="s">
        <v>79</v>
      </c>
      <c r="AY1861" s="19" t="s">
        <v>244</v>
      </c>
      <c r="BE1861" s="194">
        <f t="shared" si="54"/>
        <v>0</v>
      </c>
      <c r="BF1861" s="194">
        <f t="shared" si="55"/>
        <v>0</v>
      </c>
      <c r="BG1861" s="194">
        <f t="shared" si="56"/>
        <v>0</v>
      </c>
      <c r="BH1861" s="194">
        <f t="shared" si="57"/>
        <v>0</v>
      </c>
      <c r="BI1861" s="194">
        <f t="shared" si="58"/>
        <v>0</v>
      </c>
      <c r="BJ1861" s="19" t="s">
        <v>77</v>
      </c>
      <c r="BK1861" s="194">
        <f t="shared" si="59"/>
        <v>0</v>
      </c>
      <c r="BL1861" s="19" t="s">
        <v>167</v>
      </c>
      <c r="BM1861" s="193" t="s">
        <v>4123</v>
      </c>
    </row>
    <row r="1862" spans="1:65" s="2" customFormat="1" ht="21.75" customHeight="1">
      <c r="A1862" s="36"/>
      <c r="B1862" s="37"/>
      <c r="C1862" s="218" t="s">
        <v>4124</v>
      </c>
      <c r="D1862" s="218" t="s">
        <v>264</v>
      </c>
      <c r="E1862" s="219" t="s">
        <v>4125</v>
      </c>
      <c r="F1862" s="220" t="s">
        <v>4126</v>
      </c>
      <c r="G1862" s="221" t="s">
        <v>249</v>
      </c>
      <c r="H1862" s="222">
        <v>1</v>
      </c>
      <c r="I1862" s="223"/>
      <c r="J1862" s="224">
        <f t="shared" si="50"/>
        <v>0</v>
      </c>
      <c r="K1862" s="225"/>
      <c r="L1862" s="226"/>
      <c r="M1862" s="227" t="s">
        <v>18</v>
      </c>
      <c r="N1862" s="228" t="s">
        <v>41</v>
      </c>
      <c r="O1862" s="66"/>
      <c r="P1862" s="191">
        <f t="shared" si="51"/>
        <v>0</v>
      </c>
      <c r="Q1862" s="191">
        <v>0</v>
      </c>
      <c r="R1862" s="191">
        <f t="shared" si="52"/>
        <v>0</v>
      </c>
      <c r="S1862" s="191">
        <v>0</v>
      </c>
      <c r="T1862" s="192">
        <f t="shared" si="53"/>
        <v>0</v>
      </c>
      <c r="U1862" s="36"/>
      <c r="V1862" s="36"/>
      <c r="W1862" s="36"/>
      <c r="X1862" s="36"/>
      <c r="Y1862" s="36"/>
      <c r="Z1862" s="36"/>
      <c r="AA1862" s="36"/>
      <c r="AB1862" s="36"/>
      <c r="AC1862" s="36"/>
      <c r="AD1862" s="36"/>
      <c r="AE1862" s="36"/>
      <c r="AR1862" s="193" t="s">
        <v>415</v>
      </c>
      <c r="AT1862" s="193" t="s">
        <v>264</v>
      </c>
      <c r="AU1862" s="193" t="s">
        <v>79</v>
      </c>
      <c r="AY1862" s="19" t="s">
        <v>244</v>
      </c>
      <c r="BE1862" s="194">
        <f t="shared" si="54"/>
        <v>0</v>
      </c>
      <c r="BF1862" s="194">
        <f t="shared" si="55"/>
        <v>0</v>
      </c>
      <c r="BG1862" s="194">
        <f t="shared" si="56"/>
        <v>0</v>
      </c>
      <c r="BH1862" s="194">
        <f t="shared" si="57"/>
        <v>0</v>
      </c>
      <c r="BI1862" s="194">
        <f t="shared" si="58"/>
        <v>0</v>
      </c>
      <c r="BJ1862" s="19" t="s">
        <v>77</v>
      </c>
      <c r="BK1862" s="194">
        <f t="shared" si="59"/>
        <v>0</v>
      </c>
      <c r="BL1862" s="19" t="s">
        <v>167</v>
      </c>
      <c r="BM1862" s="193" t="s">
        <v>4127</v>
      </c>
    </row>
    <row r="1863" spans="1:65" s="2" customFormat="1" ht="37.9" customHeight="1">
      <c r="A1863" s="36"/>
      <c r="B1863" s="37"/>
      <c r="C1863" s="181" t="s">
        <v>4128</v>
      </c>
      <c r="D1863" s="181" t="s">
        <v>246</v>
      </c>
      <c r="E1863" s="182" t="s">
        <v>4129</v>
      </c>
      <c r="F1863" s="183" t="s">
        <v>4130</v>
      </c>
      <c r="G1863" s="184" t="s">
        <v>249</v>
      </c>
      <c r="H1863" s="185">
        <v>11</v>
      </c>
      <c r="I1863" s="186"/>
      <c r="J1863" s="187">
        <f t="shared" si="50"/>
        <v>0</v>
      </c>
      <c r="K1863" s="188"/>
      <c r="L1863" s="41"/>
      <c r="M1863" s="189" t="s">
        <v>18</v>
      </c>
      <c r="N1863" s="190" t="s">
        <v>41</v>
      </c>
      <c r="O1863" s="66"/>
      <c r="P1863" s="191">
        <f t="shared" si="51"/>
        <v>0</v>
      </c>
      <c r="Q1863" s="191">
        <v>0</v>
      </c>
      <c r="R1863" s="191">
        <f t="shared" si="52"/>
        <v>0</v>
      </c>
      <c r="S1863" s="191">
        <v>0</v>
      </c>
      <c r="T1863" s="192">
        <f t="shared" si="53"/>
        <v>0</v>
      </c>
      <c r="U1863" s="36"/>
      <c r="V1863" s="36"/>
      <c r="W1863" s="36"/>
      <c r="X1863" s="36"/>
      <c r="Y1863" s="36"/>
      <c r="Z1863" s="36"/>
      <c r="AA1863" s="36"/>
      <c r="AB1863" s="36"/>
      <c r="AC1863" s="36"/>
      <c r="AD1863" s="36"/>
      <c r="AE1863" s="36"/>
      <c r="AR1863" s="193" t="s">
        <v>167</v>
      </c>
      <c r="AT1863" s="193" t="s">
        <v>246</v>
      </c>
      <c r="AU1863" s="193" t="s">
        <v>79</v>
      </c>
      <c r="AY1863" s="19" t="s">
        <v>244</v>
      </c>
      <c r="BE1863" s="194">
        <f t="shared" si="54"/>
        <v>0</v>
      </c>
      <c r="BF1863" s="194">
        <f t="shared" si="55"/>
        <v>0</v>
      </c>
      <c r="BG1863" s="194">
        <f t="shared" si="56"/>
        <v>0</v>
      </c>
      <c r="BH1863" s="194">
        <f t="shared" si="57"/>
        <v>0</v>
      </c>
      <c r="BI1863" s="194">
        <f t="shared" si="58"/>
        <v>0</v>
      </c>
      <c r="BJ1863" s="19" t="s">
        <v>77</v>
      </c>
      <c r="BK1863" s="194">
        <f t="shared" si="59"/>
        <v>0</v>
      </c>
      <c r="BL1863" s="19" t="s">
        <v>167</v>
      </c>
      <c r="BM1863" s="193" t="s">
        <v>4131</v>
      </c>
    </row>
    <row r="1864" spans="1:65" s="2" customFormat="1" ht="24.2" customHeight="1">
      <c r="A1864" s="36"/>
      <c r="B1864" s="37"/>
      <c r="C1864" s="218" t="s">
        <v>4132</v>
      </c>
      <c r="D1864" s="218" t="s">
        <v>264</v>
      </c>
      <c r="E1864" s="219" t="s">
        <v>4133</v>
      </c>
      <c r="F1864" s="220" t="s">
        <v>4134</v>
      </c>
      <c r="G1864" s="221" t="s">
        <v>249</v>
      </c>
      <c r="H1864" s="222">
        <v>1</v>
      </c>
      <c r="I1864" s="223"/>
      <c r="J1864" s="224">
        <f t="shared" si="50"/>
        <v>0</v>
      </c>
      <c r="K1864" s="225"/>
      <c r="L1864" s="226"/>
      <c r="M1864" s="227" t="s">
        <v>18</v>
      </c>
      <c r="N1864" s="228" t="s">
        <v>41</v>
      </c>
      <c r="O1864" s="66"/>
      <c r="P1864" s="191">
        <f t="shared" si="51"/>
        <v>0</v>
      </c>
      <c r="Q1864" s="191">
        <v>0</v>
      </c>
      <c r="R1864" s="191">
        <f t="shared" si="52"/>
        <v>0</v>
      </c>
      <c r="S1864" s="191">
        <v>0</v>
      </c>
      <c r="T1864" s="192">
        <f t="shared" si="53"/>
        <v>0</v>
      </c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R1864" s="193" t="s">
        <v>415</v>
      </c>
      <c r="AT1864" s="193" t="s">
        <v>264</v>
      </c>
      <c r="AU1864" s="193" t="s">
        <v>79</v>
      </c>
      <c r="AY1864" s="19" t="s">
        <v>244</v>
      </c>
      <c r="BE1864" s="194">
        <f t="shared" si="54"/>
        <v>0</v>
      </c>
      <c r="BF1864" s="194">
        <f t="shared" si="55"/>
        <v>0</v>
      </c>
      <c r="BG1864" s="194">
        <f t="shared" si="56"/>
        <v>0</v>
      </c>
      <c r="BH1864" s="194">
        <f t="shared" si="57"/>
        <v>0</v>
      </c>
      <c r="BI1864" s="194">
        <f t="shared" si="58"/>
        <v>0</v>
      </c>
      <c r="BJ1864" s="19" t="s">
        <v>77</v>
      </c>
      <c r="BK1864" s="194">
        <f t="shared" si="59"/>
        <v>0</v>
      </c>
      <c r="BL1864" s="19" t="s">
        <v>167</v>
      </c>
      <c r="BM1864" s="193" t="s">
        <v>4135</v>
      </c>
    </row>
    <row r="1865" spans="1:65" s="2" customFormat="1" ht="24.2" customHeight="1">
      <c r="A1865" s="36"/>
      <c r="B1865" s="37"/>
      <c r="C1865" s="218" t="s">
        <v>4136</v>
      </c>
      <c r="D1865" s="218" t="s">
        <v>264</v>
      </c>
      <c r="E1865" s="219" t="s">
        <v>4137</v>
      </c>
      <c r="F1865" s="220" t="s">
        <v>4138</v>
      </c>
      <c r="G1865" s="221" t="s">
        <v>249</v>
      </c>
      <c r="H1865" s="222">
        <v>1</v>
      </c>
      <c r="I1865" s="223"/>
      <c r="J1865" s="224">
        <f t="shared" si="50"/>
        <v>0</v>
      </c>
      <c r="K1865" s="225"/>
      <c r="L1865" s="226"/>
      <c r="M1865" s="227" t="s">
        <v>18</v>
      </c>
      <c r="N1865" s="228" t="s">
        <v>41</v>
      </c>
      <c r="O1865" s="66"/>
      <c r="P1865" s="191">
        <f t="shared" si="51"/>
        <v>0</v>
      </c>
      <c r="Q1865" s="191">
        <v>0</v>
      </c>
      <c r="R1865" s="191">
        <f t="shared" si="52"/>
        <v>0</v>
      </c>
      <c r="S1865" s="191">
        <v>0</v>
      </c>
      <c r="T1865" s="192">
        <f t="shared" si="53"/>
        <v>0</v>
      </c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R1865" s="193" t="s">
        <v>415</v>
      </c>
      <c r="AT1865" s="193" t="s">
        <v>264</v>
      </c>
      <c r="AU1865" s="193" t="s">
        <v>79</v>
      </c>
      <c r="AY1865" s="19" t="s">
        <v>244</v>
      </c>
      <c r="BE1865" s="194">
        <f t="shared" si="54"/>
        <v>0</v>
      </c>
      <c r="BF1865" s="194">
        <f t="shared" si="55"/>
        <v>0</v>
      </c>
      <c r="BG1865" s="194">
        <f t="shared" si="56"/>
        <v>0</v>
      </c>
      <c r="BH1865" s="194">
        <f t="shared" si="57"/>
        <v>0</v>
      </c>
      <c r="BI1865" s="194">
        <f t="shared" si="58"/>
        <v>0</v>
      </c>
      <c r="BJ1865" s="19" t="s">
        <v>77</v>
      </c>
      <c r="BK1865" s="194">
        <f t="shared" si="59"/>
        <v>0</v>
      </c>
      <c r="BL1865" s="19" t="s">
        <v>167</v>
      </c>
      <c r="BM1865" s="193" t="s">
        <v>4139</v>
      </c>
    </row>
    <row r="1866" spans="1:65" s="2" customFormat="1" ht="24.2" customHeight="1">
      <c r="A1866" s="36"/>
      <c r="B1866" s="37"/>
      <c r="C1866" s="218" t="s">
        <v>4140</v>
      </c>
      <c r="D1866" s="218" t="s">
        <v>264</v>
      </c>
      <c r="E1866" s="219" t="s">
        <v>4141</v>
      </c>
      <c r="F1866" s="220" t="s">
        <v>4142</v>
      </c>
      <c r="G1866" s="221" t="s">
        <v>249</v>
      </c>
      <c r="H1866" s="222">
        <v>1</v>
      </c>
      <c r="I1866" s="223"/>
      <c r="J1866" s="224">
        <f t="shared" si="50"/>
        <v>0</v>
      </c>
      <c r="K1866" s="225"/>
      <c r="L1866" s="226"/>
      <c r="M1866" s="227" t="s">
        <v>18</v>
      </c>
      <c r="N1866" s="228" t="s">
        <v>41</v>
      </c>
      <c r="O1866" s="66"/>
      <c r="P1866" s="191">
        <f t="shared" si="51"/>
        <v>0</v>
      </c>
      <c r="Q1866" s="191">
        <v>0</v>
      </c>
      <c r="R1866" s="191">
        <f t="shared" si="52"/>
        <v>0</v>
      </c>
      <c r="S1866" s="191">
        <v>0</v>
      </c>
      <c r="T1866" s="192">
        <f t="shared" si="53"/>
        <v>0</v>
      </c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R1866" s="193" t="s">
        <v>415</v>
      </c>
      <c r="AT1866" s="193" t="s">
        <v>264</v>
      </c>
      <c r="AU1866" s="193" t="s">
        <v>79</v>
      </c>
      <c r="AY1866" s="19" t="s">
        <v>244</v>
      </c>
      <c r="BE1866" s="194">
        <f t="shared" si="54"/>
        <v>0</v>
      </c>
      <c r="BF1866" s="194">
        <f t="shared" si="55"/>
        <v>0</v>
      </c>
      <c r="BG1866" s="194">
        <f t="shared" si="56"/>
        <v>0</v>
      </c>
      <c r="BH1866" s="194">
        <f t="shared" si="57"/>
        <v>0</v>
      </c>
      <c r="BI1866" s="194">
        <f t="shared" si="58"/>
        <v>0</v>
      </c>
      <c r="BJ1866" s="19" t="s">
        <v>77</v>
      </c>
      <c r="BK1866" s="194">
        <f t="shared" si="59"/>
        <v>0</v>
      </c>
      <c r="BL1866" s="19" t="s">
        <v>167</v>
      </c>
      <c r="BM1866" s="193" t="s">
        <v>4143</v>
      </c>
    </row>
    <row r="1867" spans="1:65" s="2" customFormat="1" ht="24.2" customHeight="1">
      <c r="A1867" s="36"/>
      <c r="B1867" s="37"/>
      <c r="C1867" s="218" t="s">
        <v>4144</v>
      </c>
      <c r="D1867" s="218" t="s">
        <v>264</v>
      </c>
      <c r="E1867" s="219" t="s">
        <v>4145</v>
      </c>
      <c r="F1867" s="220" t="s">
        <v>4146</v>
      </c>
      <c r="G1867" s="221" t="s">
        <v>249</v>
      </c>
      <c r="H1867" s="222">
        <v>1</v>
      </c>
      <c r="I1867" s="223"/>
      <c r="J1867" s="224">
        <f t="shared" si="50"/>
        <v>0</v>
      </c>
      <c r="K1867" s="225"/>
      <c r="L1867" s="226"/>
      <c r="M1867" s="227" t="s">
        <v>18</v>
      </c>
      <c r="N1867" s="228" t="s">
        <v>41</v>
      </c>
      <c r="O1867" s="66"/>
      <c r="P1867" s="191">
        <f t="shared" si="51"/>
        <v>0</v>
      </c>
      <c r="Q1867" s="191">
        <v>0</v>
      </c>
      <c r="R1867" s="191">
        <f t="shared" si="52"/>
        <v>0</v>
      </c>
      <c r="S1867" s="191">
        <v>0</v>
      </c>
      <c r="T1867" s="192">
        <f t="shared" si="53"/>
        <v>0</v>
      </c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R1867" s="193" t="s">
        <v>415</v>
      </c>
      <c r="AT1867" s="193" t="s">
        <v>264</v>
      </c>
      <c r="AU1867" s="193" t="s">
        <v>79</v>
      </c>
      <c r="AY1867" s="19" t="s">
        <v>244</v>
      </c>
      <c r="BE1867" s="194">
        <f t="shared" si="54"/>
        <v>0</v>
      </c>
      <c r="BF1867" s="194">
        <f t="shared" si="55"/>
        <v>0</v>
      </c>
      <c r="BG1867" s="194">
        <f t="shared" si="56"/>
        <v>0</v>
      </c>
      <c r="BH1867" s="194">
        <f t="shared" si="57"/>
        <v>0</v>
      </c>
      <c r="BI1867" s="194">
        <f t="shared" si="58"/>
        <v>0</v>
      </c>
      <c r="BJ1867" s="19" t="s">
        <v>77</v>
      </c>
      <c r="BK1867" s="194">
        <f t="shared" si="59"/>
        <v>0</v>
      </c>
      <c r="BL1867" s="19" t="s">
        <v>167</v>
      </c>
      <c r="BM1867" s="193" t="s">
        <v>4147</v>
      </c>
    </row>
    <row r="1868" spans="1:65" s="2" customFormat="1" ht="24.2" customHeight="1">
      <c r="A1868" s="36"/>
      <c r="B1868" s="37"/>
      <c r="C1868" s="218" t="s">
        <v>4148</v>
      </c>
      <c r="D1868" s="218" t="s">
        <v>264</v>
      </c>
      <c r="E1868" s="219" t="s">
        <v>4149</v>
      </c>
      <c r="F1868" s="220" t="s">
        <v>4150</v>
      </c>
      <c r="G1868" s="221" t="s">
        <v>249</v>
      </c>
      <c r="H1868" s="222">
        <v>1</v>
      </c>
      <c r="I1868" s="223"/>
      <c r="J1868" s="224">
        <f t="shared" si="50"/>
        <v>0</v>
      </c>
      <c r="K1868" s="225"/>
      <c r="L1868" s="226"/>
      <c r="M1868" s="227" t="s">
        <v>18</v>
      </c>
      <c r="N1868" s="228" t="s">
        <v>41</v>
      </c>
      <c r="O1868" s="66"/>
      <c r="P1868" s="191">
        <f t="shared" si="51"/>
        <v>0</v>
      </c>
      <c r="Q1868" s="191">
        <v>0</v>
      </c>
      <c r="R1868" s="191">
        <f t="shared" si="52"/>
        <v>0</v>
      </c>
      <c r="S1868" s="191">
        <v>0</v>
      </c>
      <c r="T1868" s="192">
        <f t="shared" si="53"/>
        <v>0</v>
      </c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R1868" s="193" t="s">
        <v>415</v>
      </c>
      <c r="AT1868" s="193" t="s">
        <v>264</v>
      </c>
      <c r="AU1868" s="193" t="s">
        <v>79</v>
      </c>
      <c r="AY1868" s="19" t="s">
        <v>244</v>
      </c>
      <c r="BE1868" s="194">
        <f t="shared" si="54"/>
        <v>0</v>
      </c>
      <c r="BF1868" s="194">
        <f t="shared" si="55"/>
        <v>0</v>
      </c>
      <c r="BG1868" s="194">
        <f t="shared" si="56"/>
        <v>0</v>
      </c>
      <c r="BH1868" s="194">
        <f t="shared" si="57"/>
        <v>0</v>
      </c>
      <c r="BI1868" s="194">
        <f t="shared" si="58"/>
        <v>0</v>
      </c>
      <c r="BJ1868" s="19" t="s">
        <v>77</v>
      </c>
      <c r="BK1868" s="194">
        <f t="shared" si="59"/>
        <v>0</v>
      </c>
      <c r="BL1868" s="19" t="s">
        <v>167</v>
      </c>
      <c r="BM1868" s="193" t="s">
        <v>4151</v>
      </c>
    </row>
    <row r="1869" spans="1:65" s="2" customFormat="1" ht="24.2" customHeight="1">
      <c r="A1869" s="36"/>
      <c r="B1869" s="37"/>
      <c r="C1869" s="218" t="s">
        <v>4152</v>
      </c>
      <c r="D1869" s="218" t="s">
        <v>264</v>
      </c>
      <c r="E1869" s="219" t="s">
        <v>4153</v>
      </c>
      <c r="F1869" s="220" t="s">
        <v>4154</v>
      </c>
      <c r="G1869" s="221" t="s">
        <v>249</v>
      </c>
      <c r="H1869" s="222">
        <v>1</v>
      </c>
      <c r="I1869" s="223"/>
      <c r="J1869" s="224">
        <f t="shared" si="50"/>
        <v>0</v>
      </c>
      <c r="K1869" s="225"/>
      <c r="L1869" s="226"/>
      <c r="M1869" s="227" t="s">
        <v>18</v>
      </c>
      <c r="N1869" s="228" t="s">
        <v>41</v>
      </c>
      <c r="O1869" s="66"/>
      <c r="P1869" s="191">
        <f t="shared" si="51"/>
        <v>0</v>
      </c>
      <c r="Q1869" s="191">
        <v>0</v>
      </c>
      <c r="R1869" s="191">
        <f t="shared" si="52"/>
        <v>0</v>
      </c>
      <c r="S1869" s="191">
        <v>0</v>
      </c>
      <c r="T1869" s="192">
        <f t="shared" si="53"/>
        <v>0</v>
      </c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R1869" s="193" t="s">
        <v>415</v>
      </c>
      <c r="AT1869" s="193" t="s">
        <v>264</v>
      </c>
      <c r="AU1869" s="193" t="s">
        <v>79</v>
      </c>
      <c r="AY1869" s="19" t="s">
        <v>244</v>
      </c>
      <c r="BE1869" s="194">
        <f t="shared" si="54"/>
        <v>0</v>
      </c>
      <c r="BF1869" s="194">
        <f t="shared" si="55"/>
        <v>0</v>
      </c>
      <c r="BG1869" s="194">
        <f t="shared" si="56"/>
        <v>0</v>
      </c>
      <c r="BH1869" s="194">
        <f t="shared" si="57"/>
        <v>0</v>
      </c>
      <c r="BI1869" s="194">
        <f t="shared" si="58"/>
        <v>0</v>
      </c>
      <c r="BJ1869" s="19" t="s">
        <v>77</v>
      </c>
      <c r="BK1869" s="194">
        <f t="shared" si="59"/>
        <v>0</v>
      </c>
      <c r="BL1869" s="19" t="s">
        <v>167</v>
      </c>
      <c r="BM1869" s="193" t="s">
        <v>4155</v>
      </c>
    </row>
    <row r="1870" spans="1:65" s="2" customFormat="1" ht="29.25">
      <c r="A1870" s="36"/>
      <c r="B1870" s="37"/>
      <c r="C1870" s="38"/>
      <c r="D1870" s="197" t="s">
        <v>444</v>
      </c>
      <c r="E1870" s="38"/>
      <c r="F1870" s="239" t="s">
        <v>4156</v>
      </c>
      <c r="G1870" s="38"/>
      <c r="H1870" s="38"/>
      <c r="I1870" s="240"/>
      <c r="J1870" s="38"/>
      <c r="K1870" s="38"/>
      <c r="L1870" s="41"/>
      <c r="M1870" s="241"/>
      <c r="N1870" s="242"/>
      <c r="O1870" s="66"/>
      <c r="P1870" s="66"/>
      <c r="Q1870" s="66"/>
      <c r="R1870" s="66"/>
      <c r="S1870" s="66"/>
      <c r="T1870" s="67"/>
      <c r="U1870" s="36"/>
      <c r="V1870" s="36"/>
      <c r="W1870" s="36"/>
      <c r="X1870" s="36"/>
      <c r="Y1870" s="36"/>
      <c r="Z1870" s="36"/>
      <c r="AA1870" s="36"/>
      <c r="AB1870" s="36"/>
      <c r="AC1870" s="36"/>
      <c r="AD1870" s="36"/>
      <c r="AE1870" s="36"/>
      <c r="AT1870" s="19" t="s">
        <v>444</v>
      </c>
      <c r="AU1870" s="19" t="s">
        <v>79</v>
      </c>
    </row>
    <row r="1871" spans="1:65" s="2" customFormat="1" ht="24.2" customHeight="1">
      <c r="A1871" s="36"/>
      <c r="B1871" s="37"/>
      <c r="C1871" s="218" t="s">
        <v>4157</v>
      </c>
      <c r="D1871" s="218" t="s">
        <v>264</v>
      </c>
      <c r="E1871" s="219" t="s">
        <v>4158</v>
      </c>
      <c r="F1871" s="220" t="s">
        <v>4159</v>
      </c>
      <c r="G1871" s="221" t="s">
        <v>249</v>
      </c>
      <c r="H1871" s="222">
        <v>1</v>
      </c>
      <c r="I1871" s="223"/>
      <c r="J1871" s="224">
        <f t="shared" ref="J1871:J1887" si="60">ROUND(I1871*H1871,2)</f>
        <v>0</v>
      </c>
      <c r="K1871" s="225"/>
      <c r="L1871" s="226"/>
      <c r="M1871" s="227" t="s">
        <v>18</v>
      </c>
      <c r="N1871" s="228" t="s">
        <v>41</v>
      </c>
      <c r="O1871" s="66"/>
      <c r="P1871" s="191">
        <f t="shared" ref="P1871:P1887" si="61">O1871*H1871</f>
        <v>0</v>
      </c>
      <c r="Q1871" s="191">
        <v>0</v>
      </c>
      <c r="R1871" s="191">
        <f t="shared" ref="R1871:R1887" si="62">Q1871*H1871</f>
        <v>0</v>
      </c>
      <c r="S1871" s="191">
        <v>0</v>
      </c>
      <c r="T1871" s="192">
        <f t="shared" ref="T1871:T1887" si="63">S1871*H1871</f>
        <v>0</v>
      </c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R1871" s="193" t="s">
        <v>415</v>
      </c>
      <c r="AT1871" s="193" t="s">
        <v>264</v>
      </c>
      <c r="AU1871" s="193" t="s">
        <v>79</v>
      </c>
      <c r="AY1871" s="19" t="s">
        <v>244</v>
      </c>
      <c r="BE1871" s="194">
        <f t="shared" ref="BE1871:BE1887" si="64">IF(N1871="základní",J1871,0)</f>
        <v>0</v>
      </c>
      <c r="BF1871" s="194">
        <f t="shared" ref="BF1871:BF1887" si="65">IF(N1871="snížená",J1871,0)</f>
        <v>0</v>
      </c>
      <c r="BG1871" s="194">
        <f t="shared" ref="BG1871:BG1887" si="66">IF(N1871="zákl. přenesená",J1871,0)</f>
        <v>0</v>
      </c>
      <c r="BH1871" s="194">
        <f t="shared" ref="BH1871:BH1887" si="67">IF(N1871="sníž. přenesená",J1871,0)</f>
        <v>0</v>
      </c>
      <c r="BI1871" s="194">
        <f t="shared" ref="BI1871:BI1887" si="68">IF(N1871="nulová",J1871,0)</f>
        <v>0</v>
      </c>
      <c r="BJ1871" s="19" t="s">
        <v>77</v>
      </c>
      <c r="BK1871" s="194">
        <f t="shared" ref="BK1871:BK1887" si="69">ROUND(I1871*H1871,2)</f>
        <v>0</v>
      </c>
      <c r="BL1871" s="19" t="s">
        <v>167</v>
      </c>
      <c r="BM1871" s="193" t="s">
        <v>4160</v>
      </c>
    </row>
    <row r="1872" spans="1:65" s="2" customFormat="1" ht="24.2" customHeight="1">
      <c r="A1872" s="36"/>
      <c r="B1872" s="37"/>
      <c r="C1872" s="218" t="s">
        <v>4161</v>
      </c>
      <c r="D1872" s="218" t="s">
        <v>264</v>
      </c>
      <c r="E1872" s="219" t="s">
        <v>4162</v>
      </c>
      <c r="F1872" s="220" t="s">
        <v>4163</v>
      </c>
      <c r="G1872" s="221" t="s">
        <v>249</v>
      </c>
      <c r="H1872" s="222">
        <v>1</v>
      </c>
      <c r="I1872" s="223"/>
      <c r="J1872" s="224">
        <f t="shared" si="60"/>
        <v>0</v>
      </c>
      <c r="K1872" s="225"/>
      <c r="L1872" s="226"/>
      <c r="M1872" s="227" t="s">
        <v>18</v>
      </c>
      <c r="N1872" s="228" t="s">
        <v>41</v>
      </c>
      <c r="O1872" s="66"/>
      <c r="P1872" s="191">
        <f t="shared" si="61"/>
        <v>0</v>
      </c>
      <c r="Q1872" s="191">
        <v>0</v>
      </c>
      <c r="R1872" s="191">
        <f t="shared" si="62"/>
        <v>0</v>
      </c>
      <c r="S1872" s="191">
        <v>0</v>
      </c>
      <c r="T1872" s="192">
        <f t="shared" si="63"/>
        <v>0</v>
      </c>
      <c r="U1872" s="36"/>
      <c r="V1872" s="36"/>
      <c r="W1872" s="36"/>
      <c r="X1872" s="36"/>
      <c r="Y1872" s="36"/>
      <c r="Z1872" s="36"/>
      <c r="AA1872" s="36"/>
      <c r="AB1872" s="36"/>
      <c r="AC1872" s="36"/>
      <c r="AD1872" s="36"/>
      <c r="AE1872" s="36"/>
      <c r="AR1872" s="193" t="s">
        <v>415</v>
      </c>
      <c r="AT1872" s="193" t="s">
        <v>264</v>
      </c>
      <c r="AU1872" s="193" t="s">
        <v>79</v>
      </c>
      <c r="AY1872" s="19" t="s">
        <v>244</v>
      </c>
      <c r="BE1872" s="194">
        <f t="shared" si="64"/>
        <v>0</v>
      </c>
      <c r="BF1872" s="194">
        <f t="shared" si="65"/>
        <v>0</v>
      </c>
      <c r="BG1872" s="194">
        <f t="shared" si="66"/>
        <v>0</v>
      </c>
      <c r="BH1872" s="194">
        <f t="shared" si="67"/>
        <v>0</v>
      </c>
      <c r="BI1872" s="194">
        <f t="shared" si="68"/>
        <v>0</v>
      </c>
      <c r="BJ1872" s="19" t="s">
        <v>77</v>
      </c>
      <c r="BK1872" s="194">
        <f t="shared" si="69"/>
        <v>0</v>
      </c>
      <c r="BL1872" s="19" t="s">
        <v>167</v>
      </c>
      <c r="BM1872" s="193" t="s">
        <v>4164</v>
      </c>
    </row>
    <row r="1873" spans="1:65" s="2" customFormat="1" ht="24.2" customHeight="1">
      <c r="A1873" s="36"/>
      <c r="B1873" s="37"/>
      <c r="C1873" s="218" t="s">
        <v>4165</v>
      </c>
      <c r="D1873" s="218" t="s">
        <v>264</v>
      </c>
      <c r="E1873" s="219" t="s">
        <v>4166</v>
      </c>
      <c r="F1873" s="220" t="s">
        <v>4167</v>
      </c>
      <c r="G1873" s="221" t="s">
        <v>249</v>
      </c>
      <c r="H1873" s="222">
        <v>1</v>
      </c>
      <c r="I1873" s="223"/>
      <c r="J1873" s="224">
        <f t="shared" si="60"/>
        <v>0</v>
      </c>
      <c r="K1873" s="225"/>
      <c r="L1873" s="226"/>
      <c r="M1873" s="227" t="s">
        <v>18</v>
      </c>
      <c r="N1873" s="228" t="s">
        <v>41</v>
      </c>
      <c r="O1873" s="66"/>
      <c r="P1873" s="191">
        <f t="shared" si="61"/>
        <v>0</v>
      </c>
      <c r="Q1873" s="191">
        <v>0</v>
      </c>
      <c r="R1873" s="191">
        <f t="shared" si="62"/>
        <v>0</v>
      </c>
      <c r="S1873" s="191">
        <v>0</v>
      </c>
      <c r="T1873" s="192">
        <f t="shared" si="63"/>
        <v>0</v>
      </c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R1873" s="193" t="s">
        <v>415</v>
      </c>
      <c r="AT1873" s="193" t="s">
        <v>264</v>
      </c>
      <c r="AU1873" s="193" t="s">
        <v>79</v>
      </c>
      <c r="AY1873" s="19" t="s">
        <v>244</v>
      </c>
      <c r="BE1873" s="194">
        <f t="shared" si="64"/>
        <v>0</v>
      </c>
      <c r="BF1873" s="194">
        <f t="shared" si="65"/>
        <v>0</v>
      </c>
      <c r="BG1873" s="194">
        <f t="shared" si="66"/>
        <v>0</v>
      </c>
      <c r="BH1873" s="194">
        <f t="shared" si="67"/>
        <v>0</v>
      </c>
      <c r="BI1873" s="194">
        <f t="shared" si="68"/>
        <v>0</v>
      </c>
      <c r="BJ1873" s="19" t="s">
        <v>77</v>
      </c>
      <c r="BK1873" s="194">
        <f t="shared" si="69"/>
        <v>0</v>
      </c>
      <c r="BL1873" s="19" t="s">
        <v>167</v>
      </c>
      <c r="BM1873" s="193" t="s">
        <v>4168</v>
      </c>
    </row>
    <row r="1874" spans="1:65" s="2" customFormat="1" ht="24.2" customHeight="1">
      <c r="A1874" s="36"/>
      <c r="B1874" s="37"/>
      <c r="C1874" s="218" t="s">
        <v>4169</v>
      </c>
      <c r="D1874" s="218" t="s">
        <v>264</v>
      </c>
      <c r="E1874" s="219" t="s">
        <v>4170</v>
      </c>
      <c r="F1874" s="220" t="s">
        <v>4171</v>
      </c>
      <c r="G1874" s="221" t="s">
        <v>249</v>
      </c>
      <c r="H1874" s="222">
        <v>1</v>
      </c>
      <c r="I1874" s="223"/>
      <c r="J1874" s="224">
        <f t="shared" si="60"/>
        <v>0</v>
      </c>
      <c r="K1874" s="225"/>
      <c r="L1874" s="226"/>
      <c r="M1874" s="227" t="s">
        <v>18</v>
      </c>
      <c r="N1874" s="228" t="s">
        <v>41</v>
      </c>
      <c r="O1874" s="66"/>
      <c r="P1874" s="191">
        <f t="shared" si="61"/>
        <v>0</v>
      </c>
      <c r="Q1874" s="191">
        <v>0</v>
      </c>
      <c r="R1874" s="191">
        <f t="shared" si="62"/>
        <v>0</v>
      </c>
      <c r="S1874" s="191">
        <v>0</v>
      </c>
      <c r="T1874" s="192">
        <f t="shared" si="63"/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93" t="s">
        <v>415</v>
      </c>
      <c r="AT1874" s="193" t="s">
        <v>264</v>
      </c>
      <c r="AU1874" s="193" t="s">
        <v>79</v>
      </c>
      <c r="AY1874" s="19" t="s">
        <v>244</v>
      </c>
      <c r="BE1874" s="194">
        <f t="shared" si="64"/>
        <v>0</v>
      </c>
      <c r="BF1874" s="194">
        <f t="shared" si="65"/>
        <v>0</v>
      </c>
      <c r="BG1874" s="194">
        <f t="shared" si="66"/>
        <v>0</v>
      </c>
      <c r="BH1874" s="194">
        <f t="shared" si="67"/>
        <v>0</v>
      </c>
      <c r="BI1874" s="194">
        <f t="shared" si="68"/>
        <v>0</v>
      </c>
      <c r="BJ1874" s="19" t="s">
        <v>77</v>
      </c>
      <c r="BK1874" s="194">
        <f t="shared" si="69"/>
        <v>0</v>
      </c>
      <c r="BL1874" s="19" t="s">
        <v>167</v>
      </c>
      <c r="BM1874" s="193" t="s">
        <v>4172</v>
      </c>
    </row>
    <row r="1875" spans="1:65" s="2" customFormat="1" ht="24.2" customHeight="1">
      <c r="A1875" s="36"/>
      <c r="B1875" s="37"/>
      <c r="C1875" s="218" t="s">
        <v>4173</v>
      </c>
      <c r="D1875" s="218" t="s">
        <v>264</v>
      </c>
      <c r="E1875" s="219" t="s">
        <v>4174</v>
      </c>
      <c r="F1875" s="220" t="s">
        <v>4175</v>
      </c>
      <c r="G1875" s="221" t="s">
        <v>249</v>
      </c>
      <c r="H1875" s="222">
        <v>1</v>
      </c>
      <c r="I1875" s="223"/>
      <c r="J1875" s="224">
        <f t="shared" si="60"/>
        <v>0</v>
      </c>
      <c r="K1875" s="225"/>
      <c r="L1875" s="226"/>
      <c r="M1875" s="227" t="s">
        <v>18</v>
      </c>
      <c r="N1875" s="228" t="s">
        <v>41</v>
      </c>
      <c r="O1875" s="66"/>
      <c r="P1875" s="191">
        <f t="shared" si="61"/>
        <v>0</v>
      </c>
      <c r="Q1875" s="191">
        <v>0</v>
      </c>
      <c r="R1875" s="191">
        <f t="shared" si="62"/>
        <v>0</v>
      </c>
      <c r="S1875" s="191">
        <v>0</v>
      </c>
      <c r="T1875" s="192">
        <f t="shared" si="63"/>
        <v>0</v>
      </c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R1875" s="193" t="s">
        <v>415</v>
      </c>
      <c r="AT1875" s="193" t="s">
        <v>264</v>
      </c>
      <c r="AU1875" s="193" t="s">
        <v>79</v>
      </c>
      <c r="AY1875" s="19" t="s">
        <v>244</v>
      </c>
      <c r="BE1875" s="194">
        <f t="shared" si="64"/>
        <v>0</v>
      </c>
      <c r="BF1875" s="194">
        <f t="shared" si="65"/>
        <v>0</v>
      </c>
      <c r="BG1875" s="194">
        <f t="shared" si="66"/>
        <v>0</v>
      </c>
      <c r="BH1875" s="194">
        <f t="shared" si="67"/>
        <v>0</v>
      </c>
      <c r="BI1875" s="194">
        <f t="shared" si="68"/>
        <v>0</v>
      </c>
      <c r="BJ1875" s="19" t="s">
        <v>77</v>
      </c>
      <c r="BK1875" s="194">
        <f t="shared" si="69"/>
        <v>0</v>
      </c>
      <c r="BL1875" s="19" t="s">
        <v>167</v>
      </c>
      <c r="BM1875" s="193" t="s">
        <v>4176</v>
      </c>
    </row>
    <row r="1876" spans="1:65" s="2" customFormat="1" ht="37.9" customHeight="1">
      <c r="A1876" s="36"/>
      <c r="B1876" s="37"/>
      <c r="C1876" s="181" t="s">
        <v>4177</v>
      </c>
      <c r="D1876" s="181" t="s">
        <v>246</v>
      </c>
      <c r="E1876" s="182" t="s">
        <v>4178</v>
      </c>
      <c r="F1876" s="183" t="s">
        <v>4179</v>
      </c>
      <c r="G1876" s="184" t="s">
        <v>249</v>
      </c>
      <c r="H1876" s="185">
        <v>1</v>
      </c>
      <c r="I1876" s="186"/>
      <c r="J1876" s="187">
        <f t="shared" si="60"/>
        <v>0</v>
      </c>
      <c r="K1876" s="188"/>
      <c r="L1876" s="41"/>
      <c r="M1876" s="189" t="s">
        <v>18</v>
      </c>
      <c r="N1876" s="190" t="s">
        <v>41</v>
      </c>
      <c r="O1876" s="66"/>
      <c r="P1876" s="191">
        <f t="shared" si="61"/>
        <v>0</v>
      </c>
      <c r="Q1876" s="191">
        <v>0</v>
      </c>
      <c r="R1876" s="191">
        <f t="shared" si="62"/>
        <v>0</v>
      </c>
      <c r="S1876" s="191">
        <v>0</v>
      </c>
      <c r="T1876" s="192">
        <f t="shared" si="63"/>
        <v>0</v>
      </c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R1876" s="193" t="s">
        <v>167</v>
      </c>
      <c r="AT1876" s="193" t="s">
        <v>246</v>
      </c>
      <c r="AU1876" s="193" t="s">
        <v>79</v>
      </c>
      <c r="AY1876" s="19" t="s">
        <v>244</v>
      </c>
      <c r="BE1876" s="194">
        <f t="shared" si="64"/>
        <v>0</v>
      </c>
      <c r="BF1876" s="194">
        <f t="shared" si="65"/>
        <v>0</v>
      </c>
      <c r="BG1876" s="194">
        <f t="shared" si="66"/>
        <v>0</v>
      </c>
      <c r="BH1876" s="194">
        <f t="shared" si="67"/>
        <v>0</v>
      </c>
      <c r="BI1876" s="194">
        <f t="shared" si="68"/>
        <v>0</v>
      </c>
      <c r="BJ1876" s="19" t="s">
        <v>77</v>
      </c>
      <c r="BK1876" s="194">
        <f t="shared" si="69"/>
        <v>0</v>
      </c>
      <c r="BL1876" s="19" t="s">
        <v>167</v>
      </c>
      <c r="BM1876" s="193" t="s">
        <v>4180</v>
      </c>
    </row>
    <row r="1877" spans="1:65" s="2" customFormat="1" ht="24.2" customHeight="1">
      <c r="A1877" s="36"/>
      <c r="B1877" s="37"/>
      <c r="C1877" s="218" t="s">
        <v>4181</v>
      </c>
      <c r="D1877" s="218" t="s">
        <v>264</v>
      </c>
      <c r="E1877" s="219" t="s">
        <v>4182</v>
      </c>
      <c r="F1877" s="220" t="s">
        <v>4183</v>
      </c>
      <c r="G1877" s="221" t="s">
        <v>249</v>
      </c>
      <c r="H1877" s="222">
        <v>1</v>
      </c>
      <c r="I1877" s="223"/>
      <c r="J1877" s="224">
        <f t="shared" si="60"/>
        <v>0</v>
      </c>
      <c r="K1877" s="225"/>
      <c r="L1877" s="226"/>
      <c r="M1877" s="227" t="s">
        <v>18</v>
      </c>
      <c r="N1877" s="228" t="s">
        <v>41</v>
      </c>
      <c r="O1877" s="66"/>
      <c r="P1877" s="191">
        <f t="shared" si="61"/>
        <v>0</v>
      </c>
      <c r="Q1877" s="191">
        <v>0</v>
      </c>
      <c r="R1877" s="191">
        <f t="shared" si="62"/>
        <v>0</v>
      </c>
      <c r="S1877" s="191">
        <v>0</v>
      </c>
      <c r="T1877" s="192">
        <f t="shared" si="63"/>
        <v>0</v>
      </c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R1877" s="193" t="s">
        <v>415</v>
      </c>
      <c r="AT1877" s="193" t="s">
        <v>264</v>
      </c>
      <c r="AU1877" s="193" t="s">
        <v>79</v>
      </c>
      <c r="AY1877" s="19" t="s">
        <v>244</v>
      </c>
      <c r="BE1877" s="194">
        <f t="shared" si="64"/>
        <v>0</v>
      </c>
      <c r="BF1877" s="194">
        <f t="shared" si="65"/>
        <v>0</v>
      </c>
      <c r="BG1877" s="194">
        <f t="shared" si="66"/>
        <v>0</v>
      </c>
      <c r="BH1877" s="194">
        <f t="shared" si="67"/>
        <v>0</v>
      </c>
      <c r="BI1877" s="194">
        <f t="shared" si="68"/>
        <v>0</v>
      </c>
      <c r="BJ1877" s="19" t="s">
        <v>77</v>
      </c>
      <c r="BK1877" s="194">
        <f t="shared" si="69"/>
        <v>0</v>
      </c>
      <c r="BL1877" s="19" t="s">
        <v>167</v>
      </c>
      <c r="BM1877" s="193" t="s">
        <v>4184</v>
      </c>
    </row>
    <row r="1878" spans="1:65" s="2" customFormat="1" ht="37.9" customHeight="1">
      <c r="A1878" s="36"/>
      <c r="B1878" s="37"/>
      <c r="C1878" s="181" t="s">
        <v>4185</v>
      </c>
      <c r="D1878" s="181" t="s">
        <v>246</v>
      </c>
      <c r="E1878" s="182" t="s">
        <v>4186</v>
      </c>
      <c r="F1878" s="183" t="s">
        <v>4187</v>
      </c>
      <c r="G1878" s="184" t="s">
        <v>249</v>
      </c>
      <c r="H1878" s="185">
        <v>1</v>
      </c>
      <c r="I1878" s="186"/>
      <c r="J1878" s="187">
        <f t="shared" si="60"/>
        <v>0</v>
      </c>
      <c r="K1878" s="188"/>
      <c r="L1878" s="41"/>
      <c r="M1878" s="189" t="s">
        <v>18</v>
      </c>
      <c r="N1878" s="190" t="s">
        <v>41</v>
      </c>
      <c r="O1878" s="66"/>
      <c r="P1878" s="191">
        <f t="shared" si="61"/>
        <v>0</v>
      </c>
      <c r="Q1878" s="191">
        <v>9.3000000000000005E-4</v>
      </c>
      <c r="R1878" s="191">
        <f t="shared" si="62"/>
        <v>9.3000000000000005E-4</v>
      </c>
      <c r="S1878" s="191">
        <v>0</v>
      </c>
      <c r="T1878" s="192">
        <f t="shared" si="63"/>
        <v>0</v>
      </c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R1878" s="193" t="s">
        <v>167</v>
      </c>
      <c r="AT1878" s="193" t="s">
        <v>246</v>
      </c>
      <c r="AU1878" s="193" t="s">
        <v>79</v>
      </c>
      <c r="AY1878" s="19" t="s">
        <v>244</v>
      </c>
      <c r="BE1878" s="194">
        <f t="shared" si="64"/>
        <v>0</v>
      </c>
      <c r="BF1878" s="194">
        <f t="shared" si="65"/>
        <v>0</v>
      </c>
      <c r="BG1878" s="194">
        <f t="shared" si="66"/>
        <v>0</v>
      </c>
      <c r="BH1878" s="194">
        <f t="shared" si="67"/>
        <v>0</v>
      </c>
      <c r="BI1878" s="194">
        <f t="shared" si="68"/>
        <v>0</v>
      </c>
      <c r="BJ1878" s="19" t="s">
        <v>77</v>
      </c>
      <c r="BK1878" s="194">
        <f t="shared" si="69"/>
        <v>0</v>
      </c>
      <c r="BL1878" s="19" t="s">
        <v>167</v>
      </c>
      <c r="BM1878" s="193" t="s">
        <v>4188</v>
      </c>
    </row>
    <row r="1879" spans="1:65" s="2" customFormat="1" ht="24.2" customHeight="1">
      <c r="A1879" s="36"/>
      <c r="B1879" s="37"/>
      <c r="C1879" s="218" t="s">
        <v>4189</v>
      </c>
      <c r="D1879" s="218" t="s">
        <v>264</v>
      </c>
      <c r="E1879" s="219" t="s">
        <v>4190</v>
      </c>
      <c r="F1879" s="220" t="s">
        <v>4191</v>
      </c>
      <c r="G1879" s="221" t="s">
        <v>249</v>
      </c>
      <c r="H1879" s="222">
        <v>1</v>
      </c>
      <c r="I1879" s="223"/>
      <c r="J1879" s="224">
        <f t="shared" si="60"/>
        <v>0</v>
      </c>
      <c r="K1879" s="225"/>
      <c r="L1879" s="226"/>
      <c r="M1879" s="227" t="s">
        <v>18</v>
      </c>
      <c r="N1879" s="228" t="s">
        <v>41</v>
      </c>
      <c r="O1879" s="66"/>
      <c r="P1879" s="191">
        <f t="shared" si="61"/>
        <v>0</v>
      </c>
      <c r="Q1879" s="191">
        <v>0</v>
      </c>
      <c r="R1879" s="191">
        <f t="shared" si="62"/>
        <v>0</v>
      </c>
      <c r="S1879" s="191">
        <v>0</v>
      </c>
      <c r="T1879" s="192">
        <f t="shared" si="63"/>
        <v>0</v>
      </c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R1879" s="193" t="s">
        <v>415</v>
      </c>
      <c r="AT1879" s="193" t="s">
        <v>264</v>
      </c>
      <c r="AU1879" s="193" t="s">
        <v>79</v>
      </c>
      <c r="AY1879" s="19" t="s">
        <v>244</v>
      </c>
      <c r="BE1879" s="194">
        <f t="shared" si="64"/>
        <v>0</v>
      </c>
      <c r="BF1879" s="194">
        <f t="shared" si="65"/>
        <v>0</v>
      </c>
      <c r="BG1879" s="194">
        <f t="shared" si="66"/>
        <v>0</v>
      </c>
      <c r="BH1879" s="194">
        <f t="shared" si="67"/>
        <v>0</v>
      </c>
      <c r="BI1879" s="194">
        <f t="shared" si="68"/>
        <v>0</v>
      </c>
      <c r="BJ1879" s="19" t="s">
        <v>77</v>
      </c>
      <c r="BK1879" s="194">
        <f t="shared" si="69"/>
        <v>0</v>
      </c>
      <c r="BL1879" s="19" t="s">
        <v>167</v>
      </c>
      <c r="BM1879" s="193" t="s">
        <v>4192</v>
      </c>
    </row>
    <row r="1880" spans="1:65" s="2" customFormat="1" ht="24.2" customHeight="1">
      <c r="A1880" s="36"/>
      <c r="B1880" s="37"/>
      <c r="C1880" s="181" t="s">
        <v>4193</v>
      </c>
      <c r="D1880" s="181" t="s">
        <v>246</v>
      </c>
      <c r="E1880" s="182" t="s">
        <v>4194</v>
      </c>
      <c r="F1880" s="183" t="s">
        <v>4195</v>
      </c>
      <c r="G1880" s="184" t="s">
        <v>249</v>
      </c>
      <c r="H1880" s="185">
        <v>11</v>
      </c>
      <c r="I1880" s="186"/>
      <c r="J1880" s="187">
        <f t="shared" si="60"/>
        <v>0</v>
      </c>
      <c r="K1880" s="188"/>
      <c r="L1880" s="41"/>
      <c r="M1880" s="189" t="s">
        <v>18</v>
      </c>
      <c r="N1880" s="190" t="s">
        <v>41</v>
      </c>
      <c r="O1880" s="66"/>
      <c r="P1880" s="191">
        <f t="shared" si="61"/>
        <v>0</v>
      </c>
      <c r="Q1880" s="191">
        <v>0</v>
      </c>
      <c r="R1880" s="191">
        <f t="shared" si="62"/>
        <v>0</v>
      </c>
      <c r="S1880" s="191">
        <v>0</v>
      </c>
      <c r="T1880" s="192">
        <f t="shared" si="63"/>
        <v>0</v>
      </c>
      <c r="U1880" s="36"/>
      <c r="V1880" s="36"/>
      <c r="W1880" s="36"/>
      <c r="X1880" s="36"/>
      <c r="Y1880" s="36"/>
      <c r="Z1880" s="36"/>
      <c r="AA1880" s="36"/>
      <c r="AB1880" s="36"/>
      <c r="AC1880" s="36"/>
      <c r="AD1880" s="36"/>
      <c r="AE1880" s="36"/>
      <c r="AR1880" s="193" t="s">
        <v>167</v>
      </c>
      <c r="AT1880" s="193" t="s">
        <v>246</v>
      </c>
      <c r="AU1880" s="193" t="s">
        <v>79</v>
      </c>
      <c r="AY1880" s="19" t="s">
        <v>244</v>
      </c>
      <c r="BE1880" s="194">
        <f t="shared" si="64"/>
        <v>0</v>
      </c>
      <c r="BF1880" s="194">
        <f t="shared" si="65"/>
        <v>0</v>
      </c>
      <c r="BG1880" s="194">
        <f t="shared" si="66"/>
        <v>0</v>
      </c>
      <c r="BH1880" s="194">
        <f t="shared" si="67"/>
        <v>0</v>
      </c>
      <c r="BI1880" s="194">
        <f t="shared" si="68"/>
        <v>0</v>
      </c>
      <c r="BJ1880" s="19" t="s">
        <v>77</v>
      </c>
      <c r="BK1880" s="194">
        <f t="shared" si="69"/>
        <v>0</v>
      </c>
      <c r="BL1880" s="19" t="s">
        <v>167</v>
      </c>
      <c r="BM1880" s="193" t="s">
        <v>4196</v>
      </c>
    </row>
    <row r="1881" spans="1:65" s="2" customFormat="1" ht="16.5" customHeight="1">
      <c r="A1881" s="36"/>
      <c r="B1881" s="37"/>
      <c r="C1881" s="218" t="s">
        <v>4197</v>
      </c>
      <c r="D1881" s="218" t="s">
        <v>264</v>
      </c>
      <c r="E1881" s="219" t="s">
        <v>4198</v>
      </c>
      <c r="F1881" s="220" t="s">
        <v>4199</v>
      </c>
      <c r="G1881" s="221" t="s">
        <v>249</v>
      </c>
      <c r="H1881" s="222">
        <v>11</v>
      </c>
      <c r="I1881" s="223"/>
      <c r="J1881" s="224">
        <f t="shared" si="60"/>
        <v>0</v>
      </c>
      <c r="K1881" s="225"/>
      <c r="L1881" s="226"/>
      <c r="M1881" s="227" t="s">
        <v>18</v>
      </c>
      <c r="N1881" s="228" t="s">
        <v>41</v>
      </c>
      <c r="O1881" s="66"/>
      <c r="P1881" s="191">
        <f t="shared" si="61"/>
        <v>0</v>
      </c>
      <c r="Q1881" s="191">
        <v>3.8E-3</v>
      </c>
      <c r="R1881" s="191">
        <f t="shared" si="62"/>
        <v>4.1799999999999997E-2</v>
      </c>
      <c r="S1881" s="191">
        <v>0</v>
      </c>
      <c r="T1881" s="192">
        <f t="shared" si="63"/>
        <v>0</v>
      </c>
      <c r="U1881" s="36"/>
      <c r="V1881" s="36"/>
      <c r="W1881" s="36"/>
      <c r="X1881" s="36"/>
      <c r="Y1881" s="36"/>
      <c r="Z1881" s="36"/>
      <c r="AA1881" s="36"/>
      <c r="AB1881" s="36"/>
      <c r="AC1881" s="36"/>
      <c r="AD1881" s="36"/>
      <c r="AE1881" s="36"/>
      <c r="AR1881" s="193" t="s">
        <v>415</v>
      </c>
      <c r="AT1881" s="193" t="s">
        <v>264</v>
      </c>
      <c r="AU1881" s="193" t="s">
        <v>79</v>
      </c>
      <c r="AY1881" s="19" t="s">
        <v>244</v>
      </c>
      <c r="BE1881" s="194">
        <f t="shared" si="64"/>
        <v>0</v>
      </c>
      <c r="BF1881" s="194">
        <f t="shared" si="65"/>
        <v>0</v>
      </c>
      <c r="BG1881" s="194">
        <f t="shared" si="66"/>
        <v>0</v>
      </c>
      <c r="BH1881" s="194">
        <f t="shared" si="67"/>
        <v>0</v>
      </c>
      <c r="BI1881" s="194">
        <f t="shared" si="68"/>
        <v>0</v>
      </c>
      <c r="BJ1881" s="19" t="s">
        <v>77</v>
      </c>
      <c r="BK1881" s="194">
        <f t="shared" si="69"/>
        <v>0</v>
      </c>
      <c r="BL1881" s="19" t="s">
        <v>167</v>
      </c>
      <c r="BM1881" s="193" t="s">
        <v>4200</v>
      </c>
    </row>
    <row r="1882" spans="1:65" s="2" customFormat="1" ht="24.2" customHeight="1">
      <c r="A1882" s="36"/>
      <c r="B1882" s="37"/>
      <c r="C1882" s="181" t="s">
        <v>4201</v>
      </c>
      <c r="D1882" s="181" t="s">
        <v>246</v>
      </c>
      <c r="E1882" s="182" t="s">
        <v>4202</v>
      </c>
      <c r="F1882" s="183" t="s">
        <v>4203</v>
      </c>
      <c r="G1882" s="184" t="s">
        <v>249</v>
      </c>
      <c r="H1882" s="185">
        <v>3</v>
      </c>
      <c r="I1882" s="186"/>
      <c r="J1882" s="187">
        <f t="shared" si="60"/>
        <v>0</v>
      </c>
      <c r="K1882" s="188"/>
      <c r="L1882" s="41"/>
      <c r="M1882" s="189" t="s">
        <v>18</v>
      </c>
      <c r="N1882" s="190" t="s">
        <v>41</v>
      </c>
      <c r="O1882" s="66"/>
      <c r="P1882" s="191">
        <f t="shared" si="61"/>
        <v>0</v>
      </c>
      <c r="Q1882" s="191">
        <v>0</v>
      </c>
      <c r="R1882" s="191">
        <f t="shared" si="62"/>
        <v>0</v>
      </c>
      <c r="S1882" s="191">
        <v>0</v>
      </c>
      <c r="T1882" s="192">
        <f t="shared" si="63"/>
        <v>0</v>
      </c>
      <c r="U1882" s="36"/>
      <c r="V1882" s="36"/>
      <c r="W1882" s="36"/>
      <c r="X1882" s="36"/>
      <c r="Y1882" s="36"/>
      <c r="Z1882" s="36"/>
      <c r="AA1882" s="36"/>
      <c r="AB1882" s="36"/>
      <c r="AC1882" s="36"/>
      <c r="AD1882" s="36"/>
      <c r="AE1882" s="36"/>
      <c r="AR1882" s="193" t="s">
        <v>167</v>
      </c>
      <c r="AT1882" s="193" t="s">
        <v>246</v>
      </c>
      <c r="AU1882" s="193" t="s">
        <v>79</v>
      </c>
      <c r="AY1882" s="19" t="s">
        <v>244</v>
      </c>
      <c r="BE1882" s="194">
        <f t="shared" si="64"/>
        <v>0</v>
      </c>
      <c r="BF1882" s="194">
        <f t="shared" si="65"/>
        <v>0</v>
      </c>
      <c r="BG1882" s="194">
        <f t="shared" si="66"/>
        <v>0</v>
      </c>
      <c r="BH1882" s="194">
        <f t="shared" si="67"/>
        <v>0</v>
      </c>
      <c r="BI1882" s="194">
        <f t="shared" si="68"/>
        <v>0</v>
      </c>
      <c r="BJ1882" s="19" t="s">
        <v>77</v>
      </c>
      <c r="BK1882" s="194">
        <f t="shared" si="69"/>
        <v>0</v>
      </c>
      <c r="BL1882" s="19" t="s">
        <v>167</v>
      </c>
      <c r="BM1882" s="193" t="s">
        <v>4204</v>
      </c>
    </row>
    <row r="1883" spans="1:65" s="2" customFormat="1" ht="16.5" customHeight="1">
      <c r="A1883" s="36"/>
      <c r="B1883" s="37"/>
      <c r="C1883" s="218" t="s">
        <v>4205</v>
      </c>
      <c r="D1883" s="218" t="s">
        <v>264</v>
      </c>
      <c r="E1883" s="219" t="s">
        <v>4206</v>
      </c>
      <c r="F1883" s="220" t="s">
        <v>4207</v>
      </c>
      <c r="G1883" s="221" t="s">
        <v>249</v>
      </c>
      <c r="H1883" s="222">
        <v>3</v>
      </c>
      <c r="I1883" s="223"/>
      <c r="J1883" s="224">
        <f t="shared" si="60"/>
        <v>0</v>
      </c>
      <c r="K1883" s="225"/>
      <c r="L1883" s="226"/>
      <c r="M1883" s="227" t="s">
        <v>18</v>
      </c>
      <c r="N1883" s="228" t="s">
        <v>41</v>
      </c>
      <c r="O1883" s="66"/>
      <c r="P1883" s="191">
        <f t="shared" si="61"/>
        <v>0</v>
      </c>
      <c r="Q1883" s="191">
        <v>4.7000000000000002E-3</v>
      </c>
      <c r="R1883" s="191">
        <f t="shared" si="62"/>
        <v>1.4100000000000001E-2</v>
      </c>
      <c r="S1883" s="191">
        <v>0</v>
      </c>
      <c r="T1883" s="192">
        <f t="shared" si="63"/>
        <v>0</v>
      </c>
      <c r="U1883" s="36"/>
      <c r="V1883" s="36"/>
      <c r="W1883" s="36"/>
      <c r="X1883" s="36"/>
      <c r="Y1883" s="36"/>
      <c r="Z1883" s="36"/>
      <c r="AA1883" s="36"/>
      <c r="AB1883" s="36"/>
      <c r="AC1883" s="36"/>
      <c r="AD1883" s="36"/>
      <c r="AE1883" s="36"/>
      <c r="AR1883" s="193" t="s">
        <v>415</v>
      </c>
      <c r="AT1883" s="193" t="s">
        <v>264</v>
      </c>
      <c r="AU1883" s="193" t="s">
        <v>79</v>
      </c>
      <c r="AY1883" s="19" t="s">
        <v>244</v>
      </c>
      <c r="BE1883" s="194">
        <f t="shared" si="64"/>
        <v>0</v>
      </c>
      <c r="BF1883" s="194">
        <f t="shared" si="65"/>
        <v>0</v>
      </c>
      <c r="BG1883" s="194">
        <f t="shared" si="66"/>
        <v>0</v>
      </c>
      <c r="BH1883" s="194">
        <f t="shared" si="67"/>
        <v>0</v>
      </c>
      <c r="BI1883" s="194">
        <f t="shared" si="68"/>
        <v>0</v>
      </c>
      <c r="BJ1883" s="19" t="s">
        <v>77</v>
      </c>
      <c r="BK1883" s="194">
        <f t="shared" si="69"/>
        <v>0</v>
      </c>
      <c r="BL1883" s="19" t="s">
        <v>167</v>
      </c>
      <c r="BM1883" s="193" t="s">
        <v>4208</v>
      </c>
    </row>
    <row r="1884" spans="1:65" s="2" customFormat="1" ht="16.5" customHeight="1">
      <c r="A1884" s="36"/>
      <c r="B1884" s="37"/>
      <c r="C1884" s="181" t="s">
        <v>4209</v>
      </c>
      <c r="D1884" s="181" t="s">
        <v>246</v>
      </c>
      <c r="E1884" s="182" t="s">
        <v>4210</v>
      </c>
      <c r="F1884" s="183" t="s">
        <v>4211</v>
      </c>
      <c r="G1884" s="184" t="s">
        <v>249</v>
      </c>
      <c r="H1884" s="185">
        <v>41</v>
      </c>
      <c r="I1884" s="186"/>
      <c r="J1884" s="187">
        <f t="shared" si="60"/>
        <v>0</v>
      </c>
      <c r="K1884" s="188"/>
      <c r="L1884" s="41"/>
      <c r="M1884" s="189" t="s">
        <v>18</v>
      </c>
      <c r="N1884" s="190" t="s">
        <v>41</v>
      </c>
      <c r="O1884" s="66"/>
      <c r="P1884" s="191">
        <f t="shared" si="61"/>
        <v>0</v>
      </c>
      <c r="Q1884" s="191">
        <v>0</v>
      </c>
      <c r="R1884" s="191">
        <f t="shared" si="62"/>
        <v>0</v>
      </c>
      <c r="S1884" s="191">
        <v>0</v>
      </c>
      <c r="T1884" s="192">
        <f t="shared" si="63"/>
        <v>0</v>
      </c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R1884" s="193" t="s">
        <v>167</v>
      </c>
      <c r="AT1884" s="193" t="s">
        <v>246</v>
      </c>
      <c r="AU1884" s="193" t="s">
        <v>79</v>
      </c>
      <c r="AY1884" s="19" t="s">
        <v>244</v>
      </c>
      <c r="BE1884" s="194">
        <f t="shared" si="64"/>
        <v>0</v>
      </c>
      <c r="BF1884" s="194">
        <f t="shared" si="65"/>
        <v>0</v>
      </c>
      <c r="BG1884" s="194">
        <f t="shared" si="66"/>
        <v>0</v>
      </c>
      <c r="BH1884" s="194">
        <f t="shared" si="67"/>
        <v>0</v>
      </c>
      <c r="BI1884" s="194">
        <f t="shared" si="68"/>
        <v>0</v>
      </c>
      <c r="BJ1884" s="19" t="s">
        <v>77</v>
      </c>
      <c r="BK1884" s="194">
        <f t="shared" si="69"/>
        <v>0</v>
      </c>
      <c r="BL1884" s="19" t="s">
        <v>167</v>
      </c>
      <c r="BM1884" s="193" t="s">
        <v>4212</v>
      </c>
    </row>
    <row r="1885" spans="1:65" s="2" customFormat="1" ht="16.5" customHeight="1">
      <c r="A1885" s="36"/>
      <c r="B1885" s="37"/>
      <c r="C1885" s="218" t="s">
        <v>4213</v>
      </c>
      <c r="D1885" s="218" t="s">
        <v>264</v>
      </c>
      <c r="E1885" s="219" t="s">
        <v>4214</v>
      </c>
      <c r="F1885" s="220" t="s">
        <v>4215</v>
      </c>
      <c r="G1885" s="221" t="s">
        <v>249</v>
      </c>
      <c r="H1885" s="222">
        <v>41</v>
      </c>
      <c r="I1885" s="223"/>
      <c r="J1885" s="224">
        <f t="shared" si="60"/>
        <v>0</v>
      </c>
      <c r="K1885" s="225"/>
      <c r="L1885" s="226"/>
      <c r="M1885" s="227" t="s">
        <v>18</v>
      </c>
      <c r="N1885" s="228" t="s">
        <v>41</v>
      </c>
      <c r="O1885" s="66"/>
      <c r="P1885" s="191">
        <f t="shared" si="61"/>
        <v>0</v>
      </c>
      <c r="Q1885" s="191">
        <v>0</v>
      </c>
      <c r="R1885" s="191">
        <f t="shared" si="62"/>
        <v>0</v>
      </c>
      <c r="S1885" s="191">
        <v>0</v>
      </c>
      <c r="T1885" s="192">
        <f t="shared" si="63"/>
        <v>0</v>
      </c>
      <c r="U1885" s="36"/>
      <c r="V1885" s="36"/>
      <c r="W1885" s="36"/>
      <c r="X1885" s="36"/>
      <c r="Y1885" s="36"/>
      <c r="Z1885" s="36"/>
      <c r="AA1885" s="36"/>
      <c r="AB1885" s="36"/>
      <c r="AC1885" s="36"/>
      <c r="AD1885" s="36"/>
      <c r="AE1885" s="36"/>
      <c r="AR1885" s="193" t="s">
        <v>415</v>
      </c>
      <c r="AT1885" s="193" t="s">
        <v>264</v>
      </c>
      <c r="AU1885" s="193" t="s">
        <v>79</v>
      </c>
      <c r="AY1885" s="19" t="s">
        <v>244</v>
      </c>
      <c r="BE1885" s="194">
        <f t="shared" si="64"/>
        <v>0</v>
      </c>
      <c r="BF1885" s="194">
        <f t="shared" si="65"/>
        <v>0</v>
      </c>
      <c r="BG1885" s="194">
        <f t="shared" si="66"/>
        <v>0</v>
      </c>
      <c r="BH1885" s="194">
        <f t="shared" si="67"/>
        <v>0</v>
      </c>
      <c r="BI1885" s="194">
        <f t="shared" si="68"/>
        <v>0</v>
      </c>
      <c r="BJ1885" s="19" t="s">
        <v>77</v>
      </c>
      <c r="BK1885" s="194">
        <f t="shared" si="69"/>
        <v>0</v>
      </c>
      <c r="BL1885" s="19" t="s">
        <v>167</v>
      </c>
      <c r="BM1885" s="193" t="s">
        <v>4216</v>
      </c>
    </row>
    <row r="1886" spans="1:65" s="2" customFormat="1" ht="24.2" customHeight="1">
      <c r="A1886" s="36"/>
      <c r="B1886" s="37"/>
      <c r="C1886" s="181" t="s">
        <v>4217</v>
      </c>
      <c r="D1886" s="181" t="s">
        <v>246</v>
      </c>
      <c r="E1886" s="182" t="s">
        <v>876</v>
      </c>
      <c r="F1886" s="183" t="s">
        <v>877</v>
      </c>
      <c r="G1886" s="184" t="s">
        <v>249</v>
      </c>
      <c r="H1886" s="185">
        <v>36</v>
      </c>
      <c r="I1886" s="186"/>
      <c r="J1886" s="187">
        <f t="shared" si="60"/>
        <v>0</v>
      </c>
      <c r="K1886" s="188"/>
      <c r="L1886" s="41"/>
      <c r="M1886" s="189" t="s">
        <v>18</v>
      </c>
      <c r="N1886" s="190" t="s">
        <v>41</v>
      </c>
      <c r="O1886" s="66"/>
      <c r="P1886" s="191">
        <f t="shared" si="61"/>
        <v>0</v>
      </c>
      <c r="Q1886" s="191">
        <v>0</v>
      </c>
      <c r="R1886" s="191">
        <f t="shared" si="62"/>
        <v>0</v>
      </c>
      <c r="S1886" s="191">
        <v>0</v>
      </c>
      <c r="T1886" s="192">
        <f t="shared" si="63"/>
        <v>0</v>
      </c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R1886" s="193" t="s">
        <v>167</v>
      </c>
      <c r="AT1886" s="193" t="s">
        <v>246</v>
      </c>
      <c r="AU1886" s="193" t="s">
        <v>79</v>
      </c>
      <c r="AY1886" s="19" t="s">
        <v>244</v>
      </c>
      <c r="BE1886" s="194">
        <f t="shared" si="64"/>
        <v>0</v>
      </c>
      <c r="BF1886" s="194">
        <f t="shared" si="65"/>
        <v>0</v>
      </c>
      <c r="BG1886" s="194">
        <f t="shared" si="66"/>
        <v>0</v>
      </c>
      <c r="BH1886" s="194">
        <f t="shared" si="67"/>
        <v>0</v>
      </c>
      <c r="BI1886" s="194">
        <f t="shared" si="68"/>
        <v>0</v>
      </c>
      <c r="BJ1886" s="19" t="s">
        <v>77</v>
      </c>
      <c r="BK1886" s="194">
        <f t="shared" si="69"/>
        <v>0</v>
      </c>
      <c r="BL1886" s="19" t="s">
        <v>167</v>
      </c>
      <c r="BM1886" s="193" t="s">
        <v>4218</v>
      </c>
    </row>
    <row r="1887" spans="1:65" s="2" customFormat="1" ht="21.75" customHeight="1">
      <c r="A1887" s="36"/>
      <c r="B1887" s="37"/>
      <c r="C1887" s="218" t="s">
        <v>4219</v>
      </c>
      <c r="D1887" s="218" t="s">
        <v>264</v>
      </c>
      <c r="E1887" s="219" t="s">
        <v>4220</v>
      </c>
      <c r="F1887" s="220" t="s">
        <v>4221</v>
      </c>
      <c r="G1887" s="221" t="s">
        <v>249</v>
      </c>
      <c r="H1887" s="222">
        <v>28</v>
      </c>
      <c r="I1887" s="223"/>
      <c r="J1887" s="224">
        <f t="shared" si="60"/>
        <v>0</v>
      </c>
      <c r="K1887" s="225"/>
      <c r="L1887" s="226"/>
      <c r="M1887" s="227" t="s">
        <v>18</v>
      </c>
      <c r="N1887" s="228" t="s">
        <v>41</v>
      </c>
      <c r="O1887" s="66"/>
      <c r="P1887" s="191">
        <f t="shared" si="61"/>
        <v>0</v>
      </c>
      <c r="Q1887" s="191">
        <v>0</v>
      </c>
      <c r="R1887" s="191">
        <f t="shared" si="62"/>
        <v>0</v>
      </c>
      <c r="S1887" s="191">
        <v>0</v>
      </c>
      <c r="T1887" s="192">
        <f t="shared" si="63"/>
        <v>0</v>
      </c>
      <c r="U1887" s="36"/>
      <c r="V1887" s="36"/>
      <c r="W1887" s="36"/>
      <c r="X1887" s="36"/>
      <c r="Y1887" s="36"/>
      <c r="Z1887" s="36"/>
      <c r="AA1887" s="36"/>
      <c r="AB1887" s="36"/>
      <c r="AC1887" s="36"/>
      <c r="AD1887" s="36"/>
      <c r="AE1887" s="36"/>
      <c r="AR1887" s="193" t="s">
        <v>415</v>
      </c>
      <c r="AT1887" s="193" t="s">
        <v>264</v>
      </c>
      <c r="AU1887" s="193" t="s">
        <v>79</v>
      </c>
      <c r="AY1887" s="19" t="s">
        <v>244</v>
      </c>
      <c r="BE1887" s="194">
        <f t="shared" si="64"/>
        <v>0</v>
      </c>
      <c r="BF1887" s="194">
        <f t="shared" si="65"/>
        <v>0</v>
      </c>
      <c r="BG1887" s="194">
        <f t="shared" si="66"/>
        <v>0</v>
      </c>
      <c r="BH1887" s="194">
        <f t="shared" si="67"/>
        <v>0</v>
      </c>
      <c r="BI1887" s="194">
        <f t="shared" si="68"/>
        <v>0</v>
      </c>
      <c r="BJ1887" s="19" t="s">
        <v>77</v>
      </c>
      <c r="BK1887" s="194">
        <f t="shared" si="69"/>
        <v>0</v>
      </c>
      <c r="BL1887" s="19" t="s">
        <v>167</v>
      </c>
      <c r="BM1887" s="193" t="s">
        <v>4222</v>
      </c>
    </row>
    <row r="1888" spans="1:65" s="2" customFormat="1" ht="19.5">
      <c r="A1888" s="36"/>
      <c r="B1888" s="37"/>
      <c r="C1888" s="38"/>
      <c r="D1888" s="197" t="s">
        <v>444</v>
      </c>
      <c r="E1888" s="38"/>
      <c r="F1888" s="239" t="s">
        <v>884</v>
      </c>
      <c r="G1888" s="38"/>
      <c r="H1888" s="38"/>
      <c r="I1888" s="240"/>
      <c r="J1888" s="38"/>
      <c r="K1888" s="38"/>
      <c r="L1888" s="41"/>
      <c r="M1888" s="241"/>
      <c r="N1888" s="242"/>
      <c r="O1888" s="66"/>
      <c r="P1888" s="66"/>
      <c r="Q1888" s="66"/>
      <c r="R1888" s="66"/>
      <c r="S1888" s="66"/>
      <c r="T1888" s="67"/>
      <c r="U1888" s="36"/>
      <c r="V1888" s="36"/>
      <c r="W1888" s="36"/>
      <c r="X1888" s="36"/>
      <c r="Y1888" s="36"/>
      <c r="Z1888" s="36"/>
      <c r="AA1888" s="36"/>
      <c r="AB1888" s="36"/>
      <c r="AC1888" s="36"/>
      <c r="AD1888" s="36"/>
      <c r="AE1888" s="36"/>
      <c r="AT1888" s="19" t="s">
        <v>444</v>
      </c>
      <c r="AU1888" s="19" t="s">
        <v>79</v>
      </c>
    </row>
    <row r="1889" spans="1:65" s="2" customFormat="1" ht="21.75" customHeight="1">
      <c r="A1889" s="36"/>
      <c r="B1889" s="37"/>
      <c r="C1889" s="218" t="s">
        <v>4223</v>
      </c>
      <c r="D1889" s="218" t="s">
        <v>264</v>
      </c>
      <c r="E1889" s="219" t="s">
        <v>4224</v>
      </c>
      <c r="F1889" s="220" t="s">
        <v>4225</v>
      </c>
      <c r="G1889" s="221" t="s">
        <v>249</v>
      </c>
      <c r="H1889" s="222">
        <v>6</v>
      </c>
      <c r="I1889" s="223"/>
      <c r="J1889" s="224">
        <f>ROUND(I1889*H1889,2)</f>
        <v>0</v>
      </c>
      <c r="K1889" s="225"/>
      <c r="L1889" s="226"/>
      <c r="M1889" s="227" t="s">
        <v>18</v>
      </c>
      <c r="N1889" s="228" t="s">
        <v>41</v>
      </c>
      <c r="O1889" s="66"/>
      <c r="P1889" s="191">
        <f>O1889*H1889</f>
        <v>0</v>
      </c>
      <c r="Q1889" s="191">
        <v>0</v>
      </c>
      <c r="R1889" s="191">
        <f>Q1889*H1889</f>
        <v>0</v>
      </c>
      <c r="S1889" s="191">
        <v>0</v>
      </c>
      <c r="T1889" s="192">
        <f>S1889*H1889</f>
        <v>0</v>
      </c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R1889" s="193" t="s">
        <v>415</v>
      </c>
      <c r="AT1889" s="193" t="s">
        <v>264</v>
      </c>
      <c r="AU1889" s="193" t="s">
        <v>79</v>
      </c>
      <c r="AY1889" s="19" t="s">
        <v>244</v>
      </c>
      <c r="BE1889" s="194">
        <f>IF(N1889="základní",J1889,0)</f>
        <v>0</v>
      </c>
      <c r="BF1889" s="194">
        <f>IF(N1889="snížená",J1889,0)</f>
        <v>0</v>
      </c>
      <c r="BG1889" s="194">
        <f>IF(N1889="zákl. přenesená",J1889,0)</f>
        <v>0</v>
      </c>
      <c r="BH1889" s="194">
        <f>IF(N1889="sníž. přenesená",J1889,0)</f>
        <v>0</v>
      </c>
      <c r="BI1889" s="194">
        <f>IF(N1889="nulová",J1889,0)</f>
        <v>0</v>
      </c>
      <c r="BJ1889" s="19" t="s">
        <v>77</v>
      </c>
      <c r="BK1889" s="194">
        <f>ROUND(I1889*H1889,2)</f>
        <v>0</v>
      </c>
      <c r="BL1889" s="19" t="s">
        <v>167</v>
      </c>
      <c r="BM1889" s="193" t="s">
        <v>4226</v>
      </c>
    </row>
    <row r="1890" spans="1:65" s="2" customFormat="1" ht="19.5">
      <c r="A1890" s="36"/>
      <c r="B1890" s="37"/>
      <c r="C1890" s="38"/>
      <c r="D1890" s="197" t="s">
        <v>444</v>
      </c>
      <c r="E1890" s="38"/>
      <c r="F1890" s="239" t="s">
        <v>884</v>
      </c>
      <c r="G1890" s="38"/>
      <c r="H1890" s="38"/>
      <c r="I1890" s="240"/>
      <c r="J1890" s="38"/>
      <c r="K1890" s="38"/>
      <c r="L1890" s="41"/>
      <c r="M1890" s="241"/>
      <c r="N1890" s="242"/>
      <c r="O1890" s="66"/>
      <c r="P1890" s="66"/>
      <c r="Q1890" s="66"/>
      <c r="R1890" s="66"/>
      <c r="S1890" s="66"/>
      <c r="T1890" s="67"/>
      <c r="U1890" s="36"/>
      <c r="V1890" s="36"/>
      <c r="W1890" s="36"/>
      <c r="X1890" s="36"/>
      <c r="Y1890" s="36"/>
      <c r="Z1890" s="36"/>
      <c r="AA1890" s="36"/>
      <c r="AB1890" s="36"/>
      <c r="AC1890" s="36"/>
      <c r="AD1890" s="36"/>
      <c r="AE1890" s="36"/>
      <c r="AT1890" s="19" t="s">
        <v>444</v>
      </c>
      <c r="AU1890" s="19" t="s">
        <v>79</v>
      </c>
    </row>
    <row r="1891" spans="1:65" s="2" customFormat="1" ht="16.5" customHeight="1">
      <c r="A1891" s="36"/>
      <c r="B1891" s="37"/>
      <c r="C1891" s="218" t="s">
        <v>4227</v>
      </c>
      <c r="D1891" s="218" t="s">
        <v>264</v>
      </c>
      <c r="E1891" s="219" t="s">
        <v>4228</v>
      </c>
      <c r="F1891" s="220" t="s">
        <v>4229</v>
      </c>
      <c r="G1891" s="221" t="s">
        <v>249</v>
      </c>
      <c r="H1891" s="222">
        <v>1</v>
      </c>
      <c r="I1891" s="223"/>
      <c r="J1891" s="224">
        <f t="shared" ref="J1891:J1901" si="70">ROUND(I1891*H1891,2)</f>
        <v>0</v>
      </c>
      <c r="K1891" s="225"/>
      <c r="L1891" s="226"/>
      <c r="M1891" s="227" t="s">
        <v>18</v>
      </c>
      <c r="N1891" s="228" t="s">
        <v>41</v>
      </c>
      <c r="O1891" s="66"/>
      <c r="P1891" s="191">
        <f t="shared" ref="P1891:P1901" si="71">O1891*H1891</f>
        <v>0</v>
      </c>
      <c r="Q1891" s="191">
        <v>0</v>
      </c>
      <c r="R1891" s="191">
        <f t="shared" ref="R1891:R1901" si="72">Q1891*H1891</f>
        <v>0</v>
      </c>
      <c r="S1891" s="191">
        <v>0</v>
      </c>
      <c r="T1891" s="192">
        <f t="shared" ref="T1891:T1901" si="73">S1891*H1891</f>
        <v>0</v>
      </c>
      <c r="U1891" s="36"/>
      <c r="V1891" s="36"/>
      <c r="W1891" s="36"/>
      <c r="X1891" s="36"/>
      <c r="Y1891" s="36"/>
      <c r="Z1891" s="36"/>
      <c r="AA1891" s="36"/>
      <c r="AB1891" s="36"/>
      <c r="AC1891" s="36"/>
      <c r="AD1891" s="36"/>
      <c r="AE1891" s="36"/>
      <c r="AR1891" s="193" t="s">
        <v>415</v>
      </c>
      <c r="AT1891" s="193" t="s">
        <v>264</v>
      </c>
      <c r="AU1891" s="193" t="s">
        <v>79</v>
      </c>
      <c r="AY1891" s="19" t="s">
        <v>244</v>
      </c>
      <c r="BE1891" s="194">
        <f t="shared" ref="BE1891:BE1901" si="74">IF(N1891="základní",J1891,0)</f>
        <v>0</v>
      </c>
      <c r="BF1891" s="194">
        <f t="shared" ref="BF1891:BF1901" si="75">IF(N1891="snížená",J1891,0)</f>
        <v>0</v>
      </c>
      <c r="BG1891" s="194">
        <f t="shared" ref="BG1891:BG1901" si="76">IF(N1891="zákl. přenesená",J1891,0)</f>
        <v>0</v>
      </c>
      <c r="BH1891" s="194">
        <f t="shared" ref="BH1891:BH1901" si="77">IF(N1891="sníž. přenesená",J1891,0)</f>
        <v>0</v>
      </c>
      <c r="BI1891" s="194">
        <f t="shared" ref="BI1891:BI1901" si="78">IF(N1891="nulová",J1891,0)</f>
        <v>0</v>
      </c>
      <c r="BJ1891" s="19" t="s">
        <v>77</v>
      </c>
      <c r="BK1891" s="194">
        <f t="shared" ref="BK1891:BK1901" si="79">ROUND(I1891*H1891,2)</f>
        <v>0</v>
      </c>
      <c r="BL1891" s="19" t="s">
        <v>167</v>
      </c>
      <c r="BM1891" s="193" t="s">
        <v>4230</v>
      </c>
    </row>
    <row r="1892" spans="1:65" s="2" customFormat="1" ht="16.5" customHeight="1">
      <c r="A1892" s="36"/>
      <c r="B1892" s="37"/>
      <c r="C1892" s="218" t="s">
        <v>4231</v>
      </c>
      <c r="D1892" s="218" t="s">
        <v>264</v>
      </c>
      <c r="E1892" s="219" t="s">
        <v>4232</v>
      </c>
      <c r="F1892" s="220" t="s">
        <v>4233</v>
      </c>
      <c r="G1892" s="221" t="s">
        <v>249</v>
      </c>
      <c r="H1892" s="222">
        <v>1</v>
      </c>
      <c r="I1892" s="223"/>
      <c r="J1892" s="224">
        <f t="shared" si="70"/>
        <v>0</v>
      </c>
      <c r="K1892" s="225"/>
      <c r="L1892" s="226"/>
      <c r="M1892" s="227" t="s">
        <v>18</v>
      </c>
      <c r="N1892" s="228" t="s">
        <v>41</v>
      </c>
      <c r="O1892" s="66"/>
      <c r="P1892" s="191">
        <f t="shared" si="71"/>
        <v>0</v>
      </c>
      <c r="Q1892" s="191">
        <v>0</v>
      </c>
      <c r="R1892" s="191">
        <f t="shared" si="72"/>
        <v>0</v>
      </c>
      <c r="S1892" s="191">
        <v>0</v>
      </c>
      <c r="T1892" s="192">
        <f t="shared" si="73"/>
        <v>0</v>
      </c>
      <c r="U1892" s="36"/>
      <c r="V1892" s="36"/>
      <c r="W1892" s="36"/>
      <c r="X1892" s="36"/>
      <c r="Y1892" s="36"/>
      <c r="Z1892" s="36"/>
      <c r="AA1892" s="36"/>
      <c r="AB1892" s="36"/>
      <c r="AC1892" s="36"/>
      <c r="AD1892" s="36"/>
      <c r="AE1892" s="36"/>
      <c r="AR1892" s="193" t="s">
        <v>415</v>
      </c>
      <c r="AT1892" s="193" t="s">
        <v>264</v>
      </c>
      <c r="AU1892" s="193" t="s">
        <v>79</v>
      </c>
      <c r="AY1892" s="19" t="s">
        <v>244</v>
      </c>
      <c r="BE1892" s="194">
        <f t="shared" si="74"/>
        <v>0</v>
      </c>
      <c r="BF1892" s="194">
        <f t="shared" si="75"/>
        <v>0</v>
      </c>
      <c r="BG1892" s="194">
        <f t="shared" si="76"/>
        <v>0</v>
      </c>
      <c r="BH1892" s="194">
        <f t="shared" si="77"/>
        <v>0</v>
      </c>
      <c r="BI1892" s="194">
        <f t="shared" si="78"/>
        <v>0</v>
      </c>
      <c r="BJ1892" s="19" t="s">
        <v>77</v>
      </c>
      <c r="BK1892" s="194">
        <f t="shared" si="79"/>
        <v>0</v>
      </c>
      <c r="BL1892" s="19" t="s">
        <v>167</v>
      </c>
      <c r="BM1892" s="193" t="s">
        <v>4234</v>
      </c>
    </row>
    <row r="1893" spans="1:65" s="2" customFormat="1" ht="24.2" customHeight="1">
      <c r="A1893" s="36"/>
      <c r="B1893" s="37"/>
      <c r="C1893" s="181" t="s">
        <v>4235</v>
      </c>
      <c r="D1893" s="181" t="s">
        <v>246</v>
      </c>
      <c r="E1893" s="182" t="s">
        <v>886</v>
      </c>
      <c r="F1893" s="183" t="s">
        <v>887</v>
      </c>
      <c r="G1893" s="184" t="s">
        <v>249</v>
      </c>
      <c r="H1893" s="185">
        <v>44</v>
      </c>
      <c r="I1893" s="186"/>
      <c r="J1893" s="187">
        <f t="shared" si="70"/>
        <v>0</v>
      </c>
      <c r="K1893" s="188"/>
      <c r="L1893" s="41"/>
      <c r="M1893" s="189" t="s">
        <v>18</v>
      </c>
      <c r="N1893" s="190" t="s">
        <v>41</v>
      </c>
      <c r="O1893" s="66"/>
      <c r="P1893" s="191">
        <f t="shared" si="71"/>
        <v>0</v>
      </c>
      <c r="Q1893" s="191">
        <v>0</v>
      </c>
      <c r="R1893" s="191">
        <f t="shared" si="72"/>
        <v>0</v>
      </c>
      <c r="S1893" s="191">
        <v>0</v>
      </c>
      <c r="T1893" s="192">
        <f t="shared" si="73"/>
        <v>0</v>
      </c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R1893" s="193" t="s">
        <v>167</v>
      </c>
      <c r="AT1893" s="193" t="s">
        <v>246</v>
      </c>
      <c r="AU1893" s="193" t="s">
        <v>79</v>
      </c>
      <c r="AY1893" s="19" t="s">
        <v>244</v>
      </c>
      <c r="BE1893" s="194">
        <f t="shared" si="74"/>
        <v>0</v>
      </c>
      <c r="BF1893" s="194">
        <f t="shared" si="75"/>
        <v>0</v>
      </c>
      <c r="BG1893" s="194">
        <f t="shared" si="76"/>
        <v>0</v>
      </c>
      <c r="BH1893" s="194">
        <f t="shared" si="77"/>
        <v>0</v>
      </c>
      <c r="BI1893" s="194">
        <f t="shared" si="78"/>
        <v>0</v>
      </c>
      <c r="BJ1893" s="19" t="s">
        <v>77</v>
      </c>
      <c r="BK1893" s="194">
        <f t="shared" si="79"/>
        <v>0</v>
      </c>
      <c r="BL1893" s="19" t="s">
        <v>167</v>
      </c>
      <c r="BM1893" s="193" t="s">
        <v>4236</v>
      </c>
    </row>
    <row r="1894" spans="1:65" s="2" customFormat="1" ht="16.5" customHeight="1">
      <c r="A1894" s="36"/>
      <c r="B1894" s="37"/>
      <c r="C1894" s="218" t="s">
        <v>4237</v>
      </c>
      <c r="D1894" s="218" t="s">
        <v>264</v>
      </c>
      <c r="E1894" s="219" t="s">
        <v>890</v>
      </c>
      <c r="F1894" s="220" t="s">
        <v>891</v>
      </c>
      <c r="G1894" s="221" t="s">
        <v>249</v>
      </c>
      <c r="H1894" s="222">
        <v>44</v>
      </c>
      <c r="I1894" s="223"/>
      <c r="J1894" s="224">
        <f t="shared" si="70"/>
        <v>0</v>
      </c>
      <c r="K1894" s="225"/>
      <c r="L1894" s="226"/>
      <c r="M1894" s="227" t="s">
        <v>18</v>
      </c>
      <c r="N1894" s="228" t="s">
        <v>41</v>
      </c>
      <c r="O1894" s="66"/>
      <c r="P1894" s="191">
        <f t="shared" si="71"/>
        <v>0</v>
      </c>
      <c r="Q1894" s="191">
        <v>1.4999999999999999E-4</v>
      </c>
      <c r="R1894" s="191">
        <f t="shared" si="72"/>
        <v>6.5999999999999991E-3</v>
      </c>
      <c r="S1894" s="191">
        <v>0</v>
      </c>
      <c r="T1894" s="192">
        <f t="shared" si="73"/>
        <v>0</v>
      </c>
      <c r="U1894" s="36"/>
      <c r="V1894" s="36"/>
      <c r="W1894" s="36"/>
      <c r="X1894" s="36"/>
      <c r="Y1894" s="36"/>
      <c r="Z1894" s="36"/>
      <c r="AA1894" s="36"/>
      <c r="AB1894" s="36"/>
      <c r="AC1894" s="36"/>
      <c r="AD1894" s="36"/>
      <c r="AE1894" s="36"/>
      <c r="AR1894" s="193" t="s">
        <v>415</v>
      </c>
      <c r="AT1894" s="193" t="s">
        <v>264</v>
      </c>
      <c r="AU1894" s="193" t="s">
        <v>79</v>
      </c>
      <c r="AY1894" s="19" t="s">
        <v>244</v>
      </c>
      <c r="BE1894" s="194">
        <f t="shared" si="74"/>
        <v>0</v>
      </c>
      <c r="BF1894" s="194">
        <f t="shared" si="75"/>
        <v>0</v>
      </c>
      <c r="BG1894" s="194">
        <f t="shared" si="76"/>
        <v>0</v>
      </c>
      <c r="BH1894" s="194">
        <f t="shared" si="77"/>
        <v>0</v>
      </c>
      <c r="BI1894" s="194">
        <f t="shared" si="78"/>
        <v>0</v>
      </c>
      <c r="BJ1894" s="19" t="s">
        <v>77</v>
      </c>
      <c r="BK1894" s="194">
        <f t="shared" si="79"/>
        <v>0</v>
      </c>
      <c r="BL1894" s="19" t="s">
        <v>167</v>
      </c>
      <c r="BM1894" s="193" t="s">
        <v>4238</v>
      </c>
    </row>
    <row r="1895" spans="1:65" s="2" customFormat="1" ht="24.2" customHeight="1">
      <c r="A1895" s="36"/>
      <c r="B1895" s="37"/>
      <c r="C1895" s="181" t="s">
        <v>4239</v>
      </c>
      <c r="D1895" s="181" t="s">
        <v>246</v>
      </c>
      <c r="E1895" s="182" t="s">
        <v>894</v>
      </c>
      <c r="F1895" s="183" t="s">
        <v>895</v>
      </c>
      <c r="G1895" s="184" t="s">
        <v>249</v>
      </c>
      <c r="H1895" s="185">
        <v>45</v>
      </c>
      <c r="I1895" s="186"/>
      <c r="J1895" s="187">
        <f t="shared" si="70"/>
        <v>0</v>
      </c>
      <c r="K1895" s="188"/>
      <c r="L1895" s="41"/>
      <c r="M1895" s="189" t="s">
        <v>18</v>
      </c>
      <c r="N1895" s="190" t="s">
        <v>41</v>
      </c>
      <c r="O1895" s="66"/>
      <c r="P1895" s="191">
        <f t="shared" si="71"/>
        <v>0</v>
      </c>
      <c r="Q1895" s="191">
        <v>0</v>
      </c>
      <c r="R1895" s="191">
        <f t="shared" si="72"/>
        <v>0</v>
      </c>
      <c r="S1895" s="191">
        <v>0</v>
      </c>
      <c r="T1895" s="192">
        <f t="shared" si="73"/>
        <v>0</v>
      </c>
      <c r="U1895" s="36"/>
      <c r="V1895" s="36"/>
      <c r="W1895" s="36"/>
      <c r="X1895" s="36"/>
      <c r="Y1895" s="36"/>
      <c r="Z1895" s="36"/>
      <c r="AA1895" s="36"/>
      <c r="AB1895" s="36"/>
      <c r="AC1895" s="36"/>
      <c r="AD1895" s="36"/>
      <c r="AE1895" s="36"/>
      <c r="AR1895" s="193" t="s">
        <v>167</v>
      </c>
      <c r="AT1895" s="193" t="s">
        <v>246</v>
      </c>
      <c r="AU1895" s="193" t="s">
        <v>79</v>
      </c>
      <c r="AY1895" s="19" t="s">
        <v>244</v>
      </c>
      <c r="BE1895" s="194">
        <f t="shared" si="74"/>
        <v>0</v>
      </c>
      <c r="BF1895" s="194">
        <f t="shared" si="75"/>
        <v>0</v>
      </c>
      <c r="BG1895" s="194">
        <f t="shared" si="76"/>
        <v>0</v>
      </c>
      <c r="BH1895" s="194">
        <f t="shared" si="77"/>
        <v>0</v>
      </c>
      <c r="BI1895" s="194">
        <f t="shared" si="78"/>
        <v>0</v>
      </c>
      <c r="BJ1895" s="19" t="s">
        <v>77</v>
      </c>
      <c r="BK1895" s="194">
        <f t="shared" si="79"/>
        <v>0</v>
      </c>
      <c r="BL1895" s="19" t="s">
        <v>167</v>
      </c>
      <c r="BM1895" s="193" t="s">
        <v>4240</v>
      </c>
    </row>
    <row r="1896" spans="1:65" s="2" customFormat="1" ht="24.2" customHeight="1">
      <c r="A1896" s="36"/>
      <c r="B1896" s="37"/>
      <c r="C1896" s="218" t="s">
        <v>4241</v>
      </c>
      <c r="D1896" s="218" t="s">
        <v>264</v>
      </c>
      <c r="E1896" s="219" t="s">
        <v>898</v>
      </c>
      <c r="F1896" s="220" t="s">
        <v>4242</v>
      </c>
      <c r="G1896" s="221" t="s">
        <v>249</v>
      </c>
      <c r="H1896" s="222">
        <v>42</v>
      </c>
      <c r="I1896" s="223"/>
      <c r="J1896" s="224">
        <f t="shared" si="70"/>
        <v>0</v>
      </c>
      <c r="K1896" s="225"/>
      <c r="L1896" s="226"/>
      <c r="M1896" s="227" t="s">
        <v>18</v>
      </c>
      <c r="N1896" s="228" t="s">
        <v>41</v>
      </c>
      <c r="O1896" s="66"/>
      <c r="P1896" s="191">
        <f t="shared" si="71"/>
        <v>0</v>
      </c>
      <c r="Q1896" s="191">
        <v>1.1999999999999999E-3</v>
      </c>
      <c r="R1896" s="191">
        <f t="shared" si="72"/>
        <v>5.0399999999999993E-2</v>
      </c>
      <c r="S1896" s="191">
        <v>0</v>
      </c>
      <c r="T1896" s="192">
        <f t="shared" si="73"/>
        <v>0</v>
      </c>
      <c r="U1896" s="36"/>
      <c r="V1896" s="36"/>
      <c r="W1896" s="36"/>
      <c r="X1896" s="36"/>
      <c r="Y1896" s="36"/>
      <c r="Z1896" s="36"/>
      <c r="AA1896" s="36"/>
      <c r="AB1896" s="36"/>
      <c r="AC1896" s="36"/>
      <c r="AD1896" s="36"/>
      <c r="AE1896" s="36"/>
      <c r="AR1896" s="193" t="s">
        <v>415</v>
      </c>
      <c r="AT1896" s="193" t="s">
        <v>264</v>
      </c>
      <c r="AU1896" s="193" t="s">
        <v>79</v>
      </c>
      <c r="AY1896" s="19" t="s">
        <v>244</v>
      </c>
      <c r="BE1896" s="194">
        <f t="shared" si="74"/>
        <v>0</v>
      </c>
      <c r="BF1896" s="194">
        <f t="shared" si="75"/>
        <v>0</v>
      </c>
      <c r="BG1896" s="194">
        <f t="shared" si="76"/>
        <v>0</v>
      </c>
      <c r="BH1896" s="194">
        <f t="shared" si="77"/>
        <v>0</v>
      </c>
      <c r="BI1896" s="194">
        <f t="shared" si="78"/>
        <v>0</v>
      </c>
      <c r="BJ1896" s="19" t="s">
        <v>77</v>
      </c>
      <c r="BK1896" s="194">
        <f t="shared" si="79"/>
        <v>0</v>
      </c>
      <c r="BL1896" s="19" t="s">
        <v>167</v>
      </c>
      <c r="BM1896" s="193" t="s">
        <v>4243</v>
      </c>
    </row>
    <row r="1897" spans="1:65" s="2" customFormat="1" ht="24.2" customHeight="1">
      <c r="A1897" s="36"/>
      <c r="B1897" s="37"/>
      <c r="C1897" s="218" t="s">
        <v>4244</v>
      </c>
      <c r="D1897" s="218" t="s">
        <v>264</v>
      </c>
      <c r="E1897" s="219" t="s">
        <v>4245</v>
      </c>
      <c r="F1897" s="220" t="s">
        <v>4246</v>
      </c>
      <c r="G1897" s="221" t="s">
        <v>249</v>
      </c>
      <c r="H1897" s="222">
        <v>2</v>
      </c>
      <c r="I1897" s="223"/>
      <c r="J1897" s="224">
        <f t="shared" si="70"/>
        <v>0</v>
      </c>
      <c r="K1897" s="225"/>
      <c r="L1897" s="226"/>
      <c r="M1897" s="227" t="s">
        <v>18</v>
      </c>
      <c r="N1897" s="228" t="s">
        <v>41</v>
      </c>
      <c r="O1897" s="66"/>
      <c r="P1897" s="191">
        <f t="shared" si="71"/>
        <v>0</v>
      </c>
      <c r="Q1897" s="191">
        <v>0</v>
      </c>
      <c r="R1897" s="191">
        <f t="shared" si="72"/>
        <v>0</v>
      </c>
      <c r="S1897" s="191">
        <v>0</v>
      </c>
      <c r="T1897" s="192">
        <f t="shared" si="73"/>
        <v>0</v>
      </c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R1897" s="193" t="s">
        <v>415</v>
      </c>
      <c r="AT1897" s="193" t="s">
        <v>264</v>
      </c>
      <c r="AU1897" s="193" t="s">
        <v>79</v>
      </c>
      <c r="AY1897" s="19" t="s">
        <v>244</v>
      </c>
      <c r="BE1897" s="194">
        <f t="shared" si="74"/>
        <v>0</v>
      </c>
      <c r="BF1897" s="194">
        <f t="shared" si="75"/>
        <v>0</v>
      </c>
      <c r="BG1897" s="194">
        <f t="shared" si="76"/>
        <v>0</v>
      </c>
      <c r="BH1897" s="194">
        <f t="shared" si="77"/>
        <v>0</v>
      </c>
      <c r="BI1897" s="194">
        <f t="shared" si="78"/>
        <v>0</v>
      </c>
      <c r="BJ1897" s="19" t="s">
        <v>77</v>
      </c>
      <c r="BK1897" s="194">
        <f t="shared" si="79"/>
        <v>0</v>
      </c>
      <c r="BL1897" s="19" t="s">
        <v>167</v>
      </c>
      <c r="BM1897" s="193" t="s">
        <v>4247</v>
      </c>
    </row>
    <row r="1898" spans="1:65" s="2" customFormat="1" ht="37.9" customHeight="1">
      <c r="A1898" s="36"/>
      <c r="B1898" s="37"/>
      <c r="C1898" s="218" t="s">
        <v>4248</v>
      </c>
      <c r="D1898" s="218" t="s">
        <v>264</v>
      </c>
      <c r="E1898" s="219" t="s">
        <v>4249</v>
      </c>
      <c r="F1898" s="220" t="s">
        <v>4250</v>
      </c>
      <c r="G1898" s="221" t="s">
        <v>249</v>
      </c>
      <c r="H1898" s="222">
        <v>1</v>
      </c>
      <c r="I1898" s="223"/>
      <c r="J1898" s="224">
        <f t="shared" si="70"/>
        <v>0</v>
      </c>
      <c r="K1898" s="225"/>
      <c r="L1898" s="226"/>
      <c r="M1898" s="227" t="s">
        <v>18</v>
      </c>
      <c r="N1898" s="228" t="s">
        <v>41</v>
      </c>
      <c r="O1898" s="66"/>
      <c r="P1898" s="191">
        <f t="shared" si="71"/>
        <v>0</v>
      </c>
      <c r="Q1898" s="191">
        <v>0</v>
      </c>
      <c r="R1898" s="191">
        <f t="shared" si="72"/>
        <v>0</v>
      </c>
      <c r="S1898" s="191">
        <v>0</v>
      </c>
      <c r="T1898" s="192">
        <f t="shared" si="73"/>
        <v>0</v>
      </c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R1898" s="193" t="s">
        <v>415</v>
      </c>
      <c r="AT1898" s="193" t="s">
        <v>264</v>
      </c>
      <c r="AU1898" s="193" t="s">
        <v>79</v>
      </c>
      <c r="AY1898" s="19" t="s">
        <v>244</v>
      </c>
      <c r="BE1898" s="194">
        <f t="shared" si="74"/>
        <v>0</v>
      </c>
      <c r="BF1898" s="194">
        <f t="shared" si="75"/>
        <v>0</v>
      </c>
      <c r="BG1898" s="194">
        <f t="shared" si="76"/>
        <v>0</v>
      </c>
      <c r="BH1898" s="194">
        <f t="shared" si="77"/>
        <v>0</v>
      </c>
      <c r="BI1898" s="194">
        <f t="shared" si="78"/>
        <v>0</v>
      </c>
      <c r="BJ1898" s="19" t="s">
        <v>77</v>
      </c>
      <c r="BK1898" s="194">
        <f t="shared" si="79"/>
        <v>0</v>
      </c>
      <c r="BL1898" s="19" t="s">
        <v>167</v>
      </c>
      <c r="BM1898" s="193" t="s">
        <v>4251</v>
      </c>
    </row>
    <row r="1899" spans="1:65" s="2" customFormat="1" ht="24.2" customHeight="1">
      <c r="A1899" s="36"/>
      <c r="B1899" s="37"/>
      <c r="C1899" s="181" t="s">
        <v>4252</v>
      </c>
      <c r="D1899" s="181" t="s">
        <v>246</v>
      </c>
      <c r="E1899" s="182" t="s">
        <v>4253</v>
      </c>
      <c r="F1899" s="183" t="s">
        <v>4254</v>
      </c>
      <c r="G1899" s="184" t="s">
        <v>249</v>
      </c>
      <c r="H1899" s="185">
        <v>1</v>
      </c>
      <c r="I1899" s="186"/>
      <c r="J1899" s="187">
        <f t="shared" si="70"/>
        <v>0</v>
      </c>
      <c r="K1899" s="188"/>
      <c r="L1899" s="41"/>
      <c r="M1899" s="189" t="s">
        <v>18</v>
      </c>
      <c r="N1899" s="190" t="s">
        <v>41</v>
      </c>
      <c r="O1899" s="66"/>
      <c r="P1899" s="191">
        <f t="shared" si="71"/>
        <v>0</v>
      </c>
      <c r="Q1899" s="191">
        <v>0</v>
      </c>
      <c r="R1899" s="191">
        <f t="shared" si="72"/>
        <v>0</v>
      </c>
      <c r="S1899" s="191">
        <v>0</v>
      </c>
      <c r="T1899" s="192">
        <f t="shared" si="73"/>
        <v>0</v>
      </c>
      <c r="U1899" s="36"/>
      <c r="V1899" s="36"/>
      <c r="W1899" s="36"/>
      <c r="X1899" s="36"/>
      <c r="Y1899" s="36"/>
      <c r="Z1899" s="36"/>
      <c r="AA1899" s="36"/>
      <c r="AB1899" s="36"/>
      <c r="AC1899" s="36"/>
      <c r="AD1899" s="36"/>
      <c r="AE1899" s="36"/>
      <c r="AR1899" s="193" t="s">
        <v>167</v>
      </c>
      <c r="AT1899" s="193" t="s">
        <v>246</v>
      </c>
      <c r="AU1899" s="193" t="s">
        <v>79</v>
      </c>
      <c r="AY1899" s="19" t="s">
        <v>244</v>
      </c>
      <c r="BE1899" s="194">
        <f t="shared" si="74"/>
        <v>0</v>
      </c>
      <c r="BF1899" s="194">
        <f t="shared" si="75"/>
        <v>0</v>
      </c>
      <c r="BG1899" s="194">
        <f t="shared" si="76"/>
        <v>0</v>
      </c>
      <c r="BH1899" s="194">
        <f t="shared" si="77"/>
        <v>0</v>
      </c>
      <c r="BI1899" s="194">
        <f t="shared" si="78"/>
        <v>0</v>
      </c>
      <c r="BJ1899" s="19" t="s">
        <v>77</v>
      </c>
      <c r="BK1899" s="194">
        <f t="shared" si="79"/>
        <v>0</v>
      </c>
      <c r="BL1899" s="19" t="s">
        <v>167</v>
      </c>
      <c r="BM1899" s="193" t="s">
        <v>4255</v>
      </c>
    </row>
    <row r="1900" spans="1:65" s="2" customFormat="1" ht="16.5" customHeight="1">
      <c r="A1900" s="36"/>
      <c r="B1900" s="37"/>
      <c r="C1900" s="181" t="s">
        <v>4256</v>
      </c>
      <c r="D1900" s="181" t="s">
        <v>246</v>
      </c>
      <c r="E1900" s="182" t="s">
        <v>4257</v>
      </c>
      <c r="F1900" s="183" t="s">
        <v>4258</v>
      </c>
      <c r="G1900" s="184" t="s">
        <v>249</v>
      </c>
      <c r="H1900" s="185">
        <v>8</v>
      </c>
      <c r="I1900" s="186"/>
      <c r="J1900" s="187">
        <f t="shared" si="70"/>
        <v>0</v>
      </c>
      <c r="K1900" s="188"/>
      <c r="L1900" s="41"/>
      <c r="M1900" s="189" t="s">
        <v>18</v>
      </c>
      <c r="N1900" s="190" t="s">
        <v>41</v>
      </c>
      <c r="O1900" s="66"/>
      <c r="P1900" s="191">
        <f t="shared" si="71"/>
        <v>0</v>
      </c>
      <c r="Q1900" s="191">
        <v>0</v>
      </c>
      <c r="R1900" s="191">
        <f t="shared" si="72"/>
        <v>0</v>
      </c>
      <c r="S1900" s="191">
        <v>0</v>
      </c>
      <c r="T1900" s="192">
        <f t="shared" si="73"/>
        <v>0</v>
      </c>
      <c r="U1900" s="36"/>
      <c r="V1900" s="36"/>
      <c r="W1900" s="36"/>
      <c r="X1900" s="36"/>
      <c r="Y1900" s="36"/>
      <c r="Z1900" s="36"/>
      <c r="AA1900" s="36"/>
      <c r="AB1900" s="36"/>
      <c r="AC1900" s="36"/>
      <c r="AD1900" s="36"/>
      <c r="AE1900" s="36"/>
      <c r="AR1900" s="193" t="s">
        <v>167</v>
      </c>
      <c r="AT1900" s="193" t="s">
        <v>246</v>
      </c>
      <c r="AU1900" s="193" t="s">
        <v>79</v>
      </c>
      <c r="AY1900" s="19" t="s">
        <v>244</v>
      </c>
      <c r="BE1900" s="194">
        <f t="shared" si="74"/>
        <v>0</v>
      </c>
      <c r="BF1900" s="194">
        <f t="shared" si="75"/>
        <v>0</v>
      </c>
      <c r="BG1900" s="194">
        <f t="shared" si="76"/>
        <v>0</v>
      </c>
      <c r="BH1900" s="194">
        <f t="shared" si="77"/>
        <v>0</v>
      </c>
      <c r="BI1900" s="194">
        <f t="shared" si="78"/>
        <v>0</v>
      </c>
      <c r="BJ1900" s="19" t="s">
        <v>77</v>
      </c>
      <c r="BK1900" s="194">
        <f t="shared" si="79"/>
        <v>0</v>
      </c>
      <c r="BL1900" s="19" t="s">
        <v>167</v>
      </c>
      <c r="BM1900" s="193" t="s">
        <v>4259</v>
      </c>
    </row>
    <row r="1901" spans="1:65" s="2" customFormat="1" ht="16.5" customHeight="1">
      <c r="A1901" s="36"/>
      <c r="B1901" s="37"/>
      <c r="C1901" s="218" t="s">
        <v>4260</v>
      </c>
      <c r="D1901" s="218" t="s">
        <v>264</v>
      </c>
      <c r="E1901" s="219" t="s">
        <v>4261</v>
      </c>
      <c r="F1901" s="220" t="s">
        <v>4262</v>
      </c>
      <c r="G1901" s="221" t="s">
        <v>249</v>
      </c>
      <c r="H1901" s="222">
        <v>8</v>
      </c>
      <c r="I1901" s="223"/>
      <c r="J1901" s="224">
        <f t="shared" si="70"/>
        <v>0</v>
      </c>
      <c r="K1901" s="225"/>
      <c r="L1901" s="226"/>
      <c r="M1901" s="227" t="s">
        <v>18</v>
      </c>
      <c r="N1901" s="228" t="s">
        <v>41</v>
      </c>
      <c r="O1901" s="66"/>
      <c r="P1901" s="191">
        <f t="shared" si="71"/>
        <v>0</v>
      </c>
      <c r="Q1901" s="191">
        <v>0</v>
      </c>
      <c r="R1901" s="191">
        <f t="shared" si="72"/>
        <v>0</v>
      </c>
      <c r="S1901" s="191">
        <v>0</v>
      </c>
      <c r="T1901" s="192">
        <f t="shared" si="73"/>
        <v>0</v>
      </c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R1901" s="193" t="s">
        <v>415</v>
      </c>
      <c r="AT1901" s="193" t="s">
        <v>264</v>
      </c>
      <c r="AU1901" s="193" t="s">
        <v>79</v>
      </c>
      <c r="AY1901" s="19" t="s">
        <v>244</v>
      </c>
      <c r="BE1901" s="194">
        <f t="shared" si="74"/>
        <v>0</v>
      </c>
      <c r="BF1901" s="194">
        <f t="shared" si="75"/>
        <v>0</v>
      </c>
      <c r="BG1901" s="194">
        <f t="shared" si="76"/>
        <v>0</v>
      </c>
      <c r="BH1901" s="194">
        <f t="shared" si="77"/>
        <v>0</v>
      </c>
      <c r="BI1901" s="194">
        <f t="shared" si="78"/>
        <v>0</v>
      </c>
      <c r="BJ1901" s="19" t="s">
        <v>77</v>
      </c>
      <c r="BK1901" s="194">
        <f t="shared" si="79"/>
        <v>0</v>
      </c>
      <c r="BL1901" s="19" t="s">
        <v>167</v>
      </c>
      <c r="BM1901" s="193" t="s">
        <v>4263</v>
      </c>
    </row>
    <row r="1902" spans="1:65" s="2" customFormat="1" ht="39">
      <c r="A1902" s="36"/>
      <c r="B1902" s="37"/>
      <c r="C1902" s="38"/>
      <c r="D1902" s="197" t="s">
        <v>444</v>
      </c>
      <c r="E1902" s="38"/>
      <c r="F1902" s="239" t="s">
        <v>4264</v>
      </c>
      <c r="G1902" s="38"/>
      <c r="H1902" s="38"/>
      <c r="I1902" s="240"/>
      <c r="J1902" s="38"/>
      <c r="K1902" s="38"/>
      <c r="L1902" s="41"/>
      <c r="M1902" s="241"/>
      <c r="N1902" s="242"/>
      <c r="O1902" s="66"/>
      <c r="P1902" s="66"/>
      <c r="Q1902" s="66"/>
      <c r="R1902" s="66"/>
      <c r="S1902" s="66"/>
      <c r="T1902" s="67"/>
      <c r="U1902" s="36"/>
      <c r="V1902" s="36"/>
      <c r="W1902" s="36"/>
      <c r="X1902" s="36"/>
      <c r="Y1902" s="36"/>
      <c r="Z1902" s="36"/>
      <c r="AA1902" s="36"/>
      <c r="AB1902" s="36"/>
      <c r="AC1902" s="36"/>
      <c r="AD1902" s="36"/>
      <c r="AE1902" s="36"/>
      <c r="AT1902" s="19" t="s">
        <v>444</v>
      </c>
      <c r="AU1902" s="19" t="s">
        <v>79</v>
      </c>
    </row>
    <row r="1903" spans="1:65" s="2" customFormat="1" ht="37.9" customHeight="1">
      <c r="A1903" s="36"/>
      <c r="B1903" s="37"/>
      <c r="C1903" s="181" t="s">
        <v>4265</v>
      </c>
      <c r="D1903" s="181" t="s">
        <v>246</v>
      </c>
      <c r="E1903" s="182" t="s">
        <v>4266</v>
      </c>
      <c r="F1903" s="183" t="s">
        <v>4267</v>
      </c>
      <c r="G1903" s="184" t="s">
        <v>289</v>
      </c>
      <c r="H1903" s="185">
        <v>77.518000000000001</v>
      </c>
      <c r="I1903" s="186"/>
      <c r="J1903" s="187">
        <f>ROUND(I1903*H1903,2)</f>
        <v>0</v>
      </c>
      <c r="K1903" s="188"/>
      <c r="L1903" s="41"/>
      <c r="M1903" s="189" t="s">
        <v>18</v>
      </c>
      <c r="N1903" s="190" t="s">
        <v>41</v>
      </c>
      <c r="O1903" s="66"/>
      <c r="P1903" s="191">
        <f>O1903*H1903</f>
        <v>0</v>
      </c>
      <c r="Q1903" s="191">
        <v>0</v>
      </c>
      <c r="R1903" s="191">
        <f>Q1903*H1903</f>
        <v>0</v>
      </c>
      <c r="S1903" s="191">
        <v>0</v>
      </c>
      <c r="T1903" s="192">
        <f>S1903*H1903</f>
        <v>0</v>
      </c>
      <c r="U1903" s="36"/>
      <c r="V1903" s="36"/>
      <c r="W1903" s="36"/>
      <c r="X1903" s="36"/>
      <c r="Y1903" s="36"/>
      <c r="Z1903" s="36"/>
      <c r="AA1903" s="36"/>
      <c r="AB1903" s="36"/>
      <c r="AC1903" s="36"/>
      <c r="AD1903" s="36"/>
      <c r="AE1903" s="36"/>
      <c r="AR1903" s="193" t="s">
        <v>167</v>
      </c>
      <c r="AT1903" s="193" t="s">
        <v>246</v>
      </c>
      <c r="AU1903" s="193" t="s">
        <v>79</v>
      </c>
      <c r="AY1903" s="19" t="s">
        <v>244</v>
      </c>
      <c r="BE1903" s="194">
        <f>IF(N1903="základní",J1903,0)</f>
        <v>0</v>
      </c>
      <c r="BF1903" s="194">
        <f>IF(N1903="snížená",J1903,0)</f>
        <v>0</v>
      </c>
      <c r="BG1903" s="194">
        <f>IF(N1903="zákl. přenesená",J1903,0)</f>
        <v>0</v>
      </c>
      <c r="BH1903" s="194">
        <f>IF(N1903="sníž. přenesená",J1903,0)</f>
        <v>0</v>
      </c>
      <c r="BI1903" s="194">
        <f>IF(N1903="nulová",J1903,0)</f>
        <v>0</v>
      </c>
      <c r="BJ1903" s="19" t="s">
        <v>77</v>
      </c>
      <c r="BK1903" s="194">
        <f>ROUND(I1903*H1903,2)</f>
        <v>0</v>
      </c>
      <c r="BL1903" s="19" t="s">
        <v>167</v>
      </c>
      <c r="BM1903" s="193" t="s">
        <v>4268</v>
      </c>
    </row>
    <row r="1904" spans="1:65" s="2" customFormat="1" ht="24.2" customHeight="1">
      <c r="A1904" s="36"/>
      <c r="B1904" s="37"/>
      <c r="C1904" s="218" t="s">
        <v>4269</v>
      </c>
      <c r="D1904" s="218" t="s">
        <v>264</v>
      </c>
      <c r="E1904" s="219" t="s">
        <v>4270</v>
      </c>
      <c r="F1904" s="220" t="s">
        <v>4271</v>
      </c>
      <c r="G1904" s="221" t="s">
        <v>289</v>
      </c>
      <c r="H1904" s="222">
        <v>0.92</v>
      </c>
      <c r="I1904" s="223"/>
      <c r="J1904" s="224">
        <f>ROUND(I1904*H1904,2)</f>
        <v>0</v>
      </c>
      <c r="K1904" s="225"/>
      <c r="L1904" s="226"/>
      <c r="M1904" s="227" t="s">
        <v>18</v>
      </c>
      <c r="N1904" s="228" t="s">
        <v>41</v>
      </c>
      <c r="O1904" s="66"/>
      <c r="P1904" s="191">
        <f>O1904*H1904</f>
        <v>0</v>
      </c>
      <c r="Q1904" s="191">
        <v>0</v>
      </c>
      <c r="R1904" s="191">
        <f>Q1904*H1904</f>
        <v>0</v>
      </c>
      <c r="S1904" s="191">
        <v>0</v>
      </c>
      <c r="T1904" s="192">
        <f>S1904*H1904</f>
        <v>0</v>
      </c>
      <c r="U1904" s="36"/>
      <c r="V1904" s="36"/>
      <c r="W1904" s="36"/>
      <c r="X1904" s="36"/>
      <c r="Y1904" s="36"/>
      <c r="Z1904" s="36"/>
      <c r="AA1904" s="36"/>
      <c r="AB1904" s="36"/>
      <c r="AC1904" s="36"/>
      <c r="AD1904" s="36"/>
      <c r="AE1904" s="36"/>
      <c r="AR1904" s="193" t="s">
        <v>415</v>
      </c>
      <c r="AT1904" s="193" t="s">
        <v>264</v>
      </c>
      <c r="AU1904" s="193" t="s">
        <v>79</v>
      </c>
      <c r="AY1904" s="19" t="s">
        <v>244</v>
      </c>
      <c r="BE1904" s="194">
        <f>IF(N1904="základní",J1904,0)</f>
        <v>0</v>
      </c>
      <c r="BF1904" s="194">
        <f>IF(N1904="snížená",J1904,0)</f>
        <v>0</v>
      </c>
      <c r="BG1904" s="194">
        <f>IF(N1904="zákl. přenesená",J1904,0)</f>
        <v>0</v>
      </c>
      <c r="BH1904" s="194">
        <f>IF(N1904="sníž. přenesená",J1904,0)</f>
        <v>0</v>
      </c>
      <c r="BI1904" s="194">
        <f>IF(N1904="nulová",J1904,0)</f>
        <v>0</v>
      </c>
      <c r="BJ1904" s="19" t="s">
        <v>77</v>
      </c>
      <c r="BK1904" s="194">
        <f>ROUND(I1904*H1904,2)</f>
        <v>0</v>
      </c>
      <c r="BL1904" s="19" t="s">
        <v>167</v>
      </c>
      <c r="BM1904" s="193" t="s">
        <v>4272</v>
      </c>
    </row>
    <row r="1905" spans="1:65" s="13" customFormat="1">
      <c r="B1905" s="195"/>
      <c r="C1905" s="196"/>
      <c r="D1905" s="197" t="s">
        <v>252</v>
      </c>
      <c r="E1905" s="198" t="s">
        <v>18</v>
      </c>
      <c r="F1905" s="199" t="s">
        <v>4273</v>
      </c>
      <c r="G1905" s="196"/>
      <c r="H1905" s="200">
        <v>0.92</v>
      </c>
      <c r="I1905" s="201"/>
      <c r="J1905" s="196"/>
      <c r="K1905" s="196"/>
      <c r="L1905" s="202"/>
      <c r="M1905" s="203"/>
      <c r="N1905" s="204"/>
      <c r="O1905" s="204"/>
      <c r="P1905" s="204"/>
      <c r="Q1905" s="204"/>
      <c r="R1905" s="204"/>
      <c r="S1905" s="204"/>
      <c r="T1905" s="205"/>
      <c r="AT1905" s="206" t="s">
        <v>252</v>
      </c>
      <c r="AU1905" s="206" t="s">
        <v>79</v>
      </c>
      <c r="AV1905" s="13" t="s">
        <v>79</v>
      </c>
      <c r="AW1905" s="13" t="s">
        <v>32</v>
      </c>
      <c r="AX1905" s="13" t="s">
        <v>70</v>
      </c>
      <c r="AY1905" s="206" t="s">
        <v>244</v>
      </c>
    </row>
    <row r="1906" spans="1:65" s="14" customFormat="1">
      <c r="B1906" s="207"/>
      <c r="C1906" s="208"/>
      <c r="D1906" s="197" t="s">
        <v>252</v>
      </c>
      <c r="E1906" s="209" t="s">
        <v>18</v>
      </c>
      <c r="F1906" s="210" t="s">
        <v>254</v>
      </c>
      <c r="G1906" s="208"/>
      <c r="H1906" s="211">
        <v>0.92</v>
      </c>
      <c r="I1906" s="212"/>
      <c r="J1906" s="208"/>
      <c r="K1906" s="208"/>
      <c r="L1906" s="213"/>
      <c r="M1906" s="214"/>
      <c r="N1906" s="215"/>
      <c r="O1906" s="215"/>
      <c r="P1906" s="215"/>
      <c r="Q1906" s="215"/>
      <c r="R1906" s="215"/>
      <c r="S1906" s="215"/>
      <c r="T1906" s="216"/>
      <c r="AT1906" s="217" t="s">
        <v>252</v>
      </c>
      <c r="AU1906" s="217" t="s">
        <v>79</v>
      </c>
      <c r="AV1906" s="14" t="s">
        <v>250</v>
      </c>
      <c r="AW1906" s="14" t="s">
        <v>32</v>
      </c>
      <c r="AX1906" s="14" t="s">
        <v>77</v>
      </c>
      <c r="AY1906" s="217" t="s">
        <v>244</v>
      </c>
    </row>
    <row r="1907" spans="1:65" s="2" customFormat="1" ht="24.2" customHeight="1">
      <c r="A1907" s="36"/>
      <c r="B1907" s="37"/>
      <c r="C1907" s="218" t="s">
        <v>4274</v>
      </c>
      <c r="D1907" s="218" t="s">
        <v>264</v>
      </c>
      <c r="E1907" s="219" t="s">
        <v>4275</v>
      </c>
      <c r="F1907" s="220" t="s">
        <v>4276</v>
      </c>
      <c r="G1907" s="221" t="s">
        <v>289</v>
      </c>
      <c r="H1907" s="222">
        <v>5.4180000000000001</v>
      </c>
      <c r="I1907" s="223"/>
      <c r="J1907" s="224">
        <f>ROUND(I1907*H1907,2)</f>
        <v>0</v>
      </c>
      <c r="K1907" s="225"/>
      <c r="L1907" s="226"/>
      <c r="M1907" s="227" t="s">
        <v>18</v>
      </c>
      <c r="N1907" s="228" t="s">
        <v>41</v>
      </c>
      <c r="O1907" s="66"/>
      <c r="P1907" s="191">
        <f>O1907*H1907</f>
        <v>0</v>
      </c>
      <c r="Q1907" s="191">
        <v>0</v>
      </c>
      <c r="R1907" s="191">
        <f>Q1907*H1907</f>
        <v>0</v>
      </c>
      <c r="S1907" s="191">
        <v>0</v>
      </c>
      <c r="T1907" s="192">
        <f>S1907*H1907</f>
        <v>0</v>
      </c>
      <c r="U1907" s="36"/>
      <c r="V1907" s="36"/>
      <c r="W1907" s="36"/>
      <c r="X1907" s="36"/>
      <c r="Y1907" s="36"/>
      <c r="Z1907" s="36"/>
      <c r="AA1907" s="36"/>
      <c r="AB1907" s="36"/>
      <c r="AC1907" s="36"/>
      <c r="AD1907" s="36"/>
      <c r="AE1907" s="36"/>
      <c r="AR1907" s="193" t="s">
        <v>415</v>
      </c>
      <c r="AT1907" s="193" t="s">
        <v>264</v>
      </c>
      <c r="AU1907" s="193" t="s">
        <v>79</v>
      </c>
      <c r="AY1907" s="19" t="s">
        <v>244</v>
      </c>
      <c r="BE1907" s="194">
        <f>IF(N1907="základní",J1907,0)</f>
        <v>0</v>
      </c>
      <c r="BF1907" s="194">
        <f>IF(N1907="snížená",J1907,0)</f>
        <v>0</v>
      </c>
      <c r="BG1907" s="194">
        <f>IF(N1907="zákl. přenesená",J1907,0)</f>
        <v>0</v>
      </c>
      <c r="BH1907" s="194">
        <f>IF(N1907="sníž. přenesená",J1907,0)</f>
        <v>0</v>
      </c>
      <c r="BI1907" s="194">
        <f>IF(N1907="nulová",J1907,0)</f>
        <v>0</v>
      </c>
      <c r="BJ1907" s="19" t="s">
        <v>77</v>
      </c>
      <c r="BK1907" s="194">
        <f>ROUND(I1907*H1907,2)</f>
        <v>0</v>
      </c>
      <c r="BL1907" s="19" t="s">
        <v>167</v>
      </c>
      <c r="BM1907" s="193" t="s">
        <v>4277</v>
      </c>
    </row>
    <row r="1908" spans="1:65" s="2" customFormat="1" ht="19.5">
      <c r="A1908" s="36"/>
      <c r="B1908" s="37"/>
      <c r="C1908" s="38"/>
      <c r="D1908" s="197" t="s">
        <v>444</v>
      </c>
      <c r="E1908" s="38"/>
      <c r="F1908" s="239" t="s">
        <v>4278</v>
      </c>
      <c r="G1908" s="38"/>
      <c r="H1908" s="38"/>
      <c r="I1908" s="240"/>
      <c r="J1908" s="38"/>
      <c r="K1908" s="38"/>
      <c r="L1908" s="41"/>
      <c r="M1908" s="241"/>
      <c r="N1908" s="242"/>
      <c r="O1908" s="66"/>
      <c r="P1908" s="66"/>
      <c r="Q1908" s="66"/>
      <c r="R1908" s="66"/>
      <c r="S1908" s="66"/>
      <c r="T1908" s="67"/>
      <c r="U1908" s="36"/>
      <c r="V1908" s="36"/>
      <c r="W1908" s="36"/>
      <c r="X1908" s="36"/>
      <c r="Y1908" s="36"/>
      <c r="Z1908" s="36"/>
      <c r="AA1908" s="36"/>
      <c r="AB1908" s="36"/>
      <c r="AC1908" s="36"/>
      <c r="AD1908" s="36"/>
      <c r="AE1908" s="36"/>
      <c r="AT1908" s="19" t="s">
        <v>444</v>
      </c>
      <c r="AU1908" s="19" t="s">
        <v>79</v>
      </c>
    </row>
    <row r="1909" spans="1:65" s="13" customFormat="1">
      <c r="B1909" s="195"/>
      <c r="C1909" s="196"/>
      <c r="D1909" s="197" t="s">
        <v>252</v>
      </c>
      <c r="E1909" s="198" t="s">
        <v>18</v>
      </c>
      <c r="F1909" s="199" t="s">
        <v>4279</v>
      </c>
      <c r="G1909" s="196"/>
      <c r="H1909" s="200">
        <v>5.4180000000000001</v>
      </c>
      <c r="I1909" s="201"/>
      <c r="J1909" s="196"/>
      <c r="K1909" s="196"/>
      <c r="L1909" s="202"/>
      <c r="M1909" s="203"/>
      <c r="N1909" s="204"/>
      <c r="O1909" s="204"/>
      <c r="P1909" s="204"/>
      <c r="Q1909" s="204"/>
      <c r="R1909" s="204"/>
      <c r="S1909" s="204"/>
      <c r="T1909" s="205"/>
      <c r="AT1909" s="206" t="s">
        <v>252</v>
      </c>
      <c r="AU1909" s="206" t="s">
        <v>79</v>
      </c>
      <c r="AV1909" s="13" t="s">
        <v>79</v>
      </c>
      <c r="AW1909" s="13" t="s">
        <v>32</v>
      </c>
      <c r="AX1909" s="13" t="s">
        <v>70</v>
      </c>
      <c r="AY1909" s="206" t="s">
        <v>244</v>
      </c>
    </row>
    <row r="1910" spans="1:65" s="14" customFormat="1">
      <c r="B1910" s="207"/>
      <c r="C1910" s="208"/>
      <c r="D1910" s="197" t="s">
        <v>252</v>
      </c>
      <c r="E1910" s="209" t="s">
        <v>18</v>
      </c>
      <c r="F1910" s="210" t="s">
        <v>254</v>
      </c>
      <c r="G1910" s="208"/>
      <c r="H1910" s="211">
        <v>5.4180000000000001</v>
      </c>
      <c r="I1910" s="212"/>
      <c r="J1910" s="208"/>
      <c r="K1910" s="208"/>
      <c r="L1910" s="213"/>
      <c r="M1910" s="214"/>
      <c r="N1910" s="215"/>
      <c r="O1910" s="215"/>
      <c r="P1910" s="215"/>
      <c r="Q1910" s="215"/>
      <c r="R1910" s="215"/>
      <c r="S1910" s="215"/>
      <c r="T1910" s="216"/>
      <c r="AT1910" s="217" t="s">
        <v>252</v>
      </c>
      <c r="AU1910" s="217" t="s">
        <v>79</v>
      </c>
      <c r="AV1910" s="14" t="s">
        <v>250</v>
      </c>
      <c r="AW1910" s="14" t="s">
        <v>32</v>
      </c>
      <c r="AX1910" s="14" t="s">
        <v>77</v>
      </c>
      <c r="AY1910" s="217" t="s">
        <v>244</v>
      </c>
    </row>
    <row r="1911" spans="1:65" s="2" customFormat="1" ht="24.2" customHeight="1">
      <c r="A1911" s="36"/>
      <c r="B1911" s="37"/>
      <c r="C1911" s="218" t="s">
        <v>4280</v>
      </c>
      <c r="D1911" s="218" t="s">
        <v>264</v>
      </c>
      <c r="E1911" s="219" t="s">
        <v>4281</v>
      </c>
      <c r="F1911" s="220" t="s">
        <v>4282</v>
      </c>
      <c r="G1911" s="221" t="s">
        <v>289</v>
      </c>
      <c r="H1911" s="222">
        <v>43.47</v>
      </c>
      <c r="I1911" s="223"/>
      <c r="J1911" s="224">
        <f>ROUND(I1911*H1911,2)</f>
        <v>0</v>
      </c>
      <c r="K1911" s="225"/>
      <c r="L1911" s="226"/>
      <c r="M1911" s="227" t="s">
        <v>18</v>
      </c>
      <c r="N1911" s="228" t="s">
        <v>41</v>
      </c>
      <c r="O1911" s="66"/>
      <c r="P1911" s="191">
        <f>O1911*H1911</f>
        <v>0</v>
      </c>
      <c r="Q1911" s="191">
        <v>0</v>
      </c>
      <c r="R1911" s="191">
        <f>Q1911*H1911</f>
        <v>0</v>
      </c>
      <c r="S1911" s="191">
        <v>0</v>
      </c>
      <c r="T1911" s="192">
        <f>S1911*H1911</f>
        <v>0</v>
      </c>
      <c r="U1911" s="36"/>
      <c r="V1911" s="36"/>
      <c r="W1911" s="36"/>
      <c r="X1911" s="36"/>
      <c r="Y1911" s="36"/>
      <c r="Z1911" s="36"/>
      <c r="AA1911" s="36"/>
      <c r="AB1911" s="36"/>
      <c r="AC1911" s="36"/>
      <c r="AD1911" s="36"/>
      <c r="AE1911" s="36"/>
      <c r="AR1911" s="193" t="s">
        <v>415</v>
      </c>
      <c r="AT1911" s="193" t="s">
        <v>264</v>
      </c>
      <c r="AU1911" s="193" t="s">
        <v>79</v>
      </c>
      <c r="AY1911" s="19" t="s">
        <v>244</v>
      </c>
      <c r="BE1911" s="194">
        <f>IF(N1911="základní",J1911,0)</f>
        <v>0</v>
      </c>
      <c r="BF1911" s="194">
        <f>IF(N1911="snížená",J1911,0)</f>
        <v>0</v>
      </c>
      <c r="BG1911" s="194">
        <f>IF(N1911="zákl. přenesená",J1911,0)</f>
        <v>0</v>
      </c>
      <c r="BH1911" s="194">
        <f>IF(N1911="sníž. přenesená",J1911,0)</f>
        <v>0</v>
      </c>
      <c r="BI1911" s="194">
        <f>IF(N1911="nulová",J1911,0)</f>
        <v>0</v>
      </c>
      <c r="BJ1911" s="19" t="s">
        <v>77</v>
      </c>
      <c r="BK1911" s="194">
        <f>ROUND(I1911*H1911,2)</f>
        <v>0</v>
      </c>
      <c r="BL1911" s="19" t="s">
        <v>167</v>
      </c>
      <c r="BM1911" s="193" t="s">
        <v>4283</v>
      </c>
    </row>
    <row r="1912" spans="1:65" s="2" customFormat="1" ht="19.5">
      <c r="A1912" s="36"/>
      <c r="B1912" s="37"/>
      <c r="C1912" s="38"/>
      <c r="D1912" s="197" t="s">
        <v>444</v>
      </c>
      <c r="E1912" s="38"/>
      <c r="F1912" s="239" t="s">
        <v>4278</v>
      </c>
      <c r="G1912" s="38"/>
      <c r="H1912" s="38"/>
      <c r="I1912" s="240"/>
      <c r="J1912" s="38"/>
      <c r="K1912" s="38"/>
      <c r="L1912" s="41"/>
      <c r="M1912" s="241"/>
      <c r="N1912" s="242"/>
      <c r="O1912" s="66"/>
      <c r="P1912" s="66"/>
      <c r="Q1912" s="66"/>
      <c r="R1912" s="66"/>
      <c r="S1912" s="66"/>
      <c r="T1912" s="67"/>
      <c r="U1912" s="36"/>
      <c r="V1912" s="36"/>
      <c r="W1912" s="36"/>
      <c r="X1912" s="36"/>
      <c r="Y1912" s="36"/>
      <c r="Z1912" s="36"/>
      <c r="AA1912" s="36"/>
      <c r="AB1912" s="36"/>
      <c r="AC1912" s="36"/>
      <c r="AD1912" s="36"/>
      <c r="AE1912" s="36"/>
      <c r="AT1912" s="19" t="s">
        <v>444</v>
      </c>
      <c r="AU1912" s="19" t="s">
        <v>79</v>
      </c>
    </row>
    <row r="1913" spans="1:65" s="13" customFormat="1">
      <c r="B1913" s="195"/>
      <c r="C1913" s="196"/>
      <c r="D1913" s="197" t="s">
        <v>252</v>
      </c>
      <c r="E1913" s="198" t="s">
        <v>18</v>
      </c>
      <c r="F1913" s="199" t="s">
        <v>4284</v>
      </c>
      <c r="G1913" s="196"/>
      <c r="H1913" s="200">
        <v>43.47</v>
      </c>
      <c r="I1913" s="201"/>
      <c r="J1913" s="196"/>
      <c r="K1913" s="196"/>
      <c r="L1913" s="202"/>
      <c r="M1913" s="203"/>
      <c r="N1913" s="204"/>
      <c r="O1913" s="204"/>
      <c r="P1913" s="204"/>
      <c r="Q1913" s="204"/>
      <c r="R1913" s="204"/>
      <c r="S1913" s="204"/>
      <c r="T1913" s="205"/>
      <c r="AT1913" s="206" t="s">
        <v>252</v>
      </c>
      <c r="AU1913" s="206" t="s">
        <v>79</v>
      </c>
      <c r="AV1913" s="13" t="s">
        <v>79</v>
      </c>
      <c r="AW1913" s="13" t="s">
        <v>32</v>
      </c>
      <c r="AX1913" s="13" t="s">
        <v>70</v>
      </c>
      <c r="AY1913" s="206" t="s">
        <v>244</v>
      </c>
    </row>
    <row r="1914" spans="1:65" s="14" customFormat="1">
      <c r="B1914" s="207"/>
      <c r="C1914" s="208"/>
      <c r="D1914" s="197" t="s">
        <v>252</v>
      </c>
      <c r="E1914" s="209" t="s">
        <v>18</v>
      </c>
      <c r="F1914" s="210" t="s">
        <v>254</v>
      </c>
      <c r="G1914" s="208"/>
      <c r="H1914" s="211">
        <v>43.47</v>
      </c>
      <c r="I1914" s="212"/>
      <c r="J1914" s="208"/>
      <c r="K1914" s="208"/>
      <c r="L1914" s="213"/>
      <c r="M1914" s="214"/>
      <c r="N1914" s="215"/>
      <c r="O1914" s="215"/>
      <c r="P1914" s="215"/>
      <c r="Q1914" s="215"/>
      <c r="R1914" s="215"/>
      <c r="S1914" s="215"/>
      <c r="T1914" s="216"/>
      <c r="AT1914" s="217" t="s">
        <v>252</v>
      </c>
      <c r="AU1914" s="217" t="s">
        <v>79</v>
      </c>
      <c r="AV1914" s="14" t="s">
        <v>250</v>
      </c>
      <c r="AW1914" s="14" t="s">
        <v>32</v>
      </c>
      <c r="AX1914" s="14" t="s">
        <v>77</v>
      </c>
      <c r="AY1914" s="217" t="s">
        <v>244</v>
      </c>
    </row>
    <row r="1915" spans="1:65" s="2" customFormat="1" ht="24.2" customHeight="1">
      <c r="A1915" s="36"/>
      <c r="B1915" s="37"/>
      <c r="C1915" s="218" t="s">
        <v>4285</v>
      </c>
      <c r="D1915" s="218" t="s">
        <v>264</v>
      </c>
      <c r="E1915" s="219" t="s">
        <v>4286</v>
      </c>
      <c r="F1915" s="220" t="s">
        <v>4287</v>
      </c>
      <c r="G1915" s="221" t="s">
        <v>289</v>
      </c>
      <c r="H1915" s="222">
        <v>27.71</v>
      </c>
      <c r="I1915" s="223"/>
      <c r="J1915" s="224">
        <f>ROUND(I1915*H1915,2)</f>
        <v>0</v>
      </c>
      <c r="K1915" s="225"/>
      <c r="L1915" s="226"/>
      <c r="M1915" s="227" t="s">
        <v>18</v>
      </c>
      <c r="N1915" s="228" t="s">
        <v>41</v>
      </c>
      <c r="O1915" s="66"/>
      <c r="P1915" s="191">
        <f>O1915*H1915</f>
        <v>0</v>
      </c>
      <c r="Q1915" s="191">
        <v>0</v>
      </c>
      <c r="R1915" s="191">
        <f>Q1915*H1915</f>
        <v>0</v>
      </c>
      <c r="S1915" s="191">
        <v>0</v>
      </c>
      <c r="T1915" s="192">
        <f>S1915*H1915</f>
        <v>0</v>
      </c>
      <c r="U1915" s="36"/>
      <c r="V1915" s="36"/>
      <c r="W1915" s="36"/>
      <c r="X1915" s="36"/>
      <c r="Y1915" s="36"/>
      <c r="Z1915" s="36"/>
      <c r="AA1915" s="36"/>
      <c r="AB1915" s="36"/>
      <c r="AC1915" s="36"/>
      <c r="AD1915" s="36"/>
      <c r="AE1915" s="36"/>
      <c r="AR1915" s="193" t="s">
        <v>415</v>
      </c>
      <c r="AT1915" s="193" t="s">
        <v>264</v>
      </c>
      <c r="AU1915" s="193" t="s">
        <v>79</v>
      </c>
      <c r="AY1915" s="19" t="s">
        <v>244</v>
      </c>
      <c r="BE1915" s="194">
        <f>IF(N1915="základní",J1915,0)</f>
        <v>0</v>
      </c>
      <c r="BF1915" s="194">
        <f>IF(N1915="snížená",J1915,0)</f>
        <v>0</v>
      </c>
      <c r="BG1915" s="194">
        <f>IF(N1915="zákl. přenesená",J1915,0)</f>
        <v>0</v>
      </c>
      <c r="BH1915" s="194">
        <f>IF(N1915="sníž. přenesená",J1915,0)</f>
        <v>0</v>
      </c>
      <c r="BI1915" s="194">
        <f>IF(N1915="nulová",J1915,0)</f>
        <v>0</v>
      </c>
      <c r="BJ1915" s="19" t="s">
        <v>77</v>
      </c>
      <c r="BK1915" s="194">
        <f>ROUND(I1915*H1915,2)</f>
        <v>0</v>
      </c>
      <c r="BL1915" s="19" t="s">
        <v>167</v>
      </c>
      <c r="BM1915" s="193" t="s">
        <v>4288</v>
      </c>
    </row>
    <row r="1916" spans="1:65" s="2" customFormat="1" ht="19.5">
      <c r="A1916" s="36"/>
      <c r="B1916" s="37"/>
      <c r="C1916" s="38"/>
      <c r="D1916" s="197" t="s">
        <v>444</v>
      </c>
      <c r="E1916" s="38"/>
      <c r="F1916" s="239" t="s">
        <v>4278</v>
      </c>
      <c r="G1916" s="38"/>
      <c r="H1916" s="38"/>
      <c r="I1916" s="240"/>
      <c r="J1916" s="38"/>
      <c r="K1916" s="38"/>
      <c r="L1916" s="41"/>
      <c r="M1916" s="241"/>
      <c r="N1916" s="242"/>
      <c r="O1916" s="66"/>
      <c r="P1916" s="66"/>
      <c r="Q1916" s="66"/>
      <c r="R1916" s="66"/>
      <c r="S1916" s="66"/>
      <c r="T1916" s="67"/>
      <c r="U1916" s="36"/>
      <c r="V1916" s="36"/>
      <c r="W1916" s="36"/>
      <c r="X1916" s="36"/>
      <c r="Y1916" s="36"/>
      <c r="Z1916" s="36"/>
      <c r="AA1916" s="36"/>
      <c r="AB1916" s="36"/>
      <c r="AC1916" s="36"/>
      <c r="AD1916" s="36"/>
      <c r="AE1916" s="36"/>
      <c r="AT1916" s="19" t="s">
        <v>444</v>
      </c>
      <c r="AU1916" s="19" t="s">
        <v>79</v>
      </c>
    </row>
    <row r="1917" spans="1:65" s="13" customFormat="1">
      <c r="B1917" s="195"/>
      <c r="C1917" s="196"/>
      <c r="D1917" s="197" t="s">
        <v>252</v>
      </c>
      <c r="E1917" s="198" t="s">
        <v>18</v>
      </c>
      <c r="F1917" s="199" t="s">
        <v>4289</v>
      </c>
      <c r="G1917" s="196"/>
      <c r="H1917" s="200">
        <v>27.71</v>
      </c>
      <c r="I1917" s="201"/>
      <c r="J1917" s="196"/>
      <c r="K1917" s="196"/>
      <c r="L1917" s="202"/>
      <c r="M1917" s="203"/>
      <c r="N1917" s="204"/>
      <c r="O1917" s="204"/>
      <c r="P1917" s="204"/>
      <c r="Q1917" s="204"/>
      <c r="R1917" s="204"/>
      <c r="S1917" s="204"/>
      <c r="T1917" s="205"/>
      <c r="AT1917" s="206" t="s">
        <v>252</v>
      </c>
      <c r="AU1917" s="206" t="s">
        <v>79</v>
      </c>
      <c r="AV1917" s="13" t="s">
        <v>79</v>
      </c>
      <c r="AW1917" s="13" t="s">
        <v>32</v>
      </c>
      <c r="AX1917" s="13" t="s">
        <v>70</v>
      </c>
      <c r="AY1917" s="206" t="s">
        <v>244</v>
      </c>
    </row>
    <row r="1918" spans="1:65" s="14" customFormat="1">
      <c r="B1918" s="207"/>
      <c r="C1918" s="208"/>
      <c r="D1918" s="197" t="s">
        <v>252</v>
      </c>
      <c r="E1918" s="209" t="s">
        <v>18</v>
      </c>
      <c r="F1918" s="210" t="s">
        <v>254</v>
      </c>
      <c r="G1918" s="208"/>
      <c r="H1918" s="211">
        <v>27.71</v>
      </c>
      <c r="I1918" s="212"/>
      <c r="J1918" s="208"/>
      <c r="K1918" s="208"/>
      <c r="L1918" s="213"/>
      <c r="M1918" s="214"/>
      <c r="N1918" s="215"/>
      <c r="O1918" s="215"/>
      <c r="P1918" s="215"/>
      <c r="Q1918" s="215"/>
      <c r="R1918" s="215"/>
      <c r="S1918" s="215"/>
      <c r="T1918" s="216"/>
      <c r="AT1918" s="217" t="s">
        <v>252</v>
      </c>
      <c r="AU1918" s="217" t="s">
        <v>79</v>
      </c>
      <c r="AV1918" s="14" t="s">
        <v>250</v>
      </c>
      <c r="AW1918" s="14" t="s">
        <v>32</v>
      </c>
      <c r="AX1918" s="14" t="s">
        <v>77</v>
      </c>
      <c r="AY1918" s="217" t="s">
        <v>244</v>
      </c>
    </row>
    <row r="1919" spans="1:65" s="2" customFormat="1" ht="16.5" customHeight="1">
      <c r="A1919" s="36"/>
      <c r="B1919" s="37"/>
      <c r="C1919" s="218" t="s">
        <v>4290</v>
      </c>
      <c r="D1919" s="218" t="s">
        <v>264</v>
      </c>
      <c r="E1919" s="219" t="s">
        <v>4291</v>
      </c>
      <c r="F1919" s="220" t="s">
        <v>4292</v>
      </c>
      <c r="G1919" s="221" t="s">
        <v>249</v>
      </c>
      <c r="H1919" s="222">
        <v>10</v>
      </c>
      <c r="I1919" s="223"/>
      <c r="J1919" s="224">
        <f>ROUND(I1919*H1919,2)</f>
        <v>0</v>
      </c>
      <c r="K1919" s="225"/>
      <c r="L1919" s="226"/>
      <c r="M1919" s="227" t="s">
        <v>18</v>
      </c>
      <c r="N1919" s="228" t="s">
        <v>41</v>
      </c>
      <c r="O1919" s="66"/>
      <c r="P1919" s="191">
        <f>O1919*H1919</f>
        <v>0</v>
      </c>
      <c r="Q1919" s="191">
        <v>0</v>
      </c>
      <c r="R1919" s="191">
        <f>Q1919*H1919</f>
        <v>0</v>
      </c>
      <c r="S1919" s="191">
        <v>0</v>
      </c>
      <c r="T1919" s="192">
        <f>S1919*H1919</f>
        <v>0</v>
      </c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R1919" s="193" t="s">
        <v>415</v>
      </c>
      <c r="AT1919" s="193" t="s">
        <v>264</v>
      </c>
      <c r="AU1919" s="193" t="s">
        <v>79</v>
      </c>
      <c r="AY1919" s="19" t="s">
        <v>244</v>
      </c>
      <c r="BE1919" s="194">
        <f>IF(N1919="základní",J1919,0)</f>
        <v>0</v>
      </c>
      <c r="BF1919" s="194">
        <f>IF(N1919="snížená",J1919,0)</f>
        <v>0</v>
      </c>
      <c r="BG1919" s="194">
        <f>IF(N1919="zákl. přenesená",J1919,0)</f>
        <v>0</v>
      </c>
      <c r="BH1919" s="194">
        <f>IF(N1919="sníž. přenesená",J1919,0)</f>
        <v>0</v>
      </c>
      <c r="BI1919" s="194">
        <f>IF(N1919="nulová",J1919,0)</f>
        <v>0</v>
      </c>
      <c r="BJ1919" s="19" t="s">
        <v>77</v>
      </c>
      <c r="BK1919" s="194">
        <f>ROUND(I1919*H1919,2)</f>
        <v>0</v>
      </c>
      <c r="BL1919" s="19" t="s">
        <v>167</v>
      </c>
      <c r="BM1919" s="193" t="s">
        <v>4293</v>
      </c>
    </row>
    <row r="1920" spans="1:65" s="2" customFormat="1" ht="19.5">
      <c r="A1920" s="36"/>
      <c r="B1920" s="37"/>
      <c r="C1920" s="38"/>
      <c r="D1920" s="197" t="s">
        <v>444</v>
      </c>
      <c r="E1920" s="38"/>
      <c r="F1920" s="239" t="s">
        <v>4294</v>
      </c>
      <c r="G1920" s="38"/>
      <c r="H1920" s="38"/>
      <c r="I1920" s="240"/>
      <c r="J1920" s="38"/>
      <c r="K1920" s="38"/>
      <c r="L1920" s="41"/>
      <c r="M1920" s="241"/>
      <c r="N1920" s="242"/>
      <c r="O1920" s="66"/>
      <c r="P1920" s="66"/>
      <c r="Q1920" s="66"/>
      <c r="R1920" s="66"/>
      <c r="S1920" s="66"/>
      <c r="T1920" s="67"/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T1920" s="19" t="s">
        <v>444</v>
      </c>
      <c r="AU1920" s="19" t="s">
        <v>79</v>
      </c>
    </row>
    <row r="1921" spans="1:65" s="2" customFormat="1" ht="33" customHeight="1">
      <c r="A1921" s="36"/>
      <c r="B1921" s="37"/>
      <c r="C1921" s="181" t="s">
        <v>4295</v>
      </c>
      <c r="D1921" s="181" t="s">
        <v>246</v>
      </c>
      <c r="E1921" s="182" t="s">
        <v>4296</v>
      </c>
      <c r="F1921" s="183" t="s">
        <v>4297</v>
      </c>
      <c r="G1921" s="184" t="s">
        <v>249</v>
      </c>
      <c r="H1921" s="185">
        <v>1</v>
      </c>
      <c r="I1921" s="186"/>
      <c r="J1921" s="187">
        <f t="shared" ref="J1921:J1930" si="80">ROUND(I1921*H1921,2)</f>
        <v>0</v>
      </c>
      <c r="K1921" s="188"/>
      <c r="L1921" s="41"/>
      <c r="M1921" s="189" t="s">
        <v>18</v>
      </c>
      <c r="N1921" s="190" t="s">
        <v>41</v>
      </c>
      <c r="O1921" s="66"/>
      <c r="P1921" s="191">
        <f t="shared" ref="P1921:P1930" si="81">O1921*H1921</f>
        <v>0</v>
      </c>
      <c r="Q1921" s="191">
        <v>0</v>
      </c>
      <c r="R1921" s="191">
        <f t="shared" ref="R1921:R1930" si="82">Q1921*H1921</f>
        <v>0</v>
      </c>
      <c r="S1921" s="191">
        <v>0</v>
      </c>
      <c r="T1921" s="192">
        <f t="shared" ref="T1921:T1930" si="83">S1921*H1921</f>
        <v>0</v>
      </c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R1921" s="193" t="s">
        <v>167</v>
      </c>
      <c r="AT1921" s="193" t="s">
        <v>246</v>
      </c>
      <c r="AU1921" s="193" t="s">
        <v>79</v>
      </c>
      <c r="AY1921" s="19" t="s">
        <v>244</v>
      </c>
      <c r="BE1921" s="194">
        <f t="shared" ref="BE1921:BE1930" si="84">IF(N1921="základní",J1921,0)</f>
        <v>0</v>
      </c>
      <c r="BF1921" s="194">
        <f t="shared" ref="BF1921:BF1930" si="85">IF(N1921="snížená",J1921,0)</f>
        <v>0</v>
      </c>
      <c r="BG1921" s="194">
        <f t="shared" ref="BG1921:BG1930" si="86">IF(N1921="zákl. přenesená",J1921,0)</f>
        <v>0</v>
      </c>
      <c r="BH1921" s="194">
        <f t="shared" ref="BH1921:BH1930" si="87">IF(N1921="sníž. přenesená",J1921,0)</f>
        <v>0</v>
      </c>
      <c r="BI1921" s="194">
        <f t="shared" ref="BI1921:BI1930" si="88">IF(N1921="nulová",J1921,0)</f>
        <v>0</v>
      </c>
      <c r="BJ1921" s="19" t="s">
        <v>77</v>
      </c>
      <c r="BK1921" s="194">
        <f t="shared" ref="BK1921:BK1930" si="89">ROUND(I1921*H1921,2)</f>
        <v>0</v>
      </c>
      <c r="BL1921" s="19" t="s">
        <v>167</v>
      </c>
      <c r="BM1921" s="193" t="s">
        <v>4298</v>
      </c>
    </row>
    <row r="1922" spans="1:65" s="2" customFormat="1" ht="24.2" customHeight="1">
      <c r="A1922" s="36"/>
      <c r="B1922" s="37"/>
      <c r="C1922" s="218" t="s">
        <v>4299</v>
      </c>
      <c r="D1922" s="218" t="s">
        <v>264</v>
      </c>
      <c r="E1922" s="219" t="s">
        <v>4300</v>
      </c>
      <c r="F1922" s="220" t="s">
        <v>4301</v>
      </c>
      <c r="G1922" s="221" t="s">
        <v>249</v>
      </c>
      <c r="H1922" s="222">
        <v>1</v>
      </c>
      <c r="I1922" s="223"/>
      <c r="J1922" s="224">
        <f t="shared" si="80"/>
        <v>0</v>
      </c>
      <c r="K1922" s="225"/>
      <c r="L1922" s="226"/>
      <c r="M1922" s="227" t="s">
        <v>18</v>
      </c>
      <c r="N1922" s="228" t="s">
        <v>41</v>
      </c>
      <c r="O1922" s="66"/>
      <c r="P1922" s="191">
        <f t="shared" si="81"/>
        <v>0</v>
      </c>
      <c r="Q1922" s="191">
        <v>0</v>
      </c>
      <c r="R1922" s="191">
        <f t="shared" si="82"/>
        <v>0</v>
      </c>
      <c r="S1922" s="191">
        <v>0</v>
      </c>
      <c r="T1922" s="192">
        <f t="shared" si="83"/>
        <v>0</v>
      </c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R1922" s="193" t="s">
        <v>415</v>
      </c>
      <c r="AT1922" s="193" t="s">
        <v>264</v>
      </c>
      <c r="AU1922" s="193" t="s">
        <v>79</v>
      </c>
      <c r="AY1922" s="19" t="s">
        <v>244</v>
      </c>
      <c r="BE1922" s="194">
        <f t="shared" si="84"/>
        <v>0</v>
      </c>
      <c r="BF1922" s="194">
        <f t="shared" si="85"/>
        <v>0</v>
      </c>
      <c r="BG1922" s="194">
        <f t="shared" si="86"/>
        <v>0</v>
      </c>
      <c r="BH1922" s="194">
        <f t="shared" si="87"/>
        <v>0</v>
      </c>
      <c r="BI1922" s="194">
        <f t="shared" si="88"/>
        <v>0</v>
      </c>
      <c r="BJ1922" s="19" t="s">
        <v>77</v>
      </c>
      <c r="BK1922" s="194">
        <f t="shared" si="89"/>
        <v>0</v>
      </c>
      <c r="BL1922" s="19" t="s">
        <v>167</v>
      </c>
      <c r="BM1922" s="193" t="s">
        <v>4302</v>
      </c>
    </row>
    <row r="1923" spans="1:65" s="2" customFormat="1" ht="37.9" customHeight="1">
      <c r="A1923" s="36"/>
      <c r="B1923" s="37"/>
      <c r="C1923" s="181" t="s">
        <v>4303</v>
      </c>
      <c r="D1923" s="181" t="s">
        <v>246</v>
      </c>
      <c r="E1923" s="182" t="s">
        <v>4304</v>
      </c>
      <c r="F1923" s="183" t="s">
        <v>4305</v>
      </c>
      <c r="G1923" s="184" t="s">
        <v>249</v>
      </c>
      <c r="H1923" s="185">
        <v>1</v>
      </c>
      <c r="I1923" s="186"/>
      <c r="J1923" s="187">
        <f t="shared" si="80"/>
        <v>0</v>
      </c>
      <c r="K1923" s="188"/>
      <c r="L1923" s="41"/>
      <c r="M1923" s="189" t="s">
        <v>18</v>
      </c>
      <c r="N1923" s="190" t="s">
        <v>41</v>
      </c>
      <c r="O1923" s="66"/>
      <c r="P1923" s="191">
        <f t="shared" si="81"/>
        <v>0</v>
      </c>
      <c r="Q1923" s="191">
        <v>0</v>
      </c>
      <c r="R1923" s="191">
        <f t="shared" si="82"/>
        <v>0</v>
      </c>
      <c r="S1923" s="191">
        <v>0</v>
      </c>
      <c r="T1923" s="192">
        <f t="shared" si="83"/>
        <v>0</v>
      </c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R1923" s="193" t="s">
        <v>167</v>
      </c>
      <c r="AT1923" s="193" t="s">
        <v>246</v>
      </c>
      <c r="AU1923" s="193" t="s">
        <v>79</v>
      </c>
      <c r="AY1923" s="19" t="s">
        <v>244</v>
      </c>
      <c r="BE1923" s="194">
        <f t="shared" si="84"/>
        <v>0</v>
      </c>
      <c r="BF1923" s="194">
        <f t="shared" si="85"/>
        <v>0</v>
      </c>
      <c r="BG1923" s="194">
        <f t="shared" si="86"/>
        <v>0</v>
      </c>
      <c r="BH1923" s="194">
        <f t="shared" si="87"/>
        <v>0</v>
      </c>
      <c r="BI1923" s="194">
        <f t="shared" si="88"/>
        <v>0</v>
      </c>
      <c r="BJ1923" s="19" t="s">
        <v>77</v>
      </c>
      <c r="BK1923" s="194">
        <f t="shared" si="89"/>
        <v>0</v>
      </c>
      <c r="BL1923" s="19" t="s">
        <v>167</v>
      </c>
      <c r="BM1923" s="193" t="s">
        <v>4306</v>
      </c>
    </row>
    <row r="1924" spans="1:65" s="2" customFormat="1" ht="24.2" customHeight="1">
      <c r="A1924" s="36"/>
      <c r="B1924" s="37"/>
      <c r="C1924" s="218" t="s">
        <v>4307</v>
      </c>
      <c r="D1924" s="218" t="s">
        <v>264</v>
      </c>
      <c r="E1924" s="219" t="s">
        <v>4308</v>
      </c>
      <c r="F1924" s="220" t="s">
        <v>4309</v>
      </c>
      <c r="G1924" s="221" t="s">
        <v>249</v>
      </c>
      <c r="H1924" s="222">
        <v>1</v>
      </c>
      <c r="I1924" s="223"/>
      <c r="J1924" s="224">
        <f t="shared" si="80"/>
        <v>0</v>
      </c>
      <c r="K1924" s="225"/>
      <c r="L1924" s="226"/>
      <c r="M1924" s="227" t="s">
        <v>18</v>
      </c>
      <c r="N1924" s="228" t="s">
        <v>41</v>
      </c>
      <c r="O1924" s="66"/>
      <c r="P1924" s="191">
        <f t="shared" si="81"/>
        <v>0</v>
      </c>
      <c r="Q1924" s="191">
        <v>0</v>
      </c>
      <c r="R1924" s="191">
        <f t="shared" si="82"/>
        <v>0</v>
      </c>
      <c r="S1924" s="191">
        <v>0</v>
      </c>
      <c r="T1924" s="192">
        <f t="shared" si="83"/>
        <v>0</v>
      </c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R1924" s="193" t="s">
        <v>415</v>
      </c>
      <c r="AT1924" s="193" t="s">
        <v>264</v>
      </c>
      <c r="AU1924" s="193" t="s">
        <v>79</v>
      </c>
      <c r="AY1924" s="19" t="s">
        <v>244</v>
      </c>
      <c r="BE1924" s="194">
        <f t="shared" si="84"/>
        <v>0</v>
      </c>
      <c r="BF1924" s="194">
        <f t="shared" si="85"/>
        <v>0</v>
      </c>
      <c r="BG1924" s="194">
        <f t="shared" si="86"/>
        <v>0</v>
      </c>
      <c r="BH1924" s="194">
        <f t="shared" si="87"/>
        <v>0</v>
      </c>
      <c r="BI1924" s="194">
        <f t="shared" si="88"/>
        <v>0</v>
      </c>
      <c r="BJ1924" s="19" t="s">
        <v>77</v>
      </c>
      <c r="BK1924" s="194">
        <f t="shared" si="89"/>
        <v>0</v>
      </c>
      <c r="BL1924" s="19" t="s">
        <v>167</v>
      </c>
      <c r="BM1924" s="193" t="s">
        <v>4310</v>
      </c>
    </row>
    <row r="1925" spans="1:65" s="2" customFormat="1" ht="24.2" customHeight="1">
      <c r="A1925" s="36"/>
      <c r="B1925" s="37"/>
      <c r="C1925" s="181" t="s">
        <v>4311</v>
      </c>
      <c r="D1925" s="181" t="s">
        <v>246</v>
      </c>
      <c r="E1925" s="182" t="s">
        <v>902</v>
      </c>
      <c r="F1925" s="183" t="s">
        <v>4312</v>
      </c>
      <c r="G1925" s="184" t="s">
        <v>249</v>
      </c>
      <c r="H1925" s="185">
        <v>17</v>
      </c>
      <c r="I1925" s="186"/>
      <c r="J1925" s="187">
        <f t="shared" si="80"/>
        <v>0</v>
      </c>
      <c r="K1925" s="188"/>
      <c r="L1925" s="41"/>
      <c r="M1925" s="189" t="s">
        <v>18</v>
      </c>
      <c r="N1925" s="190" t="s">
        <v>41</v>
      </c>
      <c r="O1925" s="66"/>
      <c r="P1925" s="191">
        <f t="shared" si="81"/>
        <v>0</v>
      </c>
      <c r="Q1925" s="191">
        <v>4.6999999999999999E-4</v>
      </c>
      <c r="R1925" s="191">
        <f t="shared" si="82"/>
        <v>7.9900000000000006E-3</v>
      </c>
      <c r="S1925" s="191">
        <v>0</v>
      </c>
      <c r="T1925" s="192">
        <f t="shared" si="83"/>
        <v>0</v>
      </c>
      <c r="U1925" s="36"/>
      <c r="V1925" s="36"/>
      <c r="W1925" s="36"/>
      <c r="X1925" s="36"/>
      <c r="Y1925" s="36"/>
      <c r="Z1925" s="36"/>
      <c r="AA1925" s="36"/>
      <c r="AB1925" s="36"/>
      <c r="AC1925" s="36"/>
      <c r="AD1925" s="36"/>
      <c r="AE1925" s="36"/>
      <c r="AR1925" s="193" t="s">
        <v>167</v>
      </c>
      <c r="AT1925" s="193" t="s">
        <v>246</v>
      </c>
      <c r="AU1925" s="193" t="s">
        <v>79</v>
      </c>
      <c r="AY1925" s="19" t="s">
        <v>244</v>
      </c>
      <c r="BE1925" s="194">
        <f t="shared" si="84"/>
        <v>0</v>
      </c>
      <c r="BF1925" s="194">
        <f t="shared" si="85"/>
        <v>0</v>
      </c>
      <c r="BG1925" s="194">
        <f t="shared" si="86"/>
        <v>0</v>
      </c>
      <c r="BH1925" s="194">
        <f t="shared" si="87"/>
        <v>0</v>
      </c>
      <c r="BI1925" s="194">
        <f t="shared" si="88"/>
        <v>0</v>
      </c>
      <c r="BJ1925" s="19" t="s">
        <v>77</v>
      </c>
      <c r="BK1925" s="194">
        <f t="shared" si="89"/>
        <v>0</v>
      </c>
      <c r="BL1925" s="19" t="s">
        <v>167</v>
      </c>
      <c r="BM1925" s="193" t="s">
        <v>4313</v>
      </c>
    </row>
    <row r="1926" spans="1:65" s="2" customFormat="1" ht="37.9" customHeight="1">
      <c r="A1926" s="36"/>
      <c r="B1926" s="37"/>
      <c r="C1926" s="218" t="s">
        <v>4314</v>
      </c>
      <c r="D1926" s="218" t="s">
        <v>264</v>
      </c>
      <c r="E1926" s="219" t="s">
        <v>4315</v>
      </c>
      <c r="F1926" s="220" t="s">
        <v>4316</v>
      </c>
      <c r="G1926" s="221" t="s">
        <v>249</v>
      </c>
      <c r="H1926" s="222">
        <v>17</v>
      </c>
      <c r="I1926" s="223"/>
      <c r="J1926" s="224">
        <f t="shared" si="80"/>
        <v>0</v>
      </c>
      <c r="K1926" s="225"/>
      <c r="L1926" s="226"/>
      <c r="M1926" s="227" t="s">
        <v>18</v>
      </c>
      <c r="N1926" s="228" t="s">
        <v>41</v>
      </c>
      <c r="O1926" s="66"/>
      <c r="P1926" s="191">
        <f t="shared" si="81"/>
        <v>0</v>
      </c>
      <c r="Q1926" s="191">
        <v>1.6E-2</v>
      </c>
      <c r="R1926" s="191">
        <f t="shared" si="82"/>
        <v>0.27200000000000002</v>
      </c>
      <c r="S1926" s="191">
        <v>0</v>
      </c>
      <c r="T1926" s="192">
        <f t="shared" si="83"/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93" t="s">
        <v>415</v>
      </c>
      <c r="AT1926" s="193" t="s">
        <v>264</v>
      </c>
      <c r="AU1926" s="193" t="s">
        <v>79</v>
      </c>
      <c r="AY1926" s="19" t="s">
        <v>244</v>
      </c>
      <c r="BE1926" s="194">
        <f t="shared" si="84"/>
        <v>0</v>
      </c>
      <c r="BF1926" s="194">
        <f t="shared" si="85"/>
        <v>0</v>
      </c>
      <c r="BG1926" s="194">
        <f t="shared" si="86"/>
        <v>0</v>
      </c>
      <c r="BH1926" s="194">
        <f t="shared" si="87"/>
        <v>0</v>
      </c>
      <c r="BI1926" s="194">
        <f t="shared" si="88"/>
        <v>0</v>
      </c>
      <c r="BJ1926" s="19" t="s">
        <v>77</v>
      </c>
      <c r="BK1926" s="194">
        <f t="shared" si="89"/>
        <v>0</v>
      </c>
      <c r="BL1926" s="19" t="s">
        <v>167</v>
      </c>
      <c r="BM1926" s="193" t="s">
        <v>4317</v>
      </c>
    </row>
    <row r="1927" spans="1:65" s="2" customFormat="1" ht="37.9" customHeight="1">
      <c r="A1927" s="36"/>
      <c r="B1927" s="37"/>
      <c r="C1927" s="181" t="s">
        <v>4318</v>
      </c>
      <c r="D1927" s="181" t="s">
        <v>246</v>
      </c>
      <c r="E1927" s="182" t="s">
        <v>4319</v>
      </c>
      <c r="F1927" s="183" t="s">
        <v>4320</v>
      </c>
      <c r="G1927" s="184" t="s">
        <v>249</v>
      </c>
      <c r="H1927" s="185">
        <v>4</v>
      </c>
      <c r="I1927" s="186"/>
      <c r="J1927" s="187">
        <f t="shared" si="80"/>
        <v>0</v>
      </c>
      <c r="K1927" s="188"/>
      <c r="L1927" s="41"/>
      <c r="M1927" s="189" t="s">
        <v>18</v>
      </c>
      <c r="N1927" s="190" t="s">
        <v>41</v>
      </c>
      <c r="O1927" s="66"/>
      <c r="P1927" s="191">
        <f t="shared" si="81"/>
        <v>0</v>
      </c>
      <c r="Q1927" s="191">
        <v>4.8000000000000001E-4</v>
      </c>
      <c r="R1927" s="191">
        <f t="shared" si="82"/>
        <v>1.92E-3</v>
      </c>
      <c r="S1927" s="191">
        <v>0</v>
      </c>
      <c r="T1927" s="192">
        <f t="shared" si="83"/>
        <v>0</v>
      </c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R1927" s="193" t="s">
        <v>167</v>
      </c>
      <c r="AT1927" s="193" t="s">
        <v>246</v>
      </c>
      <c r="AU1927" s="193" t="s">
        <v>79</v>
      </c>
      <c r="AY1927" s="19" t="s">
        <v>244</v>
      </c>
      <c r="BE1927" s="194">
        <f t="shared" si="84"/>
        <v>0</v>
      </c>
      <c r="BF1927" s="194">
        <f t="shared" si="85"/>
        <v>0</v>
      </c>
      <c r="BG1927" s="194">
        <f t="shared" si="86"/>
        <v>0</v>
      </c>
      <c r="BH1927" s="194">
        <f t="shared" si="87"/>
        <v>0</v>
      </c>
      <c r="BI1927" s="194">
        <f t="shared" si="88"/>
        <v>0</v>
      </c>
      <c r="BJ1927" s="19" t="s">
        <v>77</v>
      </c>
      <c r="BK1927" s="194">
        <f t="shared" si="89"/>
        <v>0</v>
      </c>
      <c r="BL1927" s="19" t="s">
        <v>167</v>
      </c>
      <c r="BM1927" s="193" t="s">
        <v>4321</v>
      </c>
    </row>
    <row r="1928" spans="1:65" s="2" customFormat="1" ht="37.9" customHeight="1">
      <c r="A1928" s="36"/>
      <c r="B1928" s="37"/>
      <c r="C1928" s="218" t="s">
        <v>4322</v>
      </c>
      <c r="D1928" s="218" t="s">
        <v>264</v>
      </c>
      <c r="E1928" s="219" t="s">
        <v>4323</v>
      </c>
      <c r="F1928" s="220" t="s">
        <v>4324</v>
      </c>
      <c r="G1928" s="221" t="s">
        <v>249</v>
      </c>
      <c r="H1928" s="222">
        <v>3</v>
      </c>
      <c r="I1928" s="223"/>
      <c r="J1928" s="224">
        <f t="shared" si="80"/>
        <v>0</v>
      </c>
      <c r="K1928" s="225"/>
      <c r="L1928" s="226"/>
      <c r="M1928" s="227" t="s">
        <v>18</v>
      </c>
      <c r="N1928" s="228" t="s">
        <v>41</v>
      </c>
      <c r="O1928" s="66"/>
      <c r="P1928" s="191">
        <f t="shared" si="81"/>
        <v>0</v>
      </c>
      <c r="Q1928" s="191">
        <v>2.5999999999999999E-2</v>
      </c>
      <c r="R1928" s="191">
        <f t="shared" si="82"/>
        <v>7.8E-2</v>
      </c>
      <c r="S1928" s="191">
        <v>0</v>
      </c>
      <c r="T1928" s="192">
        <f t="shared" si="83"/>
        <v>0</v>
      </c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R1928" s="193" t="s">
        <v>415</v>
      </c>
      <c r="AT1928" s="193" t="s">
        <v>264</v>
      </c>
      <c r="AU1928" s="193" t="s">
        <v>79</v>
      </c>
      <c r="AY1928" s="19" t="s">
        <v>244</v>
      </c>
      <c r="BE1928" s="194">
        <f t="shared" si="84"/>
        <v>0</v>
      </c>
      <c r="BF1928" s="194">
        <f t="shared" si="85"/>
        <v>0</v>
      </c>
      <c r="BG1928" s="194">
        <f t="shared" si="86"/>
        <v>0</v>
      </c>
      <c r="BH1928" s="194">
        <f t="shared" si="87"/>
        <v>0</v>
      </c>
      <c r="BI1928" s="194">
        <f t="shared" si="88"/>
        <v>0</v>
      </c>
      <c r="BJ1928" s="19" t="s">
        <v>77</v>
      </c>
      <c r="BK1928" s="194">
        <f t="shared" si="89"/>
        <v>0</v>
      </c>
      <c r="BL1928" s="19" t="s">
        <v>167</v>
      </c>
      <c r="BM1928" s="193" t="s">
        <v>4325</v>
      </c>
    </row>
    <row r="1929" spans="1:65" s="2" customFormat="1" ht="37.9" customHeight="1">
      <c r="A1929" s="36"/>
      <c r="B1929" s="37"/>
      <c r="C1929" s="218" t="s">
        <v>4326</v>
      </c>
      <c r="D1929" s="218" t="s">
        <v>264</v>
      </c>
      <c r="E1929" s="219" t="s">
        <v>4327</v>
      </c>
      <c r="F1929" s="220" t="s">
        <v>4328</v>
      </c>
      <c r="G1929" s="221" t="s">
        <v>249</v>
      </c>
      <c r="H1929" s="222">
        <v>1</v>
      </c>
      <c r="I1929" s="223"/>
      <c r="J1929" s="224">
        <f t="shared" si="80"/>
        <v>0</v>
      </c>
      <c r="K1929" s="225"/>
      <c r="L1929" s="226"/>
      <c r="M1929" s="227" t="s">
        <v>18</v>
      </c>
      <c r="N1929" s="228" t="s">
        <v>41</v>
      </c>
      <c r="O1929" s="66"/>
      <c r="P1929" s="191">
        <f t="shared" si="81"/>
        <v>0</v>
      </c>
      <c r="Q1929" s="191">
        <v>3.5000000000000003E-2</v>
      </c>
      <c r="R1929" s="191">
        <f t="shared" si="82"/>
        <v>3.5000000000000003E-2</v>
      </c>
      <c r="S1929" s="191">
        <v>0</v>
      </c>
      <c r="T1929" s="192">
        <f t="shared" si="83"/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193" t="s">
        <v>415</v>
      </c>
      <c r="AT1929" s="193" t="s">
        <v>264</v>
      </c>
      <c r="AU1929" s="193" t="s">
        <v>79</v>
      </c>
      <c r="AY1929" s="19" t="s">
        <v>244</v>
      </c>
      <c r="BE1929" s="194">
        <f t="shared" si="84"/>
        <v>0</v>
      </c>
      <c r="BF1929" s="194">
        <f t="shared" si="85"/>
        <v>0</v>
      </c>
      <c r="BG1929" s="194">
        <f t="shared" si="86"/>
        <v>0</v>
      </c>
      <c r="BH1929" s="194">
        <f t="shared" si="87"/>
        <v>0</v>
      </c>
      <c r="BI1929" s="194">
        <f t="shared" si="88"/>
        <v>0</v>
      </c>
      <c r="BJ1929" s="19" t="s">
        <v>77</v>
      </c>
      <c r="BK1929" s="194">
        <f t="shared" si="89"/>
        <v>0</v>
      </c>
      <c r="BL1929" s="19" t="s">
        <v>167</v>
      </c>
      <c r="BM1929" s="193" t="s">
        <v>4329</v>
      </c>
    </row>
    <row r="1930" spans="1:65" s="2" customFormat="1" ht="37.9" customHeight="1">
      <c r="A1930" s="36"/>
      <c r="B1930" s="37"/>
      <c r="C1930" s="181" t="s">
        <v>4330</v>
      </c>
      <c r="D1930" s="181" t="s">
        <v>246</v>
      </c>
      <c r="E1930" s="182" t="s">
        <v>2426</v>
      </c>
      <c r="F1930" s="183" t="s">
        <v>2427</v>
      </c>
      <c r="G1930" s="184" t="s">
        <v>289</v>
      </c>
      <c r="H1930" s="185">
        <v>1107.54</v>
      </c>
      <c r="I1930" s="186"/>
      <c r="J1930" s="187">
        <f t="shared" si="80"/>
        <v>0</v>
      </c>
      <c r="K1930" s="188"/>
      <c r="L1930" s="41"/>
      <c r="M1930" s="189" t="s">
        <v>18</v>
      </c>
      <c r="N1930" s="190" t="s">
        <v>41</v>
      </c>
      <c r="O1930" s="66"/>
      <c r="P1930" s="191">
        <f t="shared" si="81"/>
        <v>0</v>
      </c>
      <c r="Q1930" s="191">
        <v>0</v>
      </c>
      <c r="R1930" s="191">
        <f t="shared" si="82"/>
        <v>0</v>
      </c>
      <c r="S1930" s="191">
        <v>0</v>
      </c>
      <c r="T1930" s="192">
        <f t="shared" si="83"/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193" t="s">
        <v>167</v>
      </c>
      <c r="AT1930" s="193" t="s">
        <v>246</v>
      </c>
      <c r="AU1930" s="193" t="s">
        <v>79</v>
      </c>
      <c r="AY1930" s="19" t="s">
        <v>244</v>
      </c>
      <c r="BE1930" s="194">
        <f t="shared" si="84"/>
        <v>0</v>
      </c>
      <c r="BF1930" s="194">
        <f t="shared" si="85"/>
        <v>0</v>
      </c>
      <c r="BG1930" s="194">
        <f t="shared" si="86"/>
        <v>0</v>
      </c>
      <c r="BH1930" s="194">
        <f t="shared" si="87"/>
        <v>0</v>
      </c>
      <c r="BI1930" s="194">
        <f t="shared" si="88"/>
        <v>0</v>
      </c>
      <c r="BJ1930" s="19" t="s">
        <v>77</v>
      </c>
      <c r="BK1930" s="194">
        <f t="shared" si="89"/>
        <v>0</v>
      </c>
      <c r="BL1930" s="19" t="s">
        <v>167</v>
      </c>
      <c r="BM1930" s="193" t="s">
        <v>4331</v>
      </c>
    </row>
    <row r="1931" spans="1:65" s="15" customFormat="1">
      <c r="B1931" s="229"/>
      <c r="C1931" s="230"/>
      <c r="D1931" s="197" t="s">
        <v>252</v>
      </c>
      <c r="E1931" s="231" t="s">
        <v>18</v>
      </c>
      <c r="F1931" s="232" t="s">
        <v>4332</v>
      </c>
      <c r="G1931" s="230"/>
      <c r="H1931" s="231" t="s">
        <v>18</v>
      </c>
      <c r="I1931" s="233"/>
      <c r="J1931" s="230"/>
      <c r="K1931" s="230"/>
      <c r="L1931" s="234"/>
      <c r="M1931" s="235"/>
      <c r="N1931" s="236"/>
      <c r="O1931" s="236"/>
      <c r="P1931" s="236"/>
      <c r="Q1931" s="236"/>
      <c r="R1931" s="236"/>
      <c r="S1931" s="236"/>
      <c r="T1931" s="237"/>
      <c r="AT1931" s="238" t="s">
        <v>252</v>
      </c>
      <c r="AU1931" s="238" t="s">
        <v>79</v>
      </c>
      <c r="AV1931" s="15" t="s">
        <v>77</v>
      </c>
      <c r="AW1931" s="15" t="s">
        <v>32</v>
      </c>
      <c r="AX1931" s="15" t="s">
        <v>70</v>
      </c>
      <c r="AY1931" s="238" t="s">
        <v>244</v>
      </c>
    </row>
    <row r="1932" spans="1:65" s="13" customFormat="1">
      <c r="B1932" s="195"/>
      <c r="C1932" s="196"/>
      <c r="D1932" s="197" t="s">
        <v>252</v>
      </c>
      <c r="E1932" s="198" t="s">
        <v>18</v>
      </c>
      <c r="F1932" s="199" t="s">
        <v>4333</v>
      </c>
      <c r="G1932" s="196"/>
      <c r="H1932" s="200">
        <v>228.1</v>
      </c>
      <c r="I1932" s="201"/>
      <c r="J1932" s="196"/>
      <c r="K1932" s="196"/>
      <c r="L1932" s="202"/>
      <c r="M1932" s="203"/>
      <c r="N1932" s="204"/>
      <c r="O1932" s="204"/>
      <c r="P1932" s="204"/>
      <c r="Q1932" s="204"/>
      <c r="R1932" s="204"/>
      <c r="S1932" s="204"/>
      <c r="T1932" s="205"/>
      <c r="AT1932" s="206" t="s">
        <v>252</v>
      </c>
      <c r="AU1932" s="206" t="s">
        <v>79</v>
      </c>
      <c r="AV1932" s="13" t="s">
        <v>79</v>
      </c>
      <c r="AW1932" s="13" t="s">
        <v>32</v>
      </c>
      <c r="AX1932" s="13" t="s">
        <v>70</v>
      </c>
      <c r="AY1932" s="206" t="s">
        <v>244</v>
      </c>
    </row>
    <row r="1933" spans="1:65" s="13" customFormat="1">
      <c r="B1933" s="195"/>
      <c r="C1933" s="196"/>
      <c r="D1933" s="197" t="s">
        <v>252</v>
      </c>
      <c r="E1933" s="198" t="s">
        <v>18</v>
      </c>
      <c r="F1933" s="199" t="s">
        <v>4334</v>
      </c>
      <c r="G1933" s="196"/>
      <c r="H1933" s="200">
        <v>473.2</v>
      </c>
      <c r="I1933" s="201"/>
      <c r="J1933" s="196"/>
      <c r="K1933" s="196"/>
      <c r="L1933" s="202"/>
      <c r="M1933" s="203"/>
      <c r="N1933" s="204"/>
      <c r="O1933" s="204"/>
      <c r="P1933" s="204"/>
      <c r="Q1933" s="204"/>
      <c r="R1933" s="204"/>
      <c r="S1933" s="204"/>
      <c r="T1933" s="205"/>
      <c r="AT1933" s="206" t="s">
        <v>252</v>
      </c>
      <c r="AU1933" s="206" t="s">
        <v>79</v>
      </c>
      <c r="AV1933" s="13" t="s">
        <v>79</v>
      </c>
      <c r="AW1933" s="13" t="s">
        <v>32</v>
      </c>
      <c r="AX1933" s="13" t="s">
        <v>70</v>
      </c>
      <c r="AY1933" s="206" t="s">
        <v>244</v>
      </c>
    </row>
    <row r="1934" spans="1:65" s="13" customFormat="1">
      <c r="B1934" s="195"/>
      <c r="C1934" s="196"/>
      <c r="D1934" s="197" t="s">
        <v>252</v>
      </c>
      <c r="E1934" s="198" t="s">
        <v>18</v>
      </c>
      <c r="F1934" s="199" t="s">
        <v>4335</v>
      </c>
      <c r="G1934" s="196"/>
      <c r="H1934" s="200">
        <v>76.8</v>
      </c>
      <c r="I1934" s="201"/>
      <c r="J1934" s="196"/>
      <c r="K1934" s="196"/>
      <c r="L1934" s="202"/>
      <c r="M1934" s="203"/>
      <c r="N1934" s="204"/>
      <c r="O1934" s="204"/>
      <c r="P1934" s="204"/>
      <c r="Q1934" s="204"/>
      <c r="R1934" s="204"/>
      <c r="S1934" s="204"/>
      <c r="T1934" s="205"/>
      <c r="AT1934" s="206" t="s">
        <v>252</v>
      </c>
      <c r="AU1934" s="206" t="s">
        <v>79</v>
      </c>
      <c r="AV1934" s="13" t="s">
        <v>79</v>
      </c>
      <c r="AW1934" s="13" t="s">
        <v>32</v>
      </c>
      <c r="AX1934" s="13" t="s">
        <v>70</v>
      </c>
      <c r="AY1934" s="206" t="s">
        <v>244</v>
      </c>
    </row>
    <row r="1935" spans="1:65" s="13" customFormat="1">
      <c r="B1935" s="195"/>
      <c r="C1935" s="196"/>
      <c r="D1935" s="197" t="s">
        <v>252</v>
      </c>
      <c r="E1935" s="198" t="s">
        <v>18</v>
      </c>
      <c r="F1935" s="199" t="s">
        <v>4336</v>
      </c>
      <c r="G1935" s="196"/>
      <c r="H1935" s="200">
        <v>8.4</v>
      </c>
      <c r="I1935" s="201"/>
      <c r="J1935" s="196"/>
      <c r="K1935" s="196"/>
      <c r="L1935" s="202"/>
      <c r="M1935" s="203"/>
      <c r="N1935" s="204"/>
      <c r="O1935" s="204"/>
      <c r="P1935" s="204"/>
      <c r="Q1935" s="204"/>
      <c r="R1935" s="204"/>
      <c r="S1935" s="204"/>
      <c r="T1935" s="205"/>
      <c r="AT1935" s="206" t="s">
        <v>252</v>
      </c>
      <c r="AU1935" s="206" t="s">
        <v>79</v>
      </c>
      <c r="AV1935" s="13" t="s">
        <v>79</v>
      </c>
      <c r="AW1935" s="13" t="s">
        <v>32</v>
      </c>
      <c r="AX1935" s="13" t="s">
        <v>70</v>
      </c>
      <c r="AY1935" s="206" t="s">
        <v>244</v>
      </c>
    </row>
    <row r="1936" spans="1:65" s="15" customFormat="1">
      <c r="B1936" s="229"/>
      <c r="C1936" s="230"/>
      <c r="D1936" s="197" t="s">
        <v>252</v>
      </c>
      <c r="E1936" s="231" t="s">
        <v>18</v>
      </c>
      <c r="F1936" s="232" t="s">
        <v>4337</v>
      </c>
      <c r="G1936" s="230"/>
      <c r="H1936" s="231" t="s">
        <v>18</v>
      </c>
      <c r="I1936" s="233"/>
      <c r="J1936" s="230"/>
      <c r="K1936" s="230"/>
      <c r="L1936" s="234"/>
      <c r="M1936" s="235"/>
      <c r="N1936" s="236"/>
      <c r="O1936" s="236"/>
      <c r="P1936" s="236"/>
      <c r="Q1936" s="236"/>
      <c r="R1936" s="236"/>
      <c r="S1936" s="236"/>
      <c r="T1936" s="237"/>
      <c r="AT1936" s="238" t="s">
        <v>252</v>
      </c>
      <c r="AU1936" s="238" t="s">
        <v>79</v>
      </c>
      <c r="AV1936" s="15" t="s">
        <v>77</v>
      </c>
      <c r="AW1936" s="15" t="s">
        <v>32</v>
      </c>
      <c r="AX1936" s="15" t="s">
        <v>70</v>
      </c>
      <c r="AY1936" s="238" t="s">
        <v>244</v>
      </c>
    </row>
    <row r="1937" spans="1:65" s="13" customFormat="1">
      <c r="B1937" s="195"/>
      <c r="C1937" s="196"/>
      <c r="D1937" s="197" t="s">
        <v>252</v>
      </c>
      <c r="E1937" s="198" t="s">
        <v>18</v>
      </c>
      <c r="F1937" s="199" t="s">
        <v>4338</v>
      </c>
      <c r="G1937" s="196"/>
      <c r="H1937" s="200">
        <v>82.76</v>
      </c>
      <c r="I1937" s="201"/>
      <c r="J1937" s="196"/>
      <c r="K1937" s="196"/>
      <c r="L1937" s="202"/>
      <c r="M1937" s="203"/>
      <c r="N1937" s="204"/>
      <c r="O1937" s="204"/>
      <c r="P1937" s="204"/>
      <c r="Q1937" s="204"/>
      <c r="R1937" s="204"/>
      <c r="S1937" s="204"/>
      <c r="T1937" s="205"/>
      <c r="AT1937" s="206" t="s">
        <v>252</v>
      </c>
      <c r="AU1937" s="206" t="s">
        <v>79</v>
      </c>
      <c r="AV1937" s="13" t="s">
        <v>79</v>
      </c>
      <c r="AW1937" s="13" t="s">
        <v>32</v>
      </c>
      <c r="AX1937" s="13" t="s">
        <v>70</v>
      </c>
      <c r="AY1937" s="206" t="s">
        <v>244</v>
      </c>
    </row>
    <row r="1938" spans="1:65" s="13" customFormat="1">
      <c r="B1938" s="195"/>
      <c r="C1938" s="196"/>
      <c r="D1938" s="197" t="s">
        <v>252</v>
      </c>
      <c r="E1938" s="198" t="s">
        <v>18</v>
      </c>
      <c r="F1938" s="199" t="s">
        <v>4339</v>
      </c>
      <c r="G1938" s="196"/>
      <c r="H1938" s="200">
        <v>99.56</v>
      </c>
      <c r="I1938" s="201"/>
      <c r="J1938" s="196"/>
      <c r="K1938" s="196"/>
      <c r="L1938" s="202"/>
      <c r="M1938" s="203"/>
      <c r="N1938" s="204"/>
      <c r="O1938" s="204"/>
      <c r="P1938" s="204"/>
      <c r="Q1938" s="204"/>
      <c r="R1938" s="204"/>
      <c r="S1938" s="204"/>
      <c r="T1938" s="205"/>
      <c r="AT1938" s="206" t="s">
        <v>252</v>
      </c>
      <c r="AU1938" s="206" t="s">
        <v>79</v>
      </c>
      <c r="AV1938" s="13" t="s">
        <v>79</v>
      </c>
      <c r="AW1938" s="13" t="s">
        <v>32</v>
      </c>
      <c r="AX1938" s="13" t="s">
        <v>70</v>
      </c>
      <c r="AY1938" s="206" t="s">
        <v>244</v>
      </c>
    </row>
    <row r="1939" spans="1:65" s="13" customFormat="1">
      <c r="B1939" s="195"/>
      <c r="C1939" s="196"/>
      <c r="D1939" s="197" t="s">
        <v>252</v>
      </c>
      <c r="E1939" s="198" t="s">
        <v>18</v>
      </c>
      <c r="F1939" s="199" t="s">
        <v>4340</v>
      </c>
      <c r="G1939" s="196"/>
      <c r="H1939" s="200">
        <v>66.760000000000005</v>
      </c>
      <c r="I1939" s="201"/>
      <c r="J1939" s="196"/>
      <c r="K1939" s="196"/>
      <c r="L1939" s="202"/>
      <c r="M1939" s="203"/>
      <c r="N1939" s="204"/>
      <c r="O1939" s="204"/>
      <c r="P1939" s="204"/>
      <c r="Q1939" s="204"/>
      <c r="R1939" s="204"/>
      <c r="S1939" s="204"/>
      <c r="T1939" s="205"/>
      <c r="AT1939" s="206" t="s">
        <v>252</v>
      </c>
      <c r="AU1939" s="206" t="s">
        <v>79</v>
      </c>
      <c r="AV1939" s="13" t="s">
        <v>79</v>
      </c>
      <c r="AW1939" s="13" t="s">
        <v>32</v>
      </c>
      <c r="AX1939" s="13" t="s">
        <v>70</v>
      </c>
      <c r="AY1939" s="206" t="s">
        <v>244</v>
      </c>
    </row>
    <row r="1940" spans="1:65" s="13" customFormat="1">
      <c r="B1940" s="195"/>
      <c r="C1940" s="196"/>
      <c r="D1940" s="197" t="s">
        <v>252</v>
      </c>
      <c r="E1940" s="198" t="s">
        <v>18</v>
      </c>
      <c r="F1940" s="199" t="s">
        <v>4341</v>
      </c>
      <c r="G1940" s="196"/>
      <c r="H1940" s="200">
        <v>71.959999999999994</v>
      </c>
      <c r="I1940" s="201"/>
      <c r="J1940" s="196"/>
      <c r="K1940" s="196"/>
      <c r="L1940" s="202"/>
      <c r="M1940" s="203"/>
      <c r="N1940" s="204"/>
      <c r="O1940" s="204"/>
      <c r="P1940" s="204"/>
      <c r="Q1940" s="204"/>
      <c r="R1940" s="204"/>
      <c r="S1940" s="204"/>
      <c r="T1940" s="205"/>
      <c r="AT1940" s="206" t="s">
        <v>252</v>
      </c>
      <c r="AU1940" s="206" t="s">
        <v>79</v>
      </c>
      <c r="AV1940" s="13" t="s">
        <v>79</v>
      </c>
      <c r="AW1940" s="13" t="s">
        <v>32</v>
      </c>
      <c r="AX1940" s="13" t="s">
        <v>70</v>
      </c>
      <c r="AY1940" s="206" t="s">
        <v>244</v>
      </c>
    </row>
    <row r="1941" spans="1:65" s="14" customFormat="1">
      <c r="B1941" s="207"/>
      <c r="C1941" s="208"/>
      <c r="D1941" s="197" t="s">
        <v>252</v>
      </c>
      <c r="E1941" s="209" t="s">
        <v>18</v>
      </c>
      <c r="F1941" s="210" t="s">
        <v>254</v>
      </c>
      <c r="G1941" s="208"/>
      <c r="H1941" s="211">
        <v>1107.54</v>
      </c>
      <c r="I1941" s="212"/>
      <c r="J1941" s="208"/>
      <c r="K1941" s="208"/>
      <c r="L1941" s="213"/>
      <c r="M1941" s="214"/>
      <c r="N1941" s="215"/>
      <c r="O1941" s="215"/>
      <c r="P1941" s="215"/>
      <c r="Q1941" s="215"/>
      <c r="R1941" s="215"/>
      <c r="S1941" s="215"/>
      <c r="T1941" s="216"/>
      <c r="AT1941" s="217" t="s">
        <v>252</v>
      </c>
      <c r="AU1941" s="217" t="s">
        <v>79</v>
      </c>
      <c r="AV1941" s="14" t="s">
        <v>250</v>
      </c>
      <c r="AW1941" s="14" t="s">
        <v>32</v>
      </c>
      <c r="AX1941" s="14" t="s">
        <v>77</v>
      </c>
      <c r="AY1941" s="217" t="s">
        <v>244</v>
      </c>
    </row>
    <row r="1942" spans="1:65" s="2" customFormat="1" ht="37.9" customHeight="1">
      <c r="A1942" s="36"/>
      <c r="B1942" s="37"/>
      <c r="C1942" s="181" t="s">
        <v>4342</v>
      </c>
      <c r="D1942" s="181" t="s">
        <v>246</v>
      </c>
      <c r="E1942" s="182" t="s">
        <v>4343</v>
      </c>
      <c r="F1942" s="183" t="s">
        <v>4344</v>
      </c>
      <c r="G1942" s="184" t="s">
        <v>249</v>
      </c>
      <c r="H1942" s="185">
        <v>10</v>
      </c>
      <c r="I1942" s="186"/>
      <c r="J1942" s="187">
        <f t="shared" ref="J1942:J1949" si="90">ROUND(I1942*H1942,2)</f>
        <v>0</v>
      </c>
      <c r="K1942" s="188"/>
      <c r="L1942" s="41"/>
      <c r="M1942" s="189" t="s">
        <v>18</v>
      </c>
      <c r="N1942" s="190" t="s">
        <v>41</v>
      </c>
      <c r="O1942" s="66"/>
      <c r="P1942" s="191">
        <f t="shared" ref="P1942:P1949" si="91">O1942*H1942</f>
        <v>0</v>
      </c>
      <c r="Q1942" s="191">
        <v>4.0000000000000002E-4</v>
      </c>
      <c r="R1942" s="191">
        <f t="shared" ref="R1942:R1949" si="92">Q1942*H1942</f>
        <v>4.0000000000000001E-3</v>
      </c>
      <c r="S1942" s="191">
        <v>0</v>
      </c>
      <c r="T1942" s="192">
        <f t="shared" ref="T1942:T1949" si="93">S1942*H1942</f>
        <v>0</v>
      </c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R1942" s="193" t="s">
        <v>167</v>
      </c>
      <c r="AT1942" s="193" t="s">
        <v>246</v>
      </c>
      <c r="AU1942" s="193" t="s">
        <v>79</v>
      </c>
      <c r="AY1942" s="19" t="s">
        <v>244</v>
      </c>
      <c r="BE1942" s="194">
        <f t="shared" ref="BE1942:BE1949" si="94">IF(N1942="základní",J1942,0)</f>
        <v>0</v>
      </c>
      <c r="BF1942" s="194">
        <f t="shared" ref="BF1942:BF1949" si="95">IF(N1942="snížená",J1942,0)</f>
        <v>0</v>
      </c>
      <c r="BG1942" s="194">
        <f t="shared" ref="BG1942:BG1949" si="96">IF(N1942="zákl. přenesená",J1942,0)</f>
        <v>0</v>
      </c>
      <c r="BH1942" s="194">
        <f t="shared" ref="BH1942:BH1949" si="97">IF(N1942="sníž. přenesená",J1942,0)</f>
        <v>0</v>
      </c>
      <c r="BI1942" s="194">
        <f t="shared" ref="BI1942:BI1949" si="98">IF(N1942="nulová",J1942,0)</f>
        <v>0</v>
      </c>
      <c r="BJ1942" s="19" t="s">
        <v>77</v>
      </c>
      <c r="BK1942" s="194">
        <f t="shared" ref="BK1942:BK1949" si="99">ROUND(I1942*H1942,2)</f>
        <v>0</v>
      </c>
      <c r="BL1942" s="19" t="s">
        <v>167</v>
      </c>
      <c r="BM1942" s="193" t="s">
        <v>4345</v>
      </c>
    </row>
    <row r="1943" spans="1:65" s="2" customFormat="1" ht="33" customHeight="1">
      <c r="A1943" s="36"/>
      <c r="B1943" s="37"/>
      <c r="C1943" s="218" t="s">
        <v>4346</v>
      </c>
      <c r="D1943" s="218" t="s">
        <v>264</v>
      </c>
      <c r="E1943" s="219" t="s">
        <v>4347</v>
      </c>
      <c r="F1943" s="220" t="s">
        <v>4348</v>
      </c>
      <c r="G1943" s="221" t="s">
        <v>249</v>
      </c>
      <c r="H1943" s="222">
        <v>10</v>
      </c>
      <c r="I1943" s="223"/>
      <c r="J1943" s="224">
        <f t="shared" si="90"/>
        <v>0</v>
      </c>
      <c r="K1943" s="225"/>
      <c r="L1943" s="226"/>
      <c r="M1943" s="227" t="s">
        <v>18</v>
      </c>
      <c r="N1943" s="228" t="s">
        <v>41</v>
      </c>
      <c r="O1943" s="66"/>
      <c r="P1943" s="191">
        <f t="shared" si="91"/>
        <v>0</v>
      </c>
      <c r="Q1943" s="191">
        <v>1.6E-2</v>
      </c>
      <c r="R1943" s="191">
        <f t="shared" si="92"/>
        <v>0.16</v>
      </c>
      <c r="S1943" s="191">
        <v>0</v>
      </c>
      <c r="T1943" s="192">
        <f t="shared" si="93"/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193" t="s">
        <v>415</v>
      </c>
      <c r="AT1943" s="193" t="s">
        <v>264</v>
      </c>
      <c r="AU1943" s="193" t="s">
        <v>79</v>
      </c>
      <c r="AY1943" s="19" t="s">
        <v>244</v>
      </c>
      <c r="BE1943" s="194">
        <f t="shared" si="94"/>
        <v>0</v>
      </c>
      <c r="BF1943" s="194">
        <f t="shared" si="95"/>
        <v>0</v>
      </c>
      <c r="BG1943" s="194">
        <f t="shared" si="96"/>
        <v>0</v>
      </c>
      <c r="BH1943" s="194">
        <f t="shared" si="97"/>
        <v>0</v>
      </c>
      <c r="BI1943" s="194">
        <f t="shared" si="98"/>
        <v>0</v>
      </c>
      <c r="BJ1943" s="19" t="s">
        <v>77</v>
      </c>
      <c r="BK1943" s="194">
        <f t="shared" si="99"/>
        <v>0</v>
      </c>
      <c r="BL1943" s="19" t="s">
        <v>167</v>
      </c>
      <c r="BM1943" s="193" t="s">
        <v>4349</v>
      </c>
    </row>
    <row r="1944" spans="1:65" s="2" customFormat="1" ht="37.9" customHeight="1">
      <c r="A1944" s="36"/>
      <c r="B1944" s="37"/>
      <c r="C1944" s="181" t="s">
        <v>4350</v>
      </c>
      <c r="D1944" s="181" t="s">
        <v>246</v>
      </c>
      <c r="E1944" s="182" t="s">
        <v>4351</v>
      </c>
      <c r="F1944" s="183" t="s">
        <v>4352</v>
      </c>
      <c r="G1944" s="184" t="s">
        <v>249</v>
      </c>
      <c r="H1944" s="185">
        <v>2</v>
      </c>
      <c r="I1944" s="186"/>
      <c r="J1944" s="187">
        <f t="shared" si="90"/>
        <v>0</v>
      </c>
      <c r="K1944" s="188"/>
      <c r="L1944" s="41"/>
      <c r="M1944" s="189" t="s">
        <v>18</v>
      </c>
      <c r="N1944" s="190" t="s">
        <v>41</v>
      </c>
      <c r="O1944" s="66"/>
      <c r="P1944" s="191">
        <f t="shared" si="91"/>
        <v>0</v>
      </c>
      <c r="Q1944" s="191">
        <v>4.0999999999999999E-4</v>
      </c>
      <c r="R1944" s="191">
        <f t="shared" si="92"/>
        <v>8.1999999999999998E-4</v>
      </c>
      <c r="S1944" s="191">
        <v>0</v>
      </c>
      <c r="T1944" s="192">
        <f t="shared" si="93"/>
        <v>0</v>
      </c>
      <c r="U1944" s="36"/>
      <c r="V1944" s="36"/>
      <c r="W1944" s="36"/>
      <c r="X1944" s="36"/>
      <c r="Y1944" s="36"/>
      <c r="Z1944" s="36"/>
      <c r="AA1944" s="36"/>
      <c r="AB1944" s="36"/>
      <c r="AC1944" s="36"/>
      <c r="AD1944" s="36"/>
      <c r="AE1944" s="36"/>
      <c r="AR1944" s="193" t="s">
        <v>167</v>
      </c>
      <c r="AT1944" s="193" t="s">
        <v>246</v>
      </c>
      <c r="AU1944" s="193" t="s">
        <v>79</v>
      </c>
      <c r="AY1944" s="19" t="s">
        <v>244</v>
      </c>
      <c r="BE1944" s="194">
        <f t="shared" si="94"/>
        <v>0</v>
      </c>
      <c r="BF1944" s="194">
        <f t="shared" si="95"/>
        <v>0</v>
      </c>
      <c r="BG1944" s="194">
        <f t="shared" si="96"/>
        <v>0</v>
      </c>
      <c r="BH1944" s="194">
        <f t="shared" si="97"/>
        <v>0</v>
      </c>
      <c r="BI1944" s="194">
        <f t="shared" si="98"/>
        <v>0</v>
      </c>
      <c r="BJ1944" s="19" t="s">
        <v>77</v>
      </c>
      <c r="BK1944" s="194">
        <f t="shared" si="99"/>
        <v>0</v>
      </c>
      <c r="BL1944" s="19" t="s">
        <v>167</v>
      </c>
      <c r="BM1944" s="193" t="s">
        <v>4353</v>
      </c>
    </row>
    <row r="1945" spans="1:65" s="2" customFormat="1" ht="37.9" customHeight="1">
      <c r="A1945" s="36"/>
      <c r="B1945" s="37"/>
      <c r="C1945" s="218" t="s">
        <v>4354</v>
      </c>
      <c r="D1945" s="218" t="s">
        <v>264</v>
      </c>
      <c r="E1945" s="219" t="s">
        <v>4355</v>
      </c>
      <c r="F1945" s="220" t="s">
        <v>4356</v>
      </c>
      <c r="G1945" s="221" t="s">
        <v>249</v>
      </c>
      <c r="H1945" s="222">
        <v>2</v>
      </c>
      <c r="I1945" s="223"/>
      <c r="J1945" s="224">
        <f t="shared" si="90"/>
        <v>0</v>
      </c>
      <c r="K1945" s="225"/>
      <c r="L1945" s="226"/>
      <c r="M1945" s="227" t="s">
        <v>18</v>
      </c>
      <c r="N1945" s="228" t="s">
        <v>41</v>
      </c>
      <c r="O1945" s="66"/>
      <c r="P1945" s="191">
        <f t="shared" si="91"/>
        <v>0</v>
      </c>
      <c r="Q1945" s="191">
        <v>0</v>
      </c>
      <c r="R1945" s="191">
        <f t="shared" si="92"/>
        <v>0</v>
      </c>
      <c r="S1945" s="191">
        <v>0</v>
      </c>
      <c r="T1945" s="192">
        <f t="shared" si="93"/>
        <v>0</v>
      </c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R1945" s="193" t="s">
        <v>415</v>
      </c>
      <c r="AT1945" s="193" t="s">
        <v>264</v>
      </c>
      <c r="AU1945" s="193" t="s">
        <v>79</v>
      </c>
      <c r="AY1945" s="19" t="s">
        <v>244</v>
      </c>
      <c r="BE1945" s="194">
        <f t="shared" si="94"/>
        <v>0</v>
      </c>
      <c r="BF1945" s="194">
        <f t="shared" si="95"/>
        <v>0</v>
      </c>
      <c r="BG1945" s="194">
        <f t="shared" si="96"/>
        <v>0</v>
      </c>
      <c r="BH1945" s="194">
        <f t="shared" si="97"/>
        <v>0</v>
      </c>
      <c r="BI1945" s="194">
        <f t="shared" si="98"/>
        <v>0</v>
      </c>
      <c r="BJ1945" s="19" t="s">
        <v>77</v>
      </c>
      <c r="BK1945" s="194">
        <f t="shared" si="99"/>
        <v>0</v>
      </c>
      <c r="BL1945" s="19" t="s">
        <v>167</v>
      </c>
      <c r="BM1945" s="193" t="s">
        <v>4357</v>
      </c>
    </row>
    <row r="1946" spans="1:65" s="2" customFormat="1" ht="37.9" customHeight="1">
      <c r="A1946" s="36"/>
      <c r="B1946" s="37"/>
      <c r="C1946" s="181" t="s">
        <v>4358</v>
      </c>
      <c r="D1946" s="181" t="s">
        <v>246</v>
      </c>
      <c r="E1946" s="182" t="s">
        <v>4359</v>
      </c>
      <c r="F1946" s="183" t="s">
        <v>4360</v>
      </c>
      <c r="G1946" s="184" t="s">
        <v>249</v>
      </c>
      <c r="H1946" s="185">
        <v>1</v>
      </c>
      <c r="I1946" s="186"/>
      <c r="J1946" s="187">
        <f t="shared" si="90"/>
        <v>0</v>
      </c>
      <c r="K1946" s="188"/>
      <c r="L1946" s="41"/>
      <c r="M1946" s="189" t="s">
        <v>18</v>
      </c>
      <c r="N1946" s="190" t="s">
        <v>41</v>
      </c>
      <c r="O1946" s="66"/>
      <c r="P1946" s="191">
        <f t="shared" si="91"/>
        <v>0</v>
      </c>
      <c r="Q1946" s="191">
        <v>0</v>
      </c>
      <c r="R1946" s="191">
        <f t="shared" si="92"/>
        <v>0</v>
      </c>
      <c r="S1946" s="191">
        <v>0</v>
      </c>
      <c r="T1946" s="192">
        <f t="shared" si="93"/>
        <v>0</v>
      </c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R1946" s="193" t="s">
        <v>167</v>
      </c>
      <c r="AT1946" s="193" t="s">
        <v>246</v>
      </c>
      <c r="AU1946" s="193" t="s">
        <v>79</v>
      </c>
      <c r="AY1946" s="19" t="s">
        <v>244</v>
      </c>
      <c r="BE1946" s="194">
        <f t="shared" si="94"/>
        <v>0</v>
      </c>
      <c r="BF1946" s="194">
        <f t="shared" si="95"/>
        <v>0</v>
      </c>
      <c r="BG1946" s="194">
        <f t="shared" si="96"/>
        <v>0</v>
      </c>
      <c r="BH1946" s="194">
        <f t="shared" si="97"/>
        <v>0</v>
      </c>
      <c r="BI1946" s="194">
        <f t="shared" si="98"/>
        <v>0</v>
      </c>
      <c r="BJ1946" s="19" t="s">
        <v>77</v>
      </c>
      <c r="BK1946" s="194">
        <f t="shared" si="99"/>
        <v>0</v>
      </c>
      <c r="BL1946" s="19" t="s">
        <v>167</v>
      </c>
      <c r="BM1946" s="193" t="s">
        <v>4361</v>
      </c>
    </row>
    <row r="1947" spans="1:65" s="2" customFormat="1" ht="33" customHeight="1">
      <c r="A1947" s="36"/>
      <c r="B1947" s="37"/>
      <c r="C1947" s="218" t="s">
        <v>4362</v>
      </c>
      <c r="D1947" s="218" t="s">
        <v>264</v>
      </c>
      <c r="E1947" s="219" t="s">
        <v>4363</v>
      </c>
      <c r="F1947" s="220" t="s">
        <v>4364</v>
      </c>
      <c r="G1947" s="221" t="s">
        <v>249</v>
      </c>
      <c r="H1947" s="222">
        <v>1</v>
      </c>
      <c r="I1947" s="223"/>
      <c r="J1947" s="224">
        <f t="shared" si="90"/>
        <v>0</v>
      </c>
      <c r="K1947" s="225"/>
      <c r="L1947" s="226"/>
      <c r="M1947" s="227" t="s">
        <v>18</v>
      </c>
      <c r="N1947" s="228" t="s">
        <v>41</v>
      </c>
      <c r="O1947" s="66"/>
      <c r="P1947" s="191">
        <f t="shared" si="91"/>
        <v>0</v>
      </c>
      <c r="Q1947" s="191">
        <v>1.7999999999999999E-2</v>
      </c>
      <c r="R1947" s="191">
        <f t="shared" si="92"/>
        <v>1.7999999999999999E-2</v>
      </c>
      <c r="S1947" s="191">
        <v>0</v>
      </c>
      <c r="T1947" s="192">
        <f t="shared" si="93"/>
        <v>0</v>
      </c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R1947" s="193" t="s">
        <v>415</v>
      </c>
      <c r="AT1947" s="193" t="s">
        <v>264</v>
      </c>
      <c r="AU1947" s="193" t="s">
        <v>79</v>
      </c>
      <c r="AY1947" s="19" t="s">
        <v>244</v>
      </c>
      <c r="BE1947" s="194">
        <f t="shared" si="94"/>
        <v>0</v>
      </c>
      <c r="BF1947" s="194">
        <f t="shared" si="95"/>
        <v>0</v>
      </c>
      <c r="BG1947" s="194">
        <f t="shared" si="96"/>
        <v>0</v>
      </c>
      <c r="BH1947" s="194">
        <f t="shared" si="97"/>
        <v>0</v>
      </c>
      <c r="BI1947" s="194">
        <f t="shared" si="98"/>
        <v>0</v>
      </c>
      <c r="BJ1947" s="19" t="s">
        <v>77</v>
      </c>
      <c r="BK1947" s="194">
        <f t="shared" si="99"/>
        <v>0</v>
      </c>
      <c r="BL1947" s="19" t="s">
        <v>167</v>
      </c>
      <c r="BM1947" s="193" t="s">
        <v>4365</v>
      </c>
    </row>
    <row r="1948" spans="1:65" s="2" customFormat="1" ht="44.25" customHeight="1">
      <c r="A1948" s="36"/>
      <c r="B1948" s="37"/>
      <c r="C1948" s="181" t="s">
        <v>4366</v>
      </c>
      <c r="D1948" s="181" t="s">
        <v>246</v>
      </c>
      <c r="E1948" s="182" t="s">
        <v>4367</v>
      </c>
      <c r="F1948" s="183" t="s">
        <v>4368</v>
      </c>
      <c r="G1948" s="184" t="s">
        <v>249</v>
      </c>
      <c r="H1948" s="185">
        <v>54.7</v>
      </c>
      <c r="I1948" s="186"/>
      <c r="J1948" s="187">
        <f t="shared" si="90"/>
        <v>0</v>
      </c>
      <c r="K1948" s="188"/>
      <c r="L1948" s="41"/>
      <c r="M1948" s="189" t="s">
        <v>18</v>
      </c>
      <c r="N1948" s="190" t="s">
        <v>41</v>
      </c>
      <c r="O1948" s="66"/>
      <c r="P1948" s="191">
        <f t="shared" si="91"/>
        <v>0</v>
      </c>
      <c r="Q1948" s="191">
        <v>0</v>
      </c>
      <c r="R1948" s="191">
        <f t="shared" si="92"/>
        <v>0</v>
      </c>
      <c r="S1948" s="191">
        <v>0</v>
      </c>
      <c r="T1948" s="192">
        <f t="shared" si="93"/>
        <v>0</v>
      </c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R1948" s="193" t="s">
        <v>167</v>
      </c>
      <c r="AT1948" s="193" t="s">
        <v>246</v>
      </c>
      <c r="AU1948" s="193" t="s">
        <v>79</v>
      </c>
      <c r="AY1948" s="19" t="s">
        <v>244</v>
      </c>
      <c r="BE1948" s="194">
        <f t="shared" si="94"/>
        <v>0</v>
      </c>
      <c r="BF1948" s="194">
        <f t="shared" si="95"/>
        <v>0</v>
      </c>
      <c r="BG1948" s="194">
        <f t="shared" si="96"/>
        <v>0</v>
      </c>
      <c r="BH1948" s="194">
        <f t="shared" si="97"/>
        <v>0</v>
      </c>
      <c r="BI1948" s="194">
        <f t="shared" si="98"/>
        <v>0</v>
      </c>
      <c r="BJ1948" s="19" t="s">
        <v>77</v>
      </c>
      <c r="BK1948" s="194">
        <f t="shared" si="99"/>
        <v>0</v>
      </c>
      <c r="BL1948" s="19" t="s">
        <v>167</v>
      </c>
      <c r="BM1948" s="193" t="s">
        <v>4369</v>
      </c>
    </row>
    <row r="1949" spans="1:65" s="2" customFormat="1" ht="24.2" customHeight="1">
      <c r="A1949" s="36"/>
      <c r="B1949" s="37"/>
      <c r="C1949" s="218" t="s">
        <v>4370</v>
      </c>
      <c r="D1949" s="218" t="s">
        <v>264</v>
      </c>
      <c r="E1949" s="219" t="s">
        <v>4371</v>
      </c>
      <c r="F1949" s="220" t="s">
        <v>4372</v>
      </c>
      <c r="G1949" s="221" t="s">
        <v>379</v>
      </c>
      <c r="H1949" s="222">
        <v>6</v>
      </c>
      <c r="I1949" s="223"/>
      <c r="J1949" s="224">
        <f t="shared" si="90"/>
        <v>0</v>
      </c>
      <c r="K1949" s="225"/>
      <c r="L1949" s="226"/>
      <c r="M1949" s="227" t="s">
        <v>18</v>
      </c>
      <c r="N1949" s="228" t="s">
        <v>41</v>
      </c>
      <c r="O1949" s="66"/>
      <c r="P1949" s="191">
        <f t="shared" si="91"/>
        <v>0</v>
      </c>
      <c r="Q1949" s="191">
        <v>6.0000000000000001E-3</v>
      </c>
      <c r="R1949" s="191">
        <f t="shared" si="92"/>
        <v>3.6000000000000004E-2</v>
      </c>
      <c r="S1949" s="191">
        <v>0</v>
      </c>
      <c r="T1949" s="192">
        <f t="shared" si="93"/>
        <v>0</v>
      </c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R1949" s="193" t="s">
        <v>415</v>
      </c>
      <c r="AT1949" s="193" t="s">
        <v>264</v>
      </c>
      <c r="AU1949" s="193" t="s">
        <v>79</v>
      </c>
      <c r="AY1949" s="19" t="s">
        <v>244</v>
      </c>
      <c r="BE1949" s="194">
        <f t="shared" si="94"/>
        <v>0</v>
      </c>
      <c r="BF1949" s="194">
        <f t="shared" si="95"/>
        <v>0</v>
      </c>
      <c r="BG1949" s="194">
        <f t="shared" si="96"/>
        <v>0</v>
      </c>
      <c r="BH1949" s="194">
        <f t="shared" si="97"/>
        <v>0</v>
      </c>
      <c r="BI1949" s="194">
        <f t="shared" si="98"/>
        <v>0</v>
      </c>
      <c r="BJ1949" s="19" t="s">
        <v>77</v>
      </c>
      <c r="BK1949" s="194">
        <f t="shared" si="99"/>
        <v>0</v>
      </c>
      <c r="BL1949" s="19" t="s">
        <v>167</v>
      </c>
      <c r="BM1949" s="193" t="s">
        <v>4373</v>
      </c>
    </row>
    <row r="1950" spans="1:65" s="13" customFormat="1">
      <c r="B1950" s="195"/>
      <c r="C1950" s="196"/>
      <c r="D1950" s="197" t="s">
        <v>252</v>
      </c>
      <c r="E1950" s="198" t="s">
        <v>18</v>
      </c>
      <c r="F1950" s="199" t="s">
        <v>4374</v>
      </c>
      <c r="G1950" s="196"/>
      <c r="H1950" s="200">
        <v>6</v>
      </c>
      <c r="I1950" s="201"/>
      <c r="J1950" s="196"/>
      <c r="K1950" s="196"/>
      <c r="L1950" s="202"/>
      <c r="M1950" s="203"/>
      <c r="N1950" s="204"/>
      <c r="O1950" s="204"/>
      <c r="P1950" s="204"/>
      <c r="Q1950" s="204"/>
      <c r="R1950" s="204"/>
      <c r="S1950" s="204"/>
      <c r="T1950" s="205"/>
      <c r="AT1950" s="206" t="s">
        <v>252</v>
      </c>
      <c r="AU1950" s="206" t="s">
        <v>79</v>
      </c>
      <c r="AV1950" s="13" t="s">
        <v>79</v>
      </c>
      <c r="AW1950" s="13" t="s">
        <v>32</v>
      </c>
      <c r="AX1950" s="13" t="s">
        <v>70</v>
      </c>
      <c r="AY1950" s="206" t="s">
        <v>244</v>
      </c>
    </row>
    <row r="1951" spans="1:65" s="14" customFormat="1">
      <c r="B1951" s="207"/>
      <c r="C1951" s="208"/>
      <c r="D1951" s="197" t="s">
        <v>252</v>
      </c>
      <c r="E1951" s="209" t="s">
        <v>18</v>
      </c>
      <c r="F1951" s="210" t="s">
        <v>254</v>
      </c>
      <c r="G1951" s="208"/>
      <c r="H1951" s="211">
        <v>6</v>
      </c>
      <c r="I1951" s="212"/>
      <c r="J1951" s="208"/>
      <c r="K1951" s="208"/>
      <c r="L1951" s="213"/>
      <c r="M1951" s="214"/>
      <c r="N1951" s="215"/>
      <c r="O1951" s="215"/>
      <c r="P1951" s="215"/>
      <c r="Q1951" s="215"/>
      <c r="R1951" s="215"/>
      <c r="S1951" s="215"/>
      <c r="T1951" s="216"/>
      <c r="AT1951" s="217" t="s">
        <v>252</v>
      </c>
      <c r="AU1951" s="217" t="s">
        <v>79</v>
      </c>
      <c r="AV1951" s="14" t="s">
        <v>250</v>
      </c>
      <c r="AW1951" s="14" t="s">
        <v>32</v>
      </c>
      <c r="AX1951" s="14" t="s">
        <v>77</v>
      </c>
      <c r="AY1951" s="217" t="s">
        <v>244</v>
      </c>
    </row>
    <row r="1952" spans="1:65" s="2" customFormat="1" ht="21.75" customHeight="1">
      <c r="A1952" s="36"/>
      <c r="B1952" s="37"/>
      <c r="C1952" s="218" t="s">
        <v>4375</v>
      </c>
      <c r="D1952" s="218" t="s">
        <v>264</v>
      </c>
      <c r="E1952" s="219" t="s">
        <v>4376</v>
      </c>
      <c r="F1952" s="220" t="s">
        <v>4377</v>
      </c>
      <c r="G1952" s="221" t="s">
        <v>379</v>
      </c>
      <c r="H1952" s="222">
        <v>6</v>
      </c>
      <c r="I1952" s="223"/>
      <c r="J1952" s="224">
        <f>ROUND(I1952*H1952,2)</f>
        <v>0</v>
      </c>
      <c r="K1952" s="225"/>
      <c r="L1952" s="226"/>
      <c r="M1952" s="227" t="s">
        <v>18</v>
      </c>
      <c r="N1952" s="228" t="s">
        <v>41</v>
      </c>
      <c r="O1952" s="66"/>
      <c r="P1952" s="191">
        <f>O1952*H1952</f>
        <v>0</v>
      </c>
      <c r="Q1952" s="191">
        <v>0</v>
      </c>
      <c r="R1952" s="191">
        <f>Q1952*H1952</f>
        <v>0</v>
      </c>
      <c r="S1952" s="191">
        <v>0</v>
      </c>
      <c r="T1952" s="192">
        <f>S1952*H1952</f>
        <v>0</v>
      </c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R1952" s="193" t="s">
        <v>415</v>
      </c>
      <c r="AT1952" s="193" t="s">
        <v>264</v>
      </c>
      <c r="AU1952" s="193" t="s">
        <v>79</v>
      </c>
      <c r="AY1952" s="19" t="s">
        <v>244</v>
      </c>
      <c r="BE1952" s="194">
        <f>IF(N1952="základní",J1952,0)</f>
        <v>0</v>
      </c>
      <c r="BF1952" s="194">
        <f>IF(N1952="snížená",J1952,0)</f>
        <v>0</v>
      </c>
      <c r="BG1952" s="194">
        <f>IF(N1952="zákl. přenesená",J1952,0)</f>
        <v>0</v>
      </c>
      <c r="BH1952" s="194">
        <f>IF(N1952="sníž. přenesená",J1952,0)</f>
        <v>0</v>
      </c>
      <c r="BI1952" s="194">
        <f>IF(N1952="nulová",J1952,0)</f>
        <v>0</v>
      </c>
      <c r="BJ1952" s="19" t="s">
        <v>77</v>
      </c>
      <c r="BK1952" s="194">
        <f>ROUND(I1952*H1952,2)</f>
        <v>0</v>
      </c>
      <c r="BL1952" s="19" t="s">
        <v>167</v>
      </c>
      <c r="BM1952" s="193" t="s">
        <v>4378</v>
      </c>
    </row>
    <row r="1953" spans="1:65" s="13" customFormat="1">
      <c r="B1953" s="195"/>
      <c r="C1953" s="196"/>
      <c r="D1953" s="197" t="s">
        <v>252</v>
      </c>
      <c r="E1953" s="198" t="s">
        <v>18</v>
      </c>
      <c r="F1953" s="199" t="s">
        <v>4379</v>
      </c>
      <c r="G1953" s="196"/>
      <c r="H1953" s="200">
        <v>6</v>
      </c>
      <c r="I1953" s="201"/>
      <c r="J1953" s="196"/>
      <c r="K1953" s="196"/>
      <c r="L1953" s="202"/>
      <c r="M1953" s="203"/>
      <c r="N1953" s="204"/>
      <c r="O1953" s="204"/>
      <c r="P1953" s="204"/>
      <c r="Q1953" s="204"/>
      <c r="R1953" s="204"/>
      <c r="S1953" s="204"/>
      <c r="T1953" s="205"/>
      <c r="AT1953" s="206" t="s">
        <v>252</v>
      </c>
      <c r="AU1953" s="206" t="s">
        <v>79</v>
      </c>
      <c r="AV1953" s="13" t="s">
        <v>79</v>
      </c>
      <c r="AW1953" s="13" t="s">
        <v>32</v>
      </c>
      <c r="AX1953" s="13" t="s">
        <v>70</v>
      </c>
      <c r="AY1953" s="206" t="s">
        <v>244</v>
      </c>
    </row>
    <row r="1954" spans="1:65" s="14" customFormat="1">
      <c r="B1954" s="207"/>
      <c r="C1954" s="208"/>
      <c r="D1954" s="197" t="s">
        <v>252</v>
      </c>
      <c r="E1954" s="209" t="s">
        <v>18</v>
      </c>
      <c r="F1954" s="210" t="s">
        <v>254</v>
      </c>
      <c r="G1954" s="208"/>
      <c r="H1954" s="211">
        <v>6</v>
      </c>
      <c r="I1954" s="212"/>
      <c r="J1954" s="208"/>
      <c r="K1954" s="208"/>
      <c r="L1954" s="213"/>
      <c r="M1954" s="214"/>
      <c r="N1954" s="215"/>
      <c r="O1954" s="215"/>
      <c r="P1954" s="215"/>
      <c r="Q1954" s="215"/>
      <c r="R1954" s="215"/>
      <c r="S1954" s="215"/>
      <c r="T1954" s="216"/>
      <c r="AT1954" s="217" t="s">
        <v>252</v>
      </c>
      <c r="AU1954" s="217" t="s">
        <v>79</v>
      </c>
      <c r="AV1954" s="14" t="s">
        <v>250</v>
      </c>
      <c r="AW1954" s="14" t="s">
        <v>32</v>
      </c>
      <c r="AX1954" s="14" t="s">
        <v>77</v>
      </c>
      <c r="AY1954" s="217" t="s">
        <v>244</v>
      </c>
    </row>
    <row r="1955" spans="1:65" s="2" customFormat="1" ht="24.2" customHeight="1">
      <c r="A1955" s="36"/>
      <c r="B1955" s="37"/>
      <c r="C1955" s="218" t="s">
        <v>4380</v>
      </c>
      <c r="D1955" s="218" t="s">
        <v>264</v>
      </c>
      <c r="E1955" s="219" t="s">
        <v>4381</v>
      </c>
      <c r="F1955" s="220" t="s">
        <v>4382</v>
      </c>
      <c r="G1955" s="221" t="s">
        <v>379</v>
      </c>
      <c r="H1955" s="222">
        <v>26</v>
      </c>
      <c r="I1955" s="223"/>
      <c r="J1955" s="224">
        <f>ROUND(I1955*H1955,2)</f>
        <v>0</v>
      </c>
      <c r="K1955" s="225"/>
      <c r="L1955" s="226"/>
      <c r="M1955" s="227" t="s">
        <v>18</v>
      </c>
      <c r="N1955" s="228" t="s">
        <v>41</v>
      </c>
      <c r="O1955" s="66"/>
      <c r="P1955" s="191">
        <f>O1955*H1955</f>
        <v>0</v>
      </c>
      <c r="Q1955" s="191">
        <v>7.0000000000000001E-3</v>
      </c>
      <c r="R1955" s="191">
        <f>Q1955*H1955</f>
        <v>0.182</v>
      </c>
      <c r="S1955" s="191">
        <v>0</v>
      </c>
      <c r="T1955" s="192">
        <f>S1955*H1955</f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193" t="s">
        <v>415</v>
      </c>
      <c r="AT1955" s="193" t="s">
        <v>264</v>
      </c>
      <c r="AU1955" s="193" t="s">
        <v>79</v>
      </c>
      <c r="AY1955" s="19" t="s">
        <v>244</v>
      </c>
      <c r="BE1955" s="194">
        <f>IF(N1955="základní",J1955,0)</f>
        <v>0</v>
      </c>
      <c r="BF1955" s="194">
        <f>IF(N1955="snížená",J1955,0)</f>
        <v>0</v>
      </c>
      <c r="BG1955" s="194">
        <f>IF(N1955="zákl. přenesená",J1955,0)</f>
        <v>0</v>
      </c>
      <c r="BH1955" s="194">
        <f>IF(N1955="sníž. přenesená",J1955,0)</f>
        <v>0</v>
      </c>
      <c r="BI1955" s="194">
        <f>IF(N1955="nulová",J1955,0)</f>
        <v>0</v>
      </c>
      <c r="BJ1955" s="19" t="s">
        <v>77</v>
      </c>
      <c r="BK1955" s="194">
        <f>ROUND(I1955*H1955,2)</f>
        <v>0</v>
      </c>
      <c r="BL1955" s="19" t="s">
        <v>167</v>
      </c>
      <c r="BM1955" s="193" t="s">
        <v>4383</v>
      </c>
    </row>
    <row r="1956" spans="1:65" s="13" customFormat="1">
      <c r="B1956" s="195"/>
      <c r="C1956" s="196"/>
      <c r="D1956" s="197" t="s">
        <v>252</v>
      </c>
      <c r="E1956" s="198" t="s">
        <v>18</v>
      </c>
      <c r="F1956" s="199" t="s">
        <v>4384</v>
      </c>
      <c r="G1956" s="196"/>
      <c r="H1956" s="200">
        <v>26</v>
      </c>
      <c r="I1956" s="201"/>
      <c r="J1956" s="196"/>
      <c r="K1956" s="196"/>
      <c r="L1956" s="202"/>
      <c r="M1956" s="203"/>
      <c r="N1956" s="204"/>
      <c r="O1956" s="204"/>
      <c r="P1956" s="204"/>
      <c r="Q1956" s="204"/>
      <c r="R1956" s="204"/>
      <c r="S1956" s="204"/>
      <c r="T1956" s="205"/>
      <c r="AT1956" s="206" t="s">
        <v>252</v>
      </c>
      <c r="AU1956" s="206" t="s">
        <v>79</v>
      </c>
      <c r="AV1956" s="13" t="s">
        <v>79</v>
      </c>
      <c r="AW1956" s="13" t="s">
        <v>32</v>
      </c>
      <c r="AX1956" s="13" t="s">
        <v>70</v>
      </c>
      <c r="AY1956" s="206" t="s">
        <v>244</v>
      </c>
    </row>
    <row r="1957" spans="1:65" s="14" customFormat="1">
      <c r="B1957" s="207"/>
      <c r="C1957" s="208"/>
      <c r="D1957" s="197" t="s">
        <v>252</v>
      </c>
      <c r="E1957" s="209" t="s">
        <v>18</v>
      </c>
      <c r="F1957" s="210" t="s">
        <v>254</v>
      </c>
      <c r="G1957" s="208"/>
      <c r="H1957" s="211">
        <v>26</v>
      </c>
      <c r="I1957" s="212"/>
      <c r="J1957" s="208"/>
      <c r="K1957" s="208"/>
      <c r="L1957" s="213"/>
      <c r="M1957" s="214"/>
      <c r="N1957" s="215"/>
      <c r="O1957" s="215"/>
      <c r="P1957" s="215"/>
      <c r="Q1957" s="215"/>
      <c r="R1957" s="215"/>
      <c r="S1957" s="215"/>
      <c r="T1957" s="216"/>
      <c r="AT1957" s="217" t="s">
        <v>252</v>
      </c>
      <c r="AU1957" s="217" t="s">
        <v>79</v>
      </c>
      <c r="AV1957" s="14" t="s">
        <v>250</v>
      </c>
      <c r="AW1957" s="14" t="s">
        <v>32</v>
      </c>
      <c r="AX1957" s="14" t="s">
        <v>77</v>
      </c>
      <c r="AY1957" s="217" t="s">
        <v>244</v>
      </c>
    </row>
    <row r="1958" spans="1:65" s="2" customFormat="1" ht="24.2" customHeight="1">
      <c r="A1958" s="36"/>
      <c r="B1958" s="37"/>
      <c r="C1958" s="218" t="s">
        <v>4385</v>
      </c>
      <c r="D1958" s="218" t="s">
        <v>264</v>
      </c>
      <c r="E1958" s="219" t="s">
        <v>4386</v>
      </c>
      <c r="F1958" s="220" t="s">
        <v>4387</v>
      </c>
      <c r="G1958" s="221" t="s">
        <v>379</v>
      </c>
      <c r="H1958" s="222">
        <v>1.5</v>
      </c>
      <c r="I1958" s="223"/>
      <c r="J1958" s="224">
        <f>ROUND(I1958*H1958,2)</f>
        <v>0</v>
      </c>
      <c r="K1958" s="225"/>
      <c r="L1958" s="226"/>
      <c r="M1958" s="227" t="s">
        <v>18</v>
      </c>
      <c r="N1958" s="228" t="s">
        <v>41</v>
      </c>
      <c r="O1958" s="66"/>
      <c r="P1958" s="191">
        <f>O1958*H1958</f>
        <v>0</v>
      </c>
      <c r="Q1958" s="191">
        <v>3.0000000000000001E-3</v>
      </c>
      <c r="R1958" s="191">
        <f>Q1958*H1958</f>
        <v>4.5000000000000005E-3</v>
      </c>
      <c r="S1958" s="191">
        <v>0</v>
      </c>
      <c r="T1958" s="192">
        <f>S1958*H1958</f>
        <v>0</v>
      </c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R1958" s="193" t="s">
        <v>415</v>
      </c>
      <c r="AT1958" s="193" t="s">
        <v>264</v>
      </c>
      <c r="AU1958" s="193" t="s">
        <v>79</v>
      </c>
      <c r="AY1958" s="19" t="s">
        <v>244</v>
      </c>
      <c r="BE1958" s="194">
        <f>IF(N1958="základní",J1958,0)</f>
        <v>0</v>
      </c>
      <c r="BF1958" s="194">
        <f>IF(N1958="snížená",J1958,0)</f>
        <v>0</v>
      </c>
      <c r="BG1958" s="194">
        <f>IF(N1958="zákl. přenesená",J1958,0)</f>
        <v>0</v>
      </c>
      <c r="BH1958" s="194">
        <f>IF(N1958="sníž. přenesená",J1958,0)</f>
        <v>0</v>
      </c>
      <c r="BI1958" s="194">
        <f>IF(N1958="nulová",J1958,0)</f>
        <v>0</v>
      </c>
      <c r="BJ1958" s="19" t="s">
        <v>77</v>
      </c>
      <c r="BK1958" s="194">
        <f>ROUND(I1958*H1958,2)</f>
        <v>0</v>
      </c>
      <c r="BL1958" s="19" t="s">
        <v>167</v>
      </c>
      <c r="BM1958" s="193" t="s">
        <v>4388</v>
      </c>
    </row>
    <row r="1959" spans="1:65" s="2" customFormat="1" ht="24.2" customHeight="1">
      <c r="A1959" s="36"/>
      <c r="B1959" s="37"/>
      <c r="C1959" s="218" t="s">
        <v>4389</v>
      </c>
      <c r="D1959" s="218" t="s">
        <v>264</v>
      </c>
      <c r="E1959" s="219" t="s">
        <v>4390</v>
      </c>
      <c r="F1959" s="220" t="s">
        <v>4391</v>
      </c>
      <c r="G1959" s="221" t="s">
        <v>379</v>
      </c>
      <c r="H1959" s="222">
        <v>15.2</v>
      </c>
      <c r="I1959" s="223"/>
      <c r="J1959" s="224">
        <f>ROUND(I1959*H1959,2)</f>
        <v>0</v>
      </c>
      <c r="K1959" s="225"/>
      <c r="L1959" s="226"/>
      <c r="M1959" s="227" t="s">
        <v>18</v>
      </c>
      <c r="N1959" s="228" t="s">
        <v>41</v>
      </c>
      <c r="O1959" s="66"/>
      <c r="P1959" s="191">
        <f>O1959*H1959</f>
        <v>0</v>
      </c>
      <c r="Q1959" s="191">
        <v>3.0000000000000001E-3</v>
      </c>
      <c r="R1959" s="191">
        <f>Q1959*H1959</f>
        <v>4.5600000000000002E-2</v>
      </c>
      <c r="S1959" s="191">
        <v>0</v>
      </c>
      <c r="T1959" s="192">
        <f>S1959*H1959</f>
        <v>0</v>
      </c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R1959" s="193" t="s">
        <v>415</v>
      </c>
      <c r="AT1959" s="193" t="s">
        <v>264</v>
      </c>
      <c r="AU1959" s="193" t="s">
        <v>79</v>
      </c>
      <c r="AY1959" s="19" t="s">
        <v>244</v>
      </c>
      <c r="BE1959" s="194">
        <f>IF(N1959="základní",J1959,0)</f>
        <v>0</v>
      </c>
      <c r="BF1959" s="194">
        <f>IF(N1959="snížená",J1959,0)</f>
        <v>0</v>
      </c>
      <c r="BG1959" s="194">
        <f>IF(N1959="zákl. přenesená",J1959,0)</f>
        <v>0</v>
      </c>
      <c r="BH1959" s="194">
        <f>IF(N1959="sníž. přenesená",J1959,0)</f>
        <v>0</v>
      </c>
      <c r="BI1959" s="194">
        <f>IF(N1959="nulová",J1959,0)</f>
        <v>0</v>
      </c>
      <c r="BJ1959" s="19" t="s">
        <v>77</v>
      </c>
      <c r="BK1959" s="194">
        <f>ROUND(I1959*H1959,2)</f>
        <v>0</v>
      </c>
      <c r="BL1959" s="19" t="s">
        <v>167</v>
      </c>
      <c r="BM1959" s="193" t="s">
        <v>4392</v>
      </c>
    </row>
    <row r="1960" spans="1:65" s="13" customFormat="1">
      <c r="B1960" s="195"/>
      <c r="C1960" s="196"/>
      <c r="D1960" s="197" t="s">
        <v>252</v>
      </c>
      <c r="E1960" s="198" t="s">
        <v>18</v>
      </c>
      <c r="F1960" s="199" t="s">
        <v>4393</v>
      </c>
      <c r="G1960" s="196"/>
      <c r="H1960" s="200">
        <v>15.2</v>
      </c>
      <c r="I1960" s="201"/>
      <c r="J1960" s="196"/>
      <c r="K1960" s="196"/>
      <c r="L1960" s="202"/>
      <c r="M1960" s="203"/>
      <c r="N1960" s="204"/>
      <c r="O1960" s="204"/>
      <c r="P1960" s="204"/>
      <c r="Q1960" s="204"/>
      <c r="R1960" s="204"/>
      <c r="S1960" s="204"/>
      <c r="T1960" s="205"/>
      <c r="AT1960" s="206" t="s">
        <v>252</v>
      </c>
      <c r="AU1960" s="206" t="s">
        <v>79</v>
      </c>
      <c r="AV1960" s="13" t="s">
        <v>79</v>
      </c>
      <c r="AW1960" s="13" t="s">
        <v>32</v>
      </c>
      <c r="AX1960" s="13" t="s">
        <v>70</v>
      </c>
      <c r="AY1960" s="206" t="s">
        <v>244</v>
      </c>
    </row>
    <row r="1961" spans="1:65" s="14" customFormat="1">
      <c r="B1961" s="207"/>
      <c r="C1961" s="208"/>
      <c r="D1961" s="197" t="s">
        <v>252</v>
      </c>
      <c r="E1961" s="209" t="s">
        <v>18</v>
      </c>
      <c r="F1961" s="210" t="s">
        <v>254</v>
      </c>
      <c r="G1961" s="208"/>
      <c r="H1961" s="211">
        <v>15.2</v>
      </c>
      <c r="I1961" s="212"/>
      <c r="J1961" s="208"/>
      <c r="K1961" s="208"/>
      <c r="L1961" s="213"/>
      <c r="M1961" s="214"/>
      <c r="N1961" s="215"/>
      <c r="O1961" s="215"/>
      <c r="P1961" s="215"/>
      <c r="Q1961" s="215"/>
      <c r="R1961" s="215"/>
      <c r="S1961" s="215"/>
      <c r="T1961" s="216"/>
      <c r="AT1961" s="217" t="s">
        <v>252</v>
      </c>
      <c r="AU1961" s="217" t="s">
        <v>79</v>
      </c>
      <c r="AV1961" s="14" t="s">
        <v>250</v>
      </c>
      <c r="AW1961" s="14" t="s">
        <v>32</v>
      </c>
      <c r="AX1961" s="14" t="s">
        <v>77</v>
      </c>
      <c r="AY1961" s="217" t="s">
        <v>244</v>
      </c>
    </row>
    <row r="1962" spans="1:65" s="2" customFormat="1" ht="37.9" customHeight="1">
      <c r="A1962" s="36"/>
      <c r="B1962" s="37"/>
      <c r="C1962" s="181" t="s">
        <v>4394</v>
      </c>
      <c r="D1962" s="181" t="s">
        <v>246</v>
      </c>
      <c r="E1962" s="182" t="s">
        <v>4395</v>
      </c>
      <c r="F1962" s="183" t="s">
        <v>4396</v>
      </c>
      <c r="G1962" s="184" t="s">
        <v>249</v>
      </c>
      <c r="H1962" s="185">
        <v>1</v>
      </c>
      <c r="I1962" s="186"/>
      <c r="J1962" s="187">
        <f>ROUND(I1962*H1962,2)</f>
        <v>0</v>
      </c>
      <c r="K1962" s="188"/>
      <c r="L1962" s="41"/>
      <c r="M1962" s="189" t="s">
        <v>18</v>
      </c>
      <c r="N1962" s="190" t="s">
        <v>41</v>
      </c>
      <c r="O1962" s="66"/>
      <c r="P1962" s="191">
        <f>O1962*H1962</f>
        <v>0</v>
      </c>
      <c r="Q1962" s="191">
        <v>0</v>
      </c>
      <c r="R1962" s="191">
        <f>Q1962*H1962</f>
        <v>0</v>
      </c>
      <c r="S1962" s="191">
        <v>0</v>
      </c>
      <c r="T1962" s="192">
        <f>S1962*H1962</f>
        <v>0</v>
      </c>
      <c r="U1962" s="36"/>
      <c r="V1962" s="36"/>
      <c r="W1962" s="36"/>
      <c r="X1962" s="36"/>
      <c r="Y1962" s="36"/>
      <c r="Z1962" s="36"/>
      <c r="AA1962" s="36"/>
      <c r="AB1962" s="36"/>
      <c r="AC1962" s="36"/>
      <c r="AD1962" s="36"/>
      <c r="AE1962" s="36"/>
      <c r="AR1962" s="193" t="s">
        <v>167</v>
      </c>
      <c r="AT1962" s="193" t="s">
        <v>246</v>
      </c>
      <c r="AU1962" s="193" t="s">
        <v>79</v>
      </c>
      <c r="AY1962" s="19" t="s">
        <v>244</v>
      </c>
      <c r="BE1962" s="194">
        <f>IF(N1962="základní",J1962,0)</f>
        <v>0</v>
      </c>
      <c r="BF1962" s="194">
        <f>IF(N1962="snížená",J1962,0)</f>
        <v>0</v>
      </c>
      <c r="BG1962" s="194">
        <f>IF(N1962="zákl. přenesená",J1962,0)</f>
        <v>0</v>
      </c>
      <c r="BH1962" s="194">
        <f>IF(N1962="sníž. přenesená",J1962,0)</f>
        <v>0</v>
      </c>
      <c r="BI1962" s="194">
        <f>IF(N1962="nulová",J1962,0)</f>
        <v>0</v>
      </c>
      <c r="BJ1962" s="19" t="s">
        <v>77</v>
      </c>
      <c r="BK1962" s="194">
        <f>ROUND(I1962*H1962,2)</f>
        <v>0</v>
      </c>
      <c r="BL1962" s="19" t="s">
        <v>167</v>
      </c>
      <c r="BM1962" s="193" t="s">
        <v>4397</v>
      </c>
    </row>
    <row r="1963" spans="1:65" s="13" customFormat="1">
      <c r="B1963" s="195"/>
      <c r="C1963" s="196"/>
      <c r="D1963" s="197" t="s">
        <v>252</v>
      </c>
      <c r="E1963" s="198" t="s">
        <v>18</v>
      </c>
      <c r="F1963" s="199" t="s">
        <v>4398</v>
      </c>
      <c r="G1963" s="196"/>
      <c r="H1963" s="200">
        <v>1</v>
      </c>
      <c r="I1963" s="201"/>
      <c r="J1963" s="196"/>
      <c r="K1963" s="196"/>
      <c r="L1963" s="202"/>
      <c r="M1963" s="203"/>
      <c r="N1963" s="204"/>
      <c r="O1963" s="204"/>
      <c r="P1963" s="204"/>
      <c r="Q1963" s="204"/>
      <c r="R1963" s="204"/>
      <c r="S1963" s="204"/>
      <c r="T1963" s="205"/>
      <c r="AT1963" s="206" t="s">
        <v>252</v>
      </c>
      <c r="AU1963" s="206" t="s">
        <v>79</v>
      </c>
      <c r="AV1963" s="13" t="s">
        <v>79</v>
      </c>
      <c r="AW1963" s="13" t="s">
        <v>32</v>
      </c>
      <c r="AX1963" s="13" t="s">
        <v>70</v>
      </c>
      <c r="AY1963" s="206" t="s">
        <v>244</v>
      </c>
    </row>
    <row r="1964" spans="1:65" s="14" customFormat="1">
      <c r="B1964" s="207"/>
      <c r="C1964" s="208"/>
      <c r="D1964" s="197" t="s">
        <v>252</v>
      </c>
      <c r="E1964" s="209" t="s">
        <v>18</v>
      </c>
      <c r="F1964" s="210" t="s">
        <v>254</v>
      </c>
      <c r="G1964" s="208"/>
      <c r="H1964" s="211">
        <v>1</v>
      </c>
      <c r="I1964" s="212"/>
      <c r="J1964" s="208"/>
      <c r="K1964" s="208"/>
      <c r="L1964" s="213"/>
      <c r="M1964" s="214"/>
      <c r="N1964" s="215"/>
      <c r="O1964" s="215"/>
      <c r="P1964" s="215"/>
      <c r="Q1964" s="215"/>
      <c r="R1964" s="215"/>
      <c r="S1964" s="215"/>
      <c r="T1964" s="216"/>
      <c r="AT1964" s="217" t="s">
        <v>252</v>
      </c>
      <c r="AU1964" s="217" t="s">
        <v>79</v>
      </c>
      <c r="AV1964" s="14" t="s">
        <v>250</v>
      </c>
      <c r="AW1964" s="14" t="s">
        <v>32</v>
      </c>
      <c r="AX1964" s="14" t="s">
        <v>77</v>
      </c>
      <c r="AY1964" s="217" t="s">
        <v>244</v>
      </c>
    </row>
    <row r="1965" spans="1:65" s="2" customFormat="1" ht="24.2" customHeight="1">
      <c r="A1965" s="36"/>
      <c r="B1965" s="37"/>
      <c r="C1965" s="218" t="s">
        <v>4399</v>
      </c>
      <c r="D1965" s="218" t="s">
        <v>264</v>
      </c>
      <c r="E1965" s="219" t="s">
        <v>4400</v>
      </c>
      <c r="F1965" s="220" t="s">
        <v>4401</v>
      </c>
      <c r="G1965" s="221" t="s">
        <v>379</v>
      </c>
      <c r="H1965" s="222">
        <v>0.7</v>
      </c>
      <c r="I1965" s="223"/>
      <c r="J1965" s="224">
        <f t="shared" ref="J1965:J1970" si="100">ROUND(I1965*H1965,2)</f>
        <v>0</v>
      </c>
      <c r="K1965" s="225"/>
      <c r="L1965" s="226"/>
      <c r="M1965" s="227" t="s">
        <v>18</v>
      </c>
      <c r="N1965" s="228" t="s">
        <v>41</v>
      </c>
      <c r="O1965" s="66"/>
      <c r="P1965" s="191">
        <f t="shared" ref="P1965:P1970" si="101">O1965*H1965</f>
        <v>0</v>
      </c>
      <c r="Q1965" s="191">
        <v>1.0999999999999999E-2</v>
      </c>
      <c r="R1965" s="191">
        <f t="shared" ref="R1965:R1970" si="102">Q1965*H1965</f>
        <v>7.6999999999999994E-3</v>
      </c>
      <c r="S1965" s="191">
        <v>0</v>
      </c>
      <c r="T1965" s="192">
        <f t="shared" ref="T1965:T1970" si="103">S1965*H1965</f>
        <v>0</v>
      </c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R1965" s="193" t="s">
        <v>415</v>
      </c>
      <c r="AT1965" s="193" t="s">
        <v>264</v>
      </c>
      <c r="AU1965" s="193" t="s">
        <v>79</v>
      </c>
      <c r="AY1965" s="19" t="s">
        <v>244</v>
      </c>
      <c r="BE1965" s="194">
        <f t="shared" ref="BE1965:BE1970" si="104">IF(N1965="základní",J1965,0)</f>
        <v>0</v>
      </c>
      <c r="BF1965" s="194">
        <f t="shared" ref="BF1965:BF1970" si="105">IF(N1965="snížená",J1965,0)</f>
        <v>0</v>
      </c>
      <c r="BG1965" s="194">
        <f t="shared" ref="BG1965:BG1970" si="106">IF(N1965="zákl. přenesená",J1965,0)</f>
        <v>0</v>
      </c>
      <c r="BH1965" s="194">
        <f t="shared" ref="BH1965:BH1970" si="107">IF(N1965="sníž. přenesená",J1965,0)</f>
        <v>0</v>
      </c>
      <c r="BI1965" s="194">
        <f t="shared" ref="BI1965:BI1970" si="108">IF(N1965="nulová",J1965,0)</f>
        <v>0</v>
      </c>
      <c r="BJ1965" s="19" t="s">
        <v>77</v>
      </c>
      <c r="BK1965" s="194">
        <f t="shared" ref="BK1965:BK1970" si="109">ROUND(I1965*H1965,2)</f>
        <v>0</v>
      </c>
      <c r="BL1965" s="19" t="s">
        <v>167</v>
      </c>
      <c r="BM1965" s="193" t="s">
        <v>4402</v>
      </c>
    </row>
    <row r="1966" spans="1:65" s="2" customFormat="1" ht="24.2" customHeight="1">
      <c r="A1966" s="36"/>
      <c r="B1966" s="37"/>
      <c r="C1966" s="181" t="s">
        <v>4403</v>
      </c>
      <c r="D1966" s="181" t="s">
        <v>246</v>
      </c>
      <c r="E1966" s="182" t="s">
        <v>4404</v>
      </c>
      <c r="F1966" s="183" t="s">
        <v>4405</v>
      </c>
      <c r="G1966" s="184" t="s">
        <v>249</v>
      </c>
      <c r="H1966" s="185">
        <v>1</v>
      </c>
      <c r="I1966" s="186"/>
      <c r="J1966" s="187">
        <f t="shared" si="100"/>
        <v>0</v>
      </c>
      <c r="K1966" s="188"/>
      <c r="L1966" s="41"/>
      <c r="M1966" s="189" t="s">
        <v>18</v>
      </c>
      <c r="N1966" s="190" t="s">
        <v>41</v>
      </c>
      <c r="O1966" s="66"/>
      <c r="P1966" s="191">
        <f t="shared" si="101"/>
        <v>0</v>
      </c>
      <c r="Q1966" s="191">
        <v>0</v>
      </c>
      <c r="R1966" s="191">
        <f t="shared" si="102"/>
        <v>0</v>
      </c>
      <c r="S1966" s="191">
        <v>0</v>
      </c>
      <c r="T1966" s="192">
        <f t="shared" si="103"/>
        <v>0</v>
      </c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  <c r="AR1966" s="193" t="s">
        <v>167</v>
      </c>
      <c r="AT1966" s="193" t="s">
        <v>246</v>
      </c>
      <c r="AU1966" s="193" t="s">
        <v>79</v>
      </c>
      <c r="AY1966" s="19" t="s">
        <v>244</v>
      </c>
      <c r="BE1966" s="194">
        <f t="shared" si="104"/>
        <v>0</v>
      </c>
      <c r="BF1966" s="194">
        <f t="shared" si="105"/>
        <v>0</v>
      </c>
      <c r="BG1966" s="194">
        <f t="shared" si="106"/>
        <v>0</v>
      </c>
      <c r="BH1966" s="194">
        <f t="shared" si="107"/>
        <v>0</v>
      </c>
      <c r="BI1966" s="194">
        <f t="shared" si="108"/>
        <v>0</v>
      </c>
      <c r="BJ1966" s="19" t="s">
        <v>77</v>
      </c>
      <c r="BK1966" s="194">
        <f t="shared" si="109"/>
        <v>0</v>
      </c>
      <c r="BL1966" s="19" t="s">
        <v>167</v>
      </c>
      <c r="BM1966" s="193" t="s">
        <v>4406</v>
      </c>
    </row>
    <row r="1967" spans="1:65" s="2" customFormat="1" ht="24.2" customHeight="1">
      <c r="A1967" s="36"/>
      <c r="B1967" s="37"/>
      <c r="C1967" s="218" t="s">
        <v>4407</v>
      </c>
      <c r="D1967" s="218" t="s">
        <v>264</v>
      </c>
      <c r="E1967" s="219" t="s">
        <v>4408</v>
      </c>
      <c r="F1967" s="220" t="s">
        <v>4409</v>
      </c>
      <c r="G1967" s="221" t="s">
        <v>249</v>
      </c>
      <c r="H1967" s="222">
        <v>1</v>
      </c>
      <c r="I1967" s="223"/>
      <c r="J1967" s="224">
        <f t="shared" si="100"/>
        <v>0</v>
      </c>
      <c r="K1967" s="225"/>
      <c r="L1967" s="226"/>
      <c r="M1967" s="227" t="s">
        <v>18</v>
      </c>
      <c r="N1967" s="228" t="s">
        <v>41</v>
      </c>
      <c r="O1967" s="66"/>
      <c r="P1967" s="191">
        <f t="shared" si="101"/>
        <v>0</v>
      </c>
      <c r="Q1967" s="191">
        <v>0</v>
      </c>
      <c r="R1967" s="191">
        <f t="shared" si="102"/>
        <v>0</v>
      </c>
      <c r="S1967" s="191">
        <v>0</v>
      </c>
      <c r="T1967" s="192">
        <f t="shared" si="103"/>
        <v>0</v>
      </c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R1967" s="193" t="s">
        <v>415</v>
      </c>
      <c r="AT1967" s="193" t="s">
        <v>264</v>
      </c>
      <c r="AU1967" s="193" t="s">
        <v>79</v>
      </c>
      <c r="AY1967" s="19" t="s">
        <v>244</v>
      </c>
      <c r="BE1967" s="194">
        <f t="shared" si="104"/>
        <v>0</v>
      </c>
      <c r="BF1967" s="194">
        <f t="shared" si="105"/>
        <v>0</v>
      </c>
      <c r="BG1967" s="194">
        <f t="shared" si="106"/>
        <v>0</v>
      </c>
      <c r="BH1967" s="194">
        <f t="shared" si="107"/>
        <v>0</v>
      </c>
      <c r="BI1967" s="194">
        <f t="shared" si="108"/>
        <v>0</v>
      </c>
      <c r="BJ1967" s="19" t="s">
        <v>77</v>
      </c>
      <c r="BK1967" s="194">
        <f t="shared" si="109"/>
        <v>0</v>
      </c>
      <c r="BL1967" s="19" t="s">
        <v>167</v>
      </c>
      <c r="BM1967" s="193" t="s">
        <v>4410</v>
      </c>
    </row>
    <row r="1968" spans="1:65" s="2" customFormat="1" ht="24.2" customHeight="1">
      <c r="A1968" s="36"/>
      <c r="B1968" s="37"/>
      <c r="C1968" s="181" t="s">
        <v>4411</v>
      </c>
      <c r="D1968" s="181" t="s">
        <v>246</v>
      </c>
      <c r="E1968" s="182" t="s">
        <v>4412</v>
      </c>
      <c r="F1968" s="183" t="s">
        <v>4413</v>
      </c>
      <c r="G1968" s="184" t="s">
        <v>249</v>
      </c>
      <c r="H1968" s="185">
        <v>1</v>
      </c>
      <c r="I1968" s="186"/>
      <c r="J1968" s="187">
        <f t="shared" si="100"/>
        <v>0</v>
      </c>
      <c r="K1968" s="188"/>
      <c r="L1968" s="41"/>
      <c r="M1968" s="189" t="s">
        <v>18</v>
      </c>
      <c r="N1968" s="190" t="s">
        <v>41</v>
      </c>
      <c r="O1968" s="66"/>
      <c r="P1968" s="191">
        <f t="shared" si="101"/>
        <v>0</v>
      </c>
      <c r="Q1968" s="191">
        <v>0</v>
      </c>
      <c r="R1968" s="191">
        <f t="shared" si="102"/>
        <v>0</v>
      </c>
      <c r="S1968" s="191">
        <v>0</v>
      </c>
      <c r="T1968" s="192">
        <f t="shared" si="103"/>
        <v>0</v>
      </c>
      <c r="U1968" s="36"/>
      <c r="V1968" s="36"/>
      <c r="W1968" s="36"/>
      <c r="X1968" s="36"/>
      <c r="Y1968" s="36"/>
      <c r="Z1968" s="36"/>
      <c r="AA1968" s="36"/>
      <c r="AB1968" s="36"/>
      <c r="AC1968" s="36"/>
      <c r="AD1968" s="36"/>
      <c r="AE1968" s="36"/>
      <c r="AR1968" s="193" t="s">
        <v>167</v>
      </c>
      <c r="AT1968" s="193" t="s">
        <v>246</v>
      </c>
      <c r="AU1968" s="193" t="s">
        <v>79</v>
      </c>
      <c r="AY1968" s="19" t="s">
        <v>244</v>
      </c>
      <c r="BE1968" s="194">
        <f t="shared" si="104"/>
        <v>0</v>
      </c>
      <c r="BF1968" s="194">
        <f t="shared" si="105"/>
        <v>0</v>
      </c>
      <c r="BG1968" s="194">
        <f t="shared" si="106"/>
        <v>0</v>
      </c>
      <c r="BH1968" s="194">
        <f t="shared" si="107"/>
        <v>0</v>
      </c>
      <c r="BI1968" s="194">
        <f t="shared" si="108"/>
        <v>0</v>
      </c>
      <c r="BJ1968" s="19" t="s">
        <v>77</v>
      </c>
      <c r="BK1968" s="194">
        <f t="shared" si="109"/>
        <v>0</v>
      </c>
      <c r="BL1968" s="19" t="s">
        <v>167</v>
      </c>
      <c r="BM1968" s="193" t="s">
        <v>4414</v>
      </c>
    </row>
    <row r="1969" spans="1:65" s="2" customFormat="1" ht="24.2" customHeight="1">
      <c r="A1969" s="36"/>
      <c r="B1969" s="37"/>
      <c r="C1969" s="218" t="s">
        <v>4415</v>
      </c>
      <c r="D1969" s="218" t="s">
        <v>264</v>
      </c>
      <c r="E1969" s="219" t="s">
        <v>4416</v>
      </c>
      <c r="F1969" s="220" t="s">
        <v>4417</v>
      </c>
      <c r="G1969" s="221" t="s">
        <v>249</v>
      </c>
      <c r="H1969" s="222">
        <v>1</v>
      </c>
      <c r="I1969" s="223"/>
      <c r="J1969" s="224">
        <f t="shared" si="100"/>
        <v>0</v>
      </c>
      <c r="K1969" s="225"/>
      <c r="L1969" s="226"/>
      <c r="M1969" s="227" t="s">
        <v>18</v>
      </c>
      <c r="N1969" s="228" t="s">
        <v>41</v>
      </c>
      <c r="O1969" s="66"/>
      <c r="P1969" s="191">
        <f t="shared" si="101"/>
        <v>0</v>
      </c>
      <c r="Q1969" s="191">
        <v>0</v>
      </c>
      <c r="R1969" s="191">
        <f t="shared" si="102"/>
        <v>0</v>
      </c>
      <c r="S1969" s="191">
        <v>0</v>
      </c>
      <c r="T1969" s="192">
        <f t="shared" si="103"/>
        <v>0</v>
      </c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R1969" s="193" t="s">
        <v>415</v>
      </c>
      <c r="AT1969" s="193" t="s">
        <v>264</v>
      </c>
      <c r="AU1969" s="193" t="s">
        <v>79</v>
      </c>
      <c r="AY1969" s="19" t="s">
        <v>244</v>
      </c>
      <c r="BE1969" s="194">
        <f t="shared" si="104"/>
        <v>0</v>
      </c>
      <c r="BF1969" s="194">
        <f t="shared" si="105"/>
        <v>0</v>
      </c>
      <c r="BG1969" s="194">
        <f t="shared" si="106"/>
        <v>0</v>
      </c>
      <c r="BH1969" s="194">
        <f t="shared" si="107"/>
        <v>0</v>
      </c>
      <c r="BI1969" s="194">
        <f t="shared" si="108"/>
        <v>0</v>
      </c>
      <c r="BJ1969" s="19" t="s">
        <v>77</v>
      </c>
      <c r="BK1969" s="194">
        <f t="shared" si="109"/>
        <v>0</v>
      </c>
      <c r="BL1969" s="19" t="s">
        <v>167</v>
      </c>
      <c r="BM1969" s="193" t="s">
        <v>4418</v>
      </c>
    </row>
    <row r="1970" spans="1:65" s="2" customFormat="1" ht="24.2" customHeight="1">
      <c r="A1970" s="36"/>
      <c r="B1970" s="37"/>
      <c r="C1970" s="181" t="s">
        <v>4419</v>
      </c>
      <c r="D1970" s="181" t="s">
        <v>246</v>
      </c>
      <c r="E1970" s="182" t="s">
        <v>4420</v>
      </c>
      <c r="F1970" s="183" t="s">
        <v>4421</v>
      </c>
      <c r="G1970" s="184" t="s">
        <v>505</v>
      </c>
      <c r="H1970" s="185">
        <v>1</v>
      </c>
      <c r="I1970" s="186"/>
      <c r="J1970" s="187">
        <f t="shared" si="100"/>
        <v>0</v>
      </c>
      <c r="K1970" s="188"/>
      <c r="L1970" s="41"/>
      <c r="M1970" s="189" t="s">
        <v>18</v>
      </c>
      <c r="N1970" s="190" t="s">
        <v>41</v>
      </c>
      <c r="O1970" s="66"/>
      <c r="P1970" s="191">
        <f t="shared" si="101"/>
        <v>0</v>
      </c>
      <c r="Q1970" s="191">
        <v>0</v>
      </c>
      <c r="R1970" s="191">
        <f t="shared" si="102"/>
        <v>0</v>
      </c>
      <c r="S1970" s="191">
        <v>0</v>
      </c>
      <c r="T1970" s="192">
        <f t="shared" si="103"/>
        <v>0</v>
      </c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  <c r="AR1970" s="193" t="s">
        <v>167</v>
      </c>
      <c r="AT1970" s="193" t="s">
        <v>246</v>
      </c>
      <c r="AU1970" s="193" t="s">
        <v>79</v>
      </c>
      <c r="AY1970" s="19" t="s">
        <v>244</v>
      </c>
      <c r="BE1970" s="194">
        <f t="shared" si="104"/>
        <v>0</v>
      </c>
      <c r="BF1970" s="194">
        <f t="shared" si="105"/>
        <v>0</v>
      </c>
      <c r="BG1970" s="194">
        <f t="shared" si="106"/>
        <v>0</v>
      </c>
      <c r="BH1970" s="194">
        <f t="shared" si="107"/>
        <v>0</v>
      </c>
      <c r="BI1970" s="194">
        <f t="shared" si="108"/>
        <v>0</v>
      </c>
      <c r="BJ1970" s="19" t="s">
        <v>77</v>
      </c>
      <c r="BK1970" s="194">
        <f t="shared" si="109"/>
        <v>0</v>
      </c>
      <c r="BL1970" s="19" t="s">
        <v>167</v>
      </c>
      <c r="BM1970" s="193" t="s">
        <v>4422</v>
      </c>
    </row>
    <row r="1971" spans="1:65" s="13" customFormat="1">
      <c r="B1971" s="195"/>
      <c r="C1971" s="196"/>
      <c r="D1971" s="197" t="s">
        <v>252</v>
      </c>
      <c r="E1971" s="198" t="s">
        <v>18</v>
      </c>
      <c r="F1971" s="199" t="s">
        <v>77</v>
      </c>
      <c r="G1971" s="196"/>
      <c r="H1971" s="200">
        <v>1</v>
      </c>
      <c r="I1971" s="201"/>
      <c r="J1971" s="196"/>
      <c r="K1971" s="196"/>
      <c r="L1971" s="202"/>
      <c r="M1971" s="203"/>
      <c r="N1971" s="204"/>
      <c r="O1971" s="204"/>
      <c r="P1971" s="204"/>
      <c r="Q1971" s="204"/>
      <c r="R1971" s="204"/>
      <c r="S1971" s="204"/>
      <c r="T1971" s="205"/>
      <c r="AT1971" s="206" t="s">
        <v>252</v>
      </c>
      <c r="AU1971" s="206" t="s">
        <v>79</v>
      </c>
      <c r="AV1971" s="13" t="s">
        <v>79</v>
      </c>
      <c r="AW1971" s="13" t="s">
        <v>32</v>
      </c>
      <c r="AX1971" s="13" t="s">
        <v>70</v>
      </c>
      <c r="AY1971" s="206" t="s">
        <v>244</v>
      </c>
    </row>
    <row r="1972" spans="1:65" s="14" customFormat="1">
      <c r="B1972" s="207"/>
      <c r="C1972" s="208"/>
      <c r="D1972" s="197" t="s">
        <v>252</v>
      </c>
      <c r="E1972" s="209" t="s">
        <v>18</v>
      </c>
      <c r="F1972" s="210" t="s">
        <v>254</v>
      </c>
      <c r="G1972" s="208"/>
      <c r="H1972" s="211">
        <v>1</v>
      </c>
      <c r="I1972" s="212"/>
      <c r="J1972" s="208"/>
      <c r="K1972" s="208"/>
      <c r="L1972" s="213"/>
      <c r="M1972" s="214"/>
      <c r="N1972" s="215"/>
      <c r="O1972" s="215"/>
      <c r="P1972" s="215"/>
      <c r="Q1972" s="215"/>
      <c r="R1972" s="215"/>
      <c r="S1972" s="215"/>
      <c r="T1972" s="216"/>
      <c r="AT1972" s="217" t="s">
        <v>252</v>
      </c>
      <c r="AU1972" s="217" t="s">
        <v>79</v>
      </c>
      <c r="AV1972" s="14" t="s">
        <v>250</v>
      </c>
      <c r="AW1972" s="14" t="s">
        <v>32</v>
      </c>
      <c r="AX1972" s="14" t="s">
        <v>77</v>
      </c>
      <c r="AY1972" s="217" t="s">
        <v>244</v>
      </c>
    </row>
    <row r="1973" spans="1:65" s="2" customFormat="1" ht="24.2" customHeight="1">
      <c r="A1973" s="36"/>
      <c r="B1973" s="37"/>
      <c r="C1973" s="181" t="s">
        <v>4423</v>
      </c>
      <c r="D1973" s="181" t="s">
        <v>246</v>
      </c>
      <c r="E1973" s="182" t="s">
        <v>4424</v>
      </c>
      <c r="F1973" s="183" t="s">
        <v>911</v>
      </c>
      <c r="G1973" s="184" t="s">
        <v>505</v>
      </c>
      <c r="H1973" s="185">
        <v>1</v>
      </c>
      <c r="I1973" s="186"/>
      <c r="J1973" s="187">
        <f>ROUND(I1973*H1973,2)</f>
        <v>0</v>
      </c>
      <c r="K1973" s="188"/>
      <c r="L1973" s="41"/>
      <c r="M1973" s="189" t="s">
        <v>18</v>
      </c>
      <c r="N1973" s="190" t="s">
        <v>41</v>
      </c>
      <c r="O1973" s="66"/>
      <c r="P1973" s="191">
        <f>O1973*H1973</f>
        <v>0</v>
      </c>
      <c r="Q1973" s="191">
        <v>0</v>
      </c>
      <c r="R1973" s="191">
        <f>Q1973*H1973</f>
        <v>0</v>
      </c>
      <c r="S1973" s="191">
        <v>0</v>
      </c>
      <c r="T1973" s="192">
        <f>S1973*H1973</f>
        <v>0</v>
      </c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R1973" s="193" t="s">
        <v>167</v>
      </c>
      <c r="AT1973" s="193" t="s">
        <v>246</v>
      </c>
      <c r="AU1973" s="193" t="s">
        <v>79</v>
      </c>
      <c r="AY1973" s="19" t="s">
        <v>244</v>
      </c>
      <c r="BE1973" s="194">
        <f>IF(N1973="základní",J1973,0)</f>
        <v>0</v>
      </c>
      <c r="BF1973" s="194">
        <f>IF(N1973="snížená",J1973,0)</f>
        <v>0</v>
      </c>
      <c r="BG1973" s="194">
        <f>IF(N1973="zákl. přenesená",J1973,0)</f>
        <v>0</v>
      </c>
      <c r="BH1973" s="194">
        <f>IF(N1973="sníž. přenesená",J1973,0)</f>
        <v>0</v>
      </c>
      <c r="BI1973" s="194">
        <f>IF(N1973="nulová",J1973,0)</f>
        <v>0</v>
      </c>
      <c r="BJ1973" s="19" t="s">
        <v>77</v>
      </c>
      <c r="BK1973" s="194">
        <f>ROUND(I1973*H1973,2)</f>
        <v>0</v>
      </c>
      <c r="BL1973" s="19" t="s">
        <v>167</v>
      </c>
      <c r="BM1973" s="193" t="s">
        <v>4425</v>
      </c>
    </row>
    <row r="1974" spans="1:65" s="13" customFormat="1">
      <c r="B1974" s="195"/>
      <c r="C1974" s="196"/>
      <c r="D1974" s="197" t="s">
        <v>252</v>
      </c>
      <c r="E1974" s="198" t="s">
        <v>18</v>
      </c>
      <c r="F1974" s="199" t="s">
        <v>77</v>
      </c>
      <c r="G1974" s="196"/>
      <c r="H1974" s="200">
        <v>1</v>
      </c>
      <c r="I1974" s="201"/>
      <c r="J1974" s="196"/>
      <c r="K1974" s="196"/>
      <c r="L1974" s="202"/>
      <c r="M1974" s="203"/>
      <c r="N1974" s="204"/>
      <c r="O1974" s="204"/>
      <c r="P1974" s="204"/>
      <c r="Q1974" s="204"/>
      <c r="R1974" s="204"/>
      <c r="S1974" s="204"/>
      <c r="T1974" s="205"/>
      <c r="AT1974" s="206" t="s">
        <v>252</v>
      </c>
      <c r="AU1974" s="206" t="s">
        <v>79</v>
      </c>
      <c r="AV1974" s="13" t="s">
        <v>79</v>
      </c>
      <c r="AW1974" s="13" t="s">
        <v>32</v>
      </c>
      <c r="AX1974" s="13" t="s">
        <v>70</v>
      </c>
      <c r="AY1974" s="206" t="s">
        <v>244</v>
      </c>
    </row>
    <row r="1975" spans="1:65" s="14" customFormat="1">
      <c r="B1975" s="207"/>
      <c r="C1975" s="208"/>
      <c r="D1975" s="197" t="s">
        <v>252</v>
      </c>
      <c r="E1975" s="209" t="s">
        <v>18</v>
      </c>
      <c r="F1975" s="210" t="s">
        <v>254</v>
      </c>
      <c r="G1975" s="208"/>
      <c r="H1975" s="211">
        <v>1</v>
      </c>
      <c r="I1975" s="212"/>
      <c r="J1975" s="208"/>
      <c r="K1975" s="208"/>
      <c r="L1975" s="213"/>
      <c r="M1975" s="214"/>
      <c r="N1975" s="215"/>
      <c r="O1975" s="215"/>
      <c r="P1975" s="215"/>
      <c r="Q1975" s="215"/>
      <c r="R1975" s="215"/>
      <c r="S1975" s="215"/>
      <c r="T1975" s="216"/>
      <c r="AT1975" s="217" t="s">
        <v>252</v>
      </c>
      <c r="AU1975" s="217" t="s">
        <v>79</v>
      </c>
      <c r="AV1975" s="14" t="s">
        <v>250</v>
      </c>
      <c r="AW1975" s="14" t="s">
        <v>32</v>
      </c>
      <c r="AX1975" s="14" t="s">
        <v>77</v>
      </c>
      <c r="AY1975" s="217" t="s">
        <v>244</v>
      </c>
    </row>
    <row r="1976" spans="1:65" s="2" customFormat="1" ht="24.2" customHeight="1">
      <c r="A1976" s="36"/>
      <c r="B1976" s="37"/>
      <c r="C1976" s="181" t="s">
        <v>4426</v>
      </c>
      <c r="D1976" s="181" t="s">
        <v>246</v>
      </c>
      <c r="E1976" s="182" t="s">
        <v>4427</v>
      </c>
      <c r="F1976" s="183" t="s">
        <v>4428</v>
      </c>
      <c r="G1976" s="184" t="s">
        <v>249</v>
      </c>
      <c r="H1976" s="185">
        <v>1</v>
      </c>
      <c r="I1976" s="186"/>
      <c r="J1976" s="187">
        <f>ROUND(I1976*H1976,2)</f>
        <v>0</v>
      </c>
      <c r="K1976" s="188"/>
      <c r="L1976" s="41"/>
      <c r="M1976" s="189" t="s">
        <v>18</v>
      </c>
      <c r="N1976" s="190" t="s">
        <v>41</v>
      </c>
      <c r="O1976" s="66"/>
      <c r="P1976" s="191">
        <f>O1976*H1976</f>
        <v>0</v>
      </c>
      <c r="Q1976" s="191">
        <v>0</v>
      </c>
      <c r="R1976" s="191">
        <f>Q1976*H1976</f>
        <v>0</v>
      </c>
      <c r="S1976" s="191">
        <v>0</v>
      </c>
      <c r="T1976" s="192">
        <f>S1976*H1976</f>
        <v>0</v>
      </c>
      <c r="U1976" s="36"/>
      <c r="V1976" s="36"/>
      <c r="W1976" s="36"/>
      <c r="X1976" s="36"/>
      <c r="Y1976" s="36"/>
      <c r="Z1976" s="36"/>
      <c r="AA1976" s="36"/>
      <c r="AB1976" s="36"/>
      <c r="AC1976" s="36"/>
      <c r="AD1976" s="36"/>
      <c r="AE1976" s="36"/>
      <c r="AR1976" s="193" t="s">
        <v>167</v>
      </c>
      <c r="AT1976" s="193" t="s">
        <v>246</v>
      </c>
      <c r="AU1976" s="193" t="s">
        <v>79</v>
      </c>
      <c r="AY1976" s="19" t="s">
        <v>244</v>
      </c>
      <c r="BE1976" s="194">
        <f>IF(N1976="základní",J1976,0)</f>
        <v>0</v>
      </c>
      <c r="BF1976" s="194">
        <f>IF(N1976="snížená",J1976,0)</f>
        <v>0</v>
      </c>
      <c r="BG1976" s="194">
        <f>IF(N1976="zákl. přenesená",J1976,0)</f>
        <v>0</v>
      </c>
      <c r="BH1976" s="194">
        <f>IF(N1976="sníž. přenesená",J1976,0)</f>
        <v>0</v>
      </c>
      <c r="BI1976" s="194">
        <f>IF(N1976="nulová",J1976,0)</f>
        <v>0</v>
      </c>
      <c r="BJ1976" s="19" t="s">
        <v>77</v>
      </c>
      <c r="BK1976" s="194">
        <f>ROUND(I1976*H1976,2)</f>
        <v>0</v>
      </c>
      <c r="BL1976" s="19" t="s">
        <v>167</v>
      </c>
      <c r="BM1976" s="193" t="s">
        <v>4429</v>
      </c>
    </row>
    <row r="1977" spans="1:65" s="2" customFormat="1" ht="24.2" customHeight="1">
      <c r="A1977" s="36"/>
      <c r="B1977" s="37"/>
      <c r="C1977" s="181" t="s">
        <v>4430</v>
      </c>
      <c r="D1977" s="181" t="s">
        <v>246</v>
      </c>
      <c r="E1977" s="182" t="s">
        <v>918</v>
      </c>
      <c r="F1977" s="183" t="s">
        <v>4431</v>
      </c>
      <c r="G1977" s="184" t="s">
        <v>505</v>
      </c>
      <c r="H1977" s="185">
        <v>6</v>
      </c>
      <c r="I1977" s="186"/>
      <c r="J1977" s="187">
        <f>ROUND(I1977*H1977,2)</f>
        <v>0</v>
      </c>
      <c r="K1977" s="188"/>
      <c r="L1977" s="41"/>
      <c r="M1977" s="189" t="s">
        <v>18</v>
      </c>
      <c r="N1977" s="190" t="s">
        <v>41</v>
      </c>
      <c r="O1977" s="66"/>
      <c r="P1977" s="191">
        <f>O1977*H1977</f>
        <v>0</v>
      </c>
      <c r="Q1977" s="191">
        <v>0</v>
      </c>
      <c r="R1977" s="191">
        <f>Q1977*H1977</f>
        <v>0</v>
      </c>
      <c r="S1977" s="191">
        <v>0</v>
      </c>
      <c r="T1977" s="192">
        <f>S1977*H1977</f>
        <v>0</v>
      </c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R1977" s="193" t="s">
        <v>167</v>
      </c>
      <c r="AT1977" s="193" t="s">
        <v>246</v>
      </c>
      <c r="AU1977" s="193" t="s">
        <v>79</v>
      </c>
      <c r="AY1977" s="19" t="s">
        <v>244</v>
      </c>
      <c r="BE1977" s="194">
        <f>IF(N1977="základní",J1977,0)</f>
        <v>0</v>
      </c>
      <c r="BF1977" s="194">
        <f>IF(N1977="snížená",J1977,0)</f>
        <v>0</v>
      </c>
      <c r="BG1977" s="194">
        <f>IF(N1977="zákl. přenesená",J1977,0)</f>
        <v>0</v>
      </c>
      <c r="BH1977" s="194">
        <f>IF(N1977="sníž. přenesená",J1977,0)</f>
        <v>0</v>
      </c>
      <c r="BI1977" s="194">
        <f>IF(N1977="nulová",J1977,0)</f>
        <v>0</v>
      </c>
      <c r="BJ1977" s="19" t="s">
        <v>77</v>
      </c>
      <c r="BK1977" s="194">
        <f>ROUND(I1977*H1977,2)</f>
        <v>0</v>
      </c>
      <c r="BL1977" s="19" t="s">
        <v>167</v>
      </c>
      <c r="BM1977" s="193" t="s">
        <v>4432</v>
      </c>
    </row>
    <row r="1978" spans="1:65" s="13" customFormat="1">
      <c r="B1978" s="195"/>
      <c r="C1978" s="196"/>
      <c r="D1978" s="197" t="s">
        <v>252</v>
      </c>
      <c r="E1978" s="198" t="s">
        <v>18</v>
      </c>
      <c r="F1978" s="199" t="s">
        <v>4433</v>
      </c>
      <c r="G1978" s="196"/>
      <c r="H1978" s="200">
        <v>6</v>
      </c>
      <c r="I1978" s="201"/>
      <c r="J1978" s="196"/>
      <c r="K1978" s="196"/>
      <c r="L1978" s="202"/>
      <c r="M1978" s="203"/>
      <c r="N1978" s="204"/>
      <c r="O1978" s="204"/>
      <c r="P1978" s="204"/>
      <c r="Q1978" s="204"/>
      <c r="R1978" s="204"/>
      <c r="S1978" s="204"/>
      <c r="T1978" s="205"/>
      <c r="AT1978" s="206" t="s">
        <v>252</v>
      </c>
      <c r="AU1978" s="206" t="s">
        <v>79</v>
      </c>
      <c r="AV1978" s="13" t="s">
        <v>79</v>
      </c>
      <c r="AW1978" s="13" t="s">
        <v>32</v>
      </c>
      <c r="AX1978" s="13" t="s">
        <v>70</v>
      </c>
      <c r="AY1978" s="206" t="s">
        <v>244</v>
      </c>
    </row>
    <row r="1979" spans="1:65" s="14" customFormat="1">
      <c r="B1979" s="207"/>
      <c r="C1979" s="208"/>
      <c r="D1979" s="197" t="s">
        <v>252</v>
      </c>
      <c r="E1979" s="209" t="s">
        <v>18</v>
      </c>
      <c r="F1979" s="210" t="s">
        <v>254</v>
      </c>
      <c r="G1979" s="208"/>
      <c r="H1979" s="211">
        <v>6</v>
      </c>
      <c r="I1979" s="212"/>
      <c r="J1979" s="208"/>
      <c r="K1979" s="208"/>
      <c r="L1979" s="213"/>
      <c r="M1979" s="214"/>
      <c r="N1979" s="215"/>
      <c r="O1979" s="215"/>
      <c r="P1979" s="215"/>
      <c r="Q1979" s="215"/>
      <c r="R1979" s="215"/>
      <c r="S1979" s="215"/>
      <c r="T1979" s="216"/>
      <c r="AT1979" s="217" t="s">
        <v>252</v>
      </c>
      <c r="AU1979" s="217" t="s">
        <v>79</v>
      </c>
      <c r="AV1979" s="14" t="s">
        <v>250</v>
      </c>
      <c r="AW1979" s="14" t="s">
        <v>32</v>
      </c>
      <c r="AX1979" s="14" t="s">
        <v>77</v>
      </c>
      <c r="AY1979" s="217" t="s">
        <v>244</v>
      </c>
    </row>
    <row r="1980" spans="1:65" s="2" customFormat="1" ht="16.5" customHeight="1">
      <c r="A1980" s="36"/>
      <c r="B1980" s="37"/>
      <c r="C1980" s="181" t="s">
        <v>4434</v>
      </c>
      <c r="D1980" s="181" t="s">
        <v>246</v>
      </c>
      <c r="E1980" s="182" t="s">
        <v>4435</v>
      </c>
      <c r="F1980" s="183" t="s">
        <v>4436</v>
      </c>
      <c r="G1980" s="184" t="s">
        <v>289</v>
      </c>
      <c r="H1980" s="185">
        <v>24.08</v>
      </c>
      <c r="I1980" s="186"/>
      <c r="J1980" s="187">
        <f>ROUND(I1980*H1980,2)</f>
        <v>0</v>
      </c>
      <c r="K1980" s="188"/>
      <c r="L1980" s="41"/>
      <c r="M1980" s="189" t="s">
        <v>18</v>
      </c>
      <c r="N1980" s="190" t="s">
        <v>41</v>
      </c>
      <c r="O1980" s="66"/>
      <c r="P1980" s="191">
        <f>O1980*H1980</f>
        <v>0</v>
      </c>
      <c r="Q1980" s="191">
        <v>0</v>
      </c>
      <c r="R1980" s="191">
        <f>Q1980*H1980</f>
        <v>0</v>
      </c>
      <c r="S1980" s="191">
        <v>0</v>
      </c>
      <c r="T1980" s="192">
        <f>S1980*H1980</f>
        <v>0</v>
      </c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R1980" s="193" t="s">
        <v>167</v>
      </c>
      <c r="AT1980" s="193" t="s">
        <v>246</v>
      </c>
      <c r="AU1980" s="193" t="s">
        <v>79</v>
      </c>
      <c r="AY1980" s="19" t="s">
        <v>244</v>
      </c>
      <c r="BE1980" s="194">
        <f>IF(N1980="základní",J1980,0)</f>
        <v>0</v>
      </c>
      <c r="BF1980" s="194">
        <f>IF(N1980="snížená",J1980,0)</f>
        <v>0</v>
      </c>
      <c r="BG1980" s="194">
        <f>IF(N1980="zákl. přenesená",J1980,0)</f>
        <v>0</v>
      </c>
      <c r="BH1980" s="194">
        <f>IF(N1980="sníž. přenesená",J1980,0)</f>
        <v>0</v>
      </c>
      <c r="BI1980" s="194">
        <f>IF(N1980="nulová",J1980,0)</f>
        <v>0</v>
      </c>
      <c r="BJ1980" s="19" t="s">
        <v>77</v>
      </c>
      <c r="BK1980" s="194">
        <f>ROUND(I1980*H1980,2)</f>
        <v>0</v>
      </c>
      <c r="BL1980" s="19" t="s">
        <v>167</v>
      </c>
      <c r="BM1980" s="193" t="s">
        <v>4437</v>
      </c>
    </row>
    <row r="1981" spans="1:65" s="2" customFormat="1" ht="48.75">
      <c r="A1981" s="36"/>
      <c r="B1981" s="37"/>
      <c r="C1981" s="38"/>
      <c r="D1981" s="197" t="s">
        <v>444</v>
      </c>
      <c r="E1981" s="38"/>
      <c r="F1981" s="239" t="s">
        <v>4438</v>
      </c>
      <c r="G1981" s="38"/>
      <c r="H1981" s="38"/>
      <c r="I1981" s="240"/>
      <c r="J1981" s="38"/>
      <c r="K1981" s="38"/>
      <c r="L1981" s="41"/>
      <c r="M1981" s="241"/>
      <c r="N1981" s="242"/>
      <c r="O1981" s="66"/>
      <c r="P1981" s="66"/>
      <c r="Q1981" s="66"/>
      <c r="R1981" s="66"/>
      <c r="S1981" s="66"/>
      <c r="T1981" s="67"/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T1981" s="19" t="s">
        <v>444</v>
      </c>
      <c r="AU1981" s="19" t="s">
        <v>79</v>
      </c>
    </row>
    <row r="1982" spans="1:65" s="13" customFormat="1">
      <c r="B1982" s="195"/>
      <c r="C1982" s="196"/>
      <c r="D1982" s="197" t="s">
        <v>252</v>
      </c>
      <c r="E1982" s="198" t="s">
        <v>18</v>
      </c>
      <c r="F1982" s="199" t="s">
        <v>4439</v>
      </c>
      <c r="G1982" s="196"/>
      <c r="H1982" s="200">
        <v>14</v>
      </c>
      <c r="I1982" s="201"/>
      <c r="J1982" s="196"/>
      <c r="K1982" s="196"/>
      <c r="L1982" s="202"/>
      <c r="M1982" s="203"/>
      <c r="N1982" s="204"/>
      <c r="O1982" s="204"/>
      <c r="P1982" s="204"/>
      <c r="Q1982" s="204"/>
      <c r="R1982" s="204"/>
      <c r="S1982" s="204"/>
      <c r="T1982" s="205"/>
      <c r="AT1982" s="206" t="s">
        <v>252</v>
      </c>
      <c r="AU1982" s="206" t="s">
        <v>79</v>
      </c>
      <c r="AV1982" s="13" t="s">
        <v>79</v>
      </c>
      <c r="AW1982" s="13" t="s">
        <v>32</v>
      </c>
      <c r="AX1982" s="13" t="s">
        <v>70</v>
      </c>
      <c r="AY1982" s="206" t="s">
        <v>244</v>
      </c>
    </row>
    <row r="1983" spans="1:65" s="13" customFormat="1">
      <c r="B1983" s="195"/>
      <c r="C1983" s="196"/>
      <c r="D1983" s="197" t="s">
        <v>252</v>
      </c>
      <c r="E1983" s="198" t="s">
        <v>18</v>
      </c>
      <c r="F1983" s="199" t="s">
        <v>4440</v>
      </c>
      <c r="G1983" s="196"/>
      <c r="H1983" s="200">
        <v>10.08</v>
      </c>
      <c r="I1983" s="201"/>
      <c r="J1983" s="196"/>
      <c r="K1983" s="196"/>
      <c r="L1983" s="202"/>
      <c r="M1983" s="203"/>
      <c r="N1983" s="204"/>
      <c r="O1983" s="204"/>
      <c r="P1983" s="204"/>
      <c r="Q1983" s="204"/>
      <c r="R1983" s="204"/>
      <c r="S1983" s="204"/>
      <c r="T1983" s="205"/>
      <c r="AT1983" s="206" t="s">
        <v>252</v>
      </c>
      <c r="AU1983" s="206" t="s">
        <v>79</v>
      </c>
      <c r="AV1983" s="13" t="s">
        <v>79</v>
      </c>
      <c r="AW1983" s="13" t="s">
        <v>32</v>
      </c>
      <c r="AX1983" s="13" t="s">
        <v>70</v>
      </c>
      <c r="AY1983" s="206" t="s">
        <v>244</v>
      </c>
    </row>
    <row r="1984" spans="1:65" s="14" customFormat="1">
      <c r="B1984" s="207"/>
      <c r="C1984" s="208"/>
      <c r="D1984" s="197" t="s">
        <v>252</v>
      </c>
      <c r="E1984" s="209" t="s">
        <v>18</v>
      </c>
      <c r="F1984" s="210" t="s">
        <v>254</v>
      </c>
      <c r="G1984" s="208"/>
      <c r="H1984" s="211">
        <v>24.08</v>
      </c>
      <c r="I1984" s="212"/>
      <c r="J1984" s="208"/>
      <c r="K1984" s="208"/>
      <c r="L1984" s="213"/>
      <c r="M1984" s="214"/>
      <c r="N1984" s="215"/>
      <c r="O1984" s="215"/>
      <c r="P1984" s="215"/>
      <c r="Q1984" s="215"/>
      <c r="R1984" s="215"/>
      <c r="S1984" s="215"/>
      <c r="T1984" s="216"/>
      <c r="AT1984" s="217" t="s">
        <v>252</v>
      </c>
      <c r="AU1984" s="217" t="s">
        <v>79</v>
      </c>
      <c r="AV1984" s="14" t="s">
        <v>250</v>
      </c>
      <c r="AW1984" s="14" t="s">
        <v>32</v>
      </c>
      <c r="AX1984" s="14" t="s">
        <v>77</v>
      </c>
      <c r="AY1984" s="217" t="s">
        <v>244</v>
      </c>
    </row>
    <row r="1985" spans="1:65" s="2" customFormat="1" ht="24.2" customHeight="1">
      <c r="A1985" s="36"/>
      <c r="B1985" s="37"/>
      <c r="C1985" s="181" t="s">
        <v>4441</v>
      </c>
      <c r="D1985" s="181" t="s">
        <v>246</v>
      </c>
      <c r="E1985" s="182" t="s">
        <v>4442</v>
      </c>
      <c r="F1985" s="183" t="s">
        <v>4443</v>
      </c>
      <c r="G1985" s="184" t="s">
        <v>505</v>
      </c>
      <c r="H1985" s="185">
        <v>1</v>
      </c>
      <c r="I1985" s="186"/>
      <c r="J1985" s="187">
        <f>ROUND(I1985*H1985,2)</f>
        <v>0</v>
      </c>
      <c r="K1985" s="188"/>
      <c r="L1985" s="41"/>
      <c r="M1985" s="189" t="s">
        <v>18</v>
      </c>
      <c r="N1985" s="190" t="s">
        <v>41</v>
      </c>
      <c r="O1985" s="66"/>
      <c r="P1985" s="191">
        <f>O1985*H1985</f>
        <v>0</v>
      </c>
      <c r="Q1985" s="191">
        <v>0</v>
      </c>
      <c r="R1985" s="191">
        <f>Q1985*H1985</f>
        <v>0</v>
      </c>
      <c r="S1985" s="191">
        <v>0</v>
      </c>
      <c r="T1985" s="192">
        <f>S1985*H1985</f>
        <v>0</v>
      </c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R1985" s="193" t="s">
        <v>167</v>
      </c>
      <c r="AT1985" s="193" t="s">
        <v>246</v>
      </c>
      <c r="AU1985" s="193" t="s">
        <v>79</v>
      </c>
      <c r="AY1985" s="19" t="s">
        <v>244</v>
      </c>
      <c r="BE1985" s="194">
        <f>IF(N1985="základní",J1985,0)</f>
        <v>0</v>
      </c>
      <c r="BF1985" s="194">
        <f>IF(N1985="snížená",J1985,0)</f>
        <v>0</v>
      </c>
      <c r="BG1985" s="194">
        <f>IF(N1985="zákl. přenesená",J1985,0)</f>
        <v>0</v>
      </c>
      <c r="BH1985" s="194">
        <f>IF(N1985="sníž. přenesená",J1985,0)</f>
        <v>0</v>
      </c>
      <c r="BI1985" s="194">
        <f>IF(N1985="nulová",J1985,0)</f>
        <v>0</v>
      </c>
      <c r="BJ1985" s="19" t="s">
        <v>77</v>
      </c>
      <c r="BK1985" s="194">
        <f>ROUND(I1985*H1985,2)</f>
        <v>0</v>
      </c>
      <c r="BL1985" s="19" t="s">
        <v>167</v>
      </c>
      <c r="BM1985" s="193" t="s">
        <v>4444</v>
      </c>
    </row>
    <row r="1986" spans="1:65" s="2" customFormat="1" ht="49.15" customHeight="1">
      <c r="A1986" s="36"/>
      <c r="B1986" s="37"/>
      <c r="C1986" s="181" t="s">
        <v>4445</v>
      </c>
      <c r="D1986" s="181" t="s">
        <v>246</v>
      </c>
      <c r="E1986" s="182" t="s">
        <v>4446</v>
      </c>
      <c r="F1986" s="183" t="s">
        <v>4447</v>
      </c>
      <c r="G1986" s="184" t="s">
        <v>262</v>
      </c>
      <c r="H1986" s="185">
        <v>13.9</v>
      </c>
      <c r="I1986" s="186"/>
      <c r="J1986" s="187">
        <f>ROUND(I1986*H1986,2)</f>
        <v>0</v>
      </c>
      <c r="K1986" s="188"/>
      <c r="L1986" s="41"/>
      <c r="M1986" s="189" t="s">
        <v>18</v>
      </c>
      <c r="N1986" s="190" t="s">
        <v>41</v>
      </c>
      <c r="O1986" s="66"/>
      <c r="P1986" s="191">
        <f>O1986*H1986</f>
        <v>0</v>
      </c>
      <c r="Q1986" s="191">
        <v>0</v>
      </c>
      <c r="R1986" s="191">
        <f>Q1986*H1986</f>
        <v>0</v>
      </c>
      <c r="S1986" s="191">
        <v>0</v>
      </c>
      <c r="T1986" s="192">
        <f>S1986*H1986</f>
        <v>0</v>
      </c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R1986" s="193" t="s">
        <v>167</v>
      </c>
      <c r="AT1986" s="193" t="s">
        <v>246</v>
      </c>
      <c r="AU1986" s="193" t="s">
        <v>79</v>
      </c>
      <c r="AY1986" s="19" t="s">
        <v>244</v>
      </c>
      <c r="BE1986" s="194">
        <f>IF(N1986="základní",J1986,0)</f>
        <v>0</v>
      </c>
      <c r="BF1986" s="194">
        <f>IF(N1986="snížená",J1986,0)</f>
        <v>0</v>
      </c>
      <c r="BG1986" s="194">
        <f>IF(N1986="zákl. přenesená",J1986,0)</f>
        <v>0</v>
      </c>
      <c r="BH1986" s="194">
        <f>IF(N1986="sníž. přenesená",J1986,0)</f>
        <v>0</v>
      </c>
      <c r="BI1986" s="194">
        <f>IF(N1986="nulová",J1986,0)</f>
        <v>0</v>
      </c>
      <c r="BJ1986" s="19" t="s">
        <v>77</v>
      </c>
      <c r="BK1986" s="194">
        <f>ROUND(I1986*H1986,2)</f>
        <v>0</v>
      </c>
      <c r="BL1986" s="19" t="s">
        <v>167</v>
      </c>
      <c r="BM1986" s="193" t="s">
        <v>4448</v>
      </c>
    </row>
    <row r="1987" spans="1:65" s="12" customFormat="1" ht="22.9" customHeight="1">
      <c r="B1987" s="165"/>
      <c r="C1987" s="166"/>
      <c r="D1987" s="167" t="s">
        <v>69</v>
      </c>
      <c r="E1987" s="179" t="s">
        <v>925</v>
      </c>
      <c r="F1987" s="179" t="s">
        <v>926</v>
      </c>
      <c r="G1987" s="166"/>
      <c r="H1987" s="166"/>
      <c r="I1987" s="169"/>
      <c r="J1987" s="180">
        <f>BK1987</f>
        <v>0</v>
      </c>
      <c r="K1987" s="166"/>
      <c r="L1987" s="171"/>
      <c r="M1987" s="172"/>
      <c r="N1987" s="173"/>
      <c r="O1987" s="173"/>
      <c r="P1987" s="174">
        <f>SUM(P1988:P2024)</f>
        <v>0</v>
      </c>
      <c r="Q1987" s="173"/>
      <c r="R1987" s="174">
        <f>SUM(R1988:R2024)</f>
        <v>0.19579550000000001</v>
      </c>
      <c r="S1987" s="173"/>
      <c r="T1987" s="175">
        <f>SUM(T1988:T2024)</f>
        <v>0</v>
      </c>
      <c r="AR1987" s="176" t="s">
        <v>79</v>
      </c>
      <c r="AT1987" s="177" t="s">
        <v>69</v>
      </c>
      <c r="AU1987" s="177" t="s">
        <v>77</v>
      </c>
      <c r="AY1987" s="176" t="s">
        <v>244</v>
      </c>
      <c r="BK1987" s="178">
        <f>SUM(BK1988:BK2024)</f>
        <v>0</v>
      </c>
    </row>
    <row r="1988" spans="1:65" s="2" customFormat="1" ht="33" customHeight="1">
      <c r="A1988" s="36"/>
      <c r="B1988" s="37"/>
      <c r="C1988" s="181" t="s">
        <v>4449</v>
      </c>
      <c r="D1988" s="181" t="s">
        <v>246</v>
      </c>
      <c r="E1988" s="182" t="s">
        <v>4450</v>
      </c>
      <c r="F1988" s="183" t="s">
        <v>4451</v>
      </c>
      <c r="G1988" s="184" t="s">
        <v>4452</v>
      </c>
      <c r="H1988" s="185">
        <v>449.24</v>
      </c>
      <c r="I1988" s="186"/>
      <c r="J1988" s="187">
        <f>ROUND(I1988*H1988,2)</f>
        <v>0</v>
      </c>
      <c r="K1988" s="188"/>
      <c r="L1988" s="41"/>
      <c r="M1988" s="189" t="s">
        <v>18</v>
      </c>
      <c r="N1988" s="190" t="s">
        <v>41</v>
      </c>
      <c r="O1988" s="66"/>
      <c r="P1988" s="191">
        <f>O1988*H1988</f>
        <v>0</v>
      </c>
      <c r="Q1988" s="191">
        <v>0</v>
      </c>
      <c r="R1988" s="191">
        <f>Q1988*H1988</f>
        <v>0</v>
      </c>
      <c r="S1988" s="191">
        <v>0</v>
      </c>
      <c r="T1988" s="192">
        <f>S1988*H1988</f>
        <v>0</v>
      </c>
      <c r="U1988" s="36"/>
      <c r="V1988" s="36"/>
      <c r="W1988" s="36"/>
      <c r="X1988" s="36"/>
      <c r="Y1988" s="36"/>
      <c r="Z1988" s="36"/>
      <c r="AA1988" s="36"/>
      <c r="AB1988" s="36"/>
      <c r="AC1988" s="36"/>
      <c r="AD1988" s="36"/>
      <c r="AE1988" s="36"/>
      <c r="AR1988" s="193" t="s">
        <v>167</v>
      </c>
      <c r="AT1988" s="193" t="s">
        <v>246</v>
      </c>
      <c r="AU1988" s="193" t="s">
        <v>79</v>
      </c>
      <c r="AY1988" s="19" t="s">
        <v>244</v>
      </c>
      <c r="BE1988" s="194">
        <f>IF(N1988="základní",J1988,0)</f>
        <v>0</v>
      </c>
      <c r="BF1988" s="194">
        <f>IF(N1988="snížená",J1988,0)</f>
        <v>0</v>
      </c>
      <c r="BG1988" s="194">
        <f>IF(N1988="zákl. přenesená",J1988,0)</f>
        <v>0</v>
      </c>
      <c r="BH1988" s="194">
        <f>IF(N1988="sníž. přenesená",J1988,0)</f>
        <v>0</v>
      </c>
      <c r="BI1988" s="194">
        <f>IF(N1988="nulová",J1988,0)</f>
        <v>0</v>
      </c>
      <c r="BJ1988" s="19" t="s">
        <v>77</v>
      </c>
      <c r="BK1988" s="194">
        <f>ROUND(I1988*H1988,2)</f>
        <v>0</v>
      </c>
      <c r="BL1988" s="19" t="s">
        <v>167</v>
      </c>
      <c r="BM1988" s="193" t="s">
        <v>4453</v>
      </c>
    </row>
    <row r="1989" spans="1:65" s="2" customFormat="1" ht="29.25">
      <c r="A1989" s="36"/>
      <c r="B1989" s="37"/>
      <c r="C1989" s="38"/>
      <c r="D1989" s="197" t="s">
        <v>444</v>
      </c>
      <c r="E1989" s="38"/>
      <c r="F1989" s="239" t="s">
        <v>4454</v>
      </c>
      <c r="G1989" s="38"/>
      <c r="H1989" s="38"/>
      <c r="I1989" s="240"/>
      <c r="J1989" s="38"/>
      <c r="K1989" s="38"/>
      <c r="L1989" s="41"/>
      <c r="M1989" s="241"/>
      <c r="N1989" s="242"/>
      <c r="O1989" s="66"/>
      <c r="P1989" s="66"/>
      <c r="Q1989" s="66"/>
      <c r="R1989" s="66"/>
      <c r="S1989" s="66"/>
      <c r="T1989" s="67"/>
      <c r="U1989" s="36"/>
      <c r="V1989" s="36"/>
      <c r="W1989" s="36"/>
      <c r="X1989" s="36"/>
      <c r="Y1989" s="36"/>
      <c r="Z1989" s="36"/>
      <c r="AA1989" s="36"/>
      <c r="AB1989" s="36"/>
      <c r="AC1989" s="36"/>
      <c r="AD1989" s="36"/>
      <c r="AE1989" s="36"/>
      <c r="AT1989" s="19" t="s">
        <v>444</v>
      </c>
      <c r="AU1989" s="19" t="s">
        <v>79</v>
      </c>
    </row>
    <row r="1990" spans="1:65" s="2" customFormat="1" ht="24.2" customHeight="1">
      <c r="A1990" s="36"/>
      <c r="B1990" s="37"/>
      <c r="C1990" s="181" t="s">
        <v>4455</v>
      </c>
      <c r="D1990" s="181" t="s">
        <v>246</v>
      </c>
      <c r="E1990" s="182" t="s">
        <v>4456</v>
      </c>
      <c r="F1990" s="183" t="s">
        <v>4457</v>
      </c>
      <c r="G1990" s="184" t="s">
        <v>379</v>
      </c>
      <c r="H1990" s="185">
        <v>3.85</v>
      </c>
      <c r="I1990" s="186"/>
      <c r="J1990" s="187">
        <f>ROUND(I1990*H1990,2)</f>
        <v>0</v>
      </c>
      <c r="K1990" s="188"/>
      <c r="L1990" s="41"/>
      <c r="M1990" s="189" t="s">
        <v>18</v>
      </c>
      <c r="N1990" s="190" t="s">
        <v>41</v>
      </c>
      <c r="O1990" s="66"/>
      <c r="P1990" s="191">
        <f>O1990*H1990</f>
        <v>0</v>
      </c>
      <c r="Q1990" s="191">
        <v>0</v>
      </c>
      <c r="R1990" s="191">
        <f>Q1990*H1990</f>
        <v>0</v>
      </c>
      <c r="S1990" s="191">
        <v>0</v>
      </c>
      <c r="T1990" s="192">
        <f>S1990*H1990</f>
        <v>0</v>
      </c>
      <c r="U1990" s="36"/>
      <c r="V1990" s="36"/>
      <c r="W1990" s="36"/>
      <c r="X1990" s="36"/>
      <c r="Y1990" s="36"/>
      <c r="Z1990" s="36"/>
      <c r="AA1990" s="36"/>
      <c r="AB1990" s="36"/>
      <c r="AC1990" s="36"/>
      <c r="AD1990" s="36"/>
      <c r="AE1990" s="36"/>
      <c r="AR1990" s="193" t="s">
        <v>167</v>
      </c>
      <c r="AT1990" s="193" t="s">
        <v>246</v>
      </c>
      <c r="AU1990" s="193" t="s">
        <v>79</v>
      </c>
      <c r="AY1990" s="19" t="s">
        <v>244</v>
      </c>
      <c r="BE1990" s="194">
        <f>IF(N1990="základní",J1990,0)</f>
        <v>0</v>
      </c>
      <c r="BF1990" s="194">
        <f>IF(N1990="snížená",J1990,0)</f>
        <v>0</v>
      </c>
      <c r="BG1990" s="194">
        <f>IF(N1990="zákl. přenesená",J1990,0)</f>
        <v>0</v>
      </c>
      <c r="BH1990" s="194">
        <f>IF(N1990="sníž. přenesená",J1990,0)</f>
        <v>0</v>
      </c>
      <c r="BI1990" s="194">
        <f>IF(N1990="nulová",J1990,0)</f>
        <v>0</v>
      </c>
      <c r="BJ1990" s="19" t="s">
        <v>77</v>
      </c>
      <c r="BK1990" s="194">
        <f>ROUND(I1990*H1990,2)</f>
        <v>0</v>
      </c>
      <c r="BL1990" s="19" t="s">
        <v>167</v>
      </c>
      <c r="BM1990" s="193" t="s">
        <v>4458</v>
      </c>
    </row>
    <row r="1991" spans="1:65" s="2" customFormat="1" ht="29.25">
      <c r="A1991" s="36"/>
      <c r="B1991" s="37"/>
      <c r="C1991" s="38"/>
      <c r="D1991" s="197" t="s">
        <v>444</v>
      </c>
      <c r="E1991" s="38"/>
      <c r="F1991" s="239" t="s">
        <v>4459</v>
      </c>
      <c r="G1991" s="38"/>
      <c r="H1991" s="38"/>
      <c r="I1991" s="240"/>
      <c r="J1991" s="38"/>
      <c r="K1991" s="38"/>
      <c r="L1991" s="41"/>
      <c r="M1991" s="241"/>
      <c r="N1991" s="242"/>
      <c r="O1991" s="66"/>
      <c r="P1991" s="66"/>
      <c r="Q1991" s="66"/>
      <c r="R1991" s="66"/>
      <c r="S1991" s="66"/>
      <c r="T1991" s="67"/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T1991" s="19" t="s">
        <v>444</v>
      </c>
      <c r="AU1991" s="19" t="s">
        <v>79</v>
      </c>
    </row>
    <row r="1992" spans="1:65" s="2" customFormat="1" ht="16.5" customHeight="1">
      <c r="A1992" s="36"/>
      <c r="B1992" s="37"/>
      <c r="C1992" s="181" t="s">
        <v>4460</v>
      </c>
      <c r="D1992" s="181" t="s">
        <v>246</v>
      </c>
      <c r="E1992" s="182" t="s">
        <v>4461</v>
      </c>
      <c r="F1992" s="183" t="s">
        <v>4462</v>
      </c>
      <c r="G1992" s="184" t="s">
        <v>657</v>
      </c>
      <c r="H1992" s="185">
        <v>1</v>
      </c>
      <c r="I1992" s="186"/>
      <c r="J1992" s="187">
        <f>ROUND(I1992*H1992,2)</f>
        <v>0</v>
      </c>
      <c r="K1992" s="188"/>
      <c r="L1992" s="41"/>
      <c r="M1992" s="189" t="s">
        <v>18</v>
      </c>
      <c r="N1992" s="190" t="s">
        <v>41</v>
      </c>
      <c r="O1992" s="66"/>
      <c r="P1992" s="191">
        <f>O1992*H1992</f>
        <v>0</v>
      </c>
      <c r="Q1992" s="191">
        <v>0</v>
      </c>
      <c r="R1992" s="191">
        <f>Q1992*H1992</f>
        <v>0</v>
      </c>
      <c r="S1992" s="191">
        <v>0</v>
      </c>
      <c r="T1992" s="192">
        <f>S1992*H1992</f>
        <v>0</v>
      </c>
      <c r="U1992" s="36"/>
      <c r="V1992" s="36"/>
      <c r="W1992" s="36"/>
      <c r="X1992" s="36"/>
      <c r="Y1992" s="36"/>
      <c r="Z1992" s="36"/>
      <c r="AA1992" s="36"/>
      <c r="AB1992" s="36"/>
      <c r="AC1992" s="36"/>
      <c r="AD1992" s="36"/>
      <c r="AE1992" s="36"/>
      <c r="AR1992" s="193" t="s">
        <v>167</v>
      </c>
      <c r="AT1992" s="193" t="s">
        <v>246</v>
      </c>
      <c r="AU1992" s="193" t="s">
        <v>79</v>
      </c>
      <c r="AY1992" s="19" t="s">
        <v>244</v>
      </c>
      <c r="BE1992" s="194">
        <f>IF(N1992="základní",J1992,0)</f>
        <v>0</v>
      </c>
      <c r="BF1992" s="194">
        <f>IF(N1992="snížená",J1992,0)</f>
        <v>0</v>
      </c>
      <c r="BG1992" s="194">
        <f>IF(N1992="zákl. přenesená",J1992,0)</f>
        <v>0</v>
      </c>
      <c r="BH1992" s="194">
        <f>IF(N1992="sníž. přenesená",J1992,0)</f>
        <v>0</v>
      </c>
      <c r="BI1992" s="194">
        <f>IF(N1992="nulová",J1992,0)</f>
        <v>0</v>
      </c>
      <c r="BJ1992" s="19" t="s">
        <v>77</v>
      </c>
      <c r="BK1992" s="194">
        <f>ROUND(I1992*H1992,2)</f>
        <v>0</v>
      </c>
      <c r="BL1992" s="19" t="s">
        <v>167</v>
      </c>
      <c r="BM1992" s="193" t="s">
        <v>4463</v>
      </c>
    </row>
    <row r="1993" spans="1:65" s="2" customFormat="1" ht="29.25">
      <c r="A1993" s="36"/>
      <c r="B1993" s="37"/>
      <c r="C1993" s="38"/>
      <c r="D1993" s="197" t="s">
        <v>444</v>
      </c>
      <c r="E1993" s="38"/>
      <c r="F1993" s="239" t="s">
        <v>4464</v>
      </c>
      <c r="G1993" s="38"/>
      <c r="H1993" s="38"/>
      <c r="I1993" s="240"/>
      <c r="J1993" s="38"/>
      <c r="K1993" s="38"/>
      <c r="L1993" s="41"/>
      <c r="M1993" s="241"/>
      <c r="N1993" s="242"/>
      <c r="O1993" s="66"/>
      <c r="P1993" s="66"/>
      <c r="Q1993" s="66"/>
      <c r="R1993" s="66"/>
      <c r="S1993" s="66"/>
      <c r="T1993" s="67"/>
      <c r="U1993" s="36"/>
      <c r="V1993" s="36"/>
      <c r="W1993" s="36"/>
      <c r="X1993" s="36"/>
      <c r="Y1993" s="36"/>
      <c r="Z1993" s="36"/>
      <c r="AA1993" s="36"/>
      <c r="AB1993" s="36"/>
      <c r="AC1993" s="36"/>
      <c r="AD1993" s="36"/>
      <c r="AE1993" s="36"/>
      <c r="AT1993" s="19" t="s">
        <v>444</v>
      </c>
      <c r="AU1993" s="19" t="s">
        <v>79</v>
      </c>
    </row>
    <row r="1994" spans="1:65" s="2" customFormat="1" ht="24.2" customHeight="1">
      <c r="A1994" s="36"/>
      <c r="B1994" s="37"/>
      <c r="C1994" s="181" t="s">
        <v>4465</v>
      </c>
      <c r="D1994" s="181" t="s">
        <v>246</v>
      </c>
      <c r="E1994" s="182" t="s">
        <v>4466</v>
      </c>
      <c r="F1994" s="183" t="s">
        <v>4467</v>
      </c>
      <c r="G1994" s="184" t="s">
        <v>657</v>
      </c>
      <c r="H1994" s="185">
        <v>1</v>
      </c>
      <c r="I1994" s="186"/>
      <c r="J1994" s="187">
        <f>ROUND(I1994*H1994,2)</f>
        <v>0</v>
      </c>
      <c r="K1994" s="188"/>
      <c r="L1994" s="41"/>
      <c r="M1994" s="189" t="s">
        <v>18</v>
      </c>
      <c r="N1994" s="190" t="s">
        <v>41</v>
      </c>
      <c r="O1994" s="66"/>
      <c r="P1994" s="191">
        <f>O1994*H1994</f>
        <v>0</v>
      </c>
      <c r="Q1994" s="191">
        <v>0</v>
      </c>
      <c r="R1994" s="191">
        <f>Q1994*H1994</f>
        <v>0</v>
      </c>
      <c r="S1994" s="191">
        <v>0</v>
      </c>
      <c r="T1994" s="192">
        <f>S1994*H1994</f>
        <v>0</v>
      </c>
      <c r="U1994" s="36"/>
      <c r="V1994" s="36"/>
      <c r="W1994" s="36"/>
      <c r="X1994" s="36"/>
      <c r="Y1994" s="36"/>
      <c r="Z1994" s="36"/>
      <c r="AA1994" s="36"/>
      <c r="AB1994" s="36"/>
      <c r="AC1994" s="36"/>
      <c r="AD1994" s="36"/>
      <c r="AE1994" s="36"/>
      <c r="AR1994" s="193" t="s">
        <v>167</v>
      </c>
      <c r="AT1994" s="193" t="s">
        <v>246</v>
      </c>
      <c r="AU1994" s="193" t="s">
        <v>79</v>
      </c>
      <c r="AY1994" s="19" t="s">
        <v>244</v>
      </c>
      <c r="BE1994" s="194">
        <f>IF(N1994="základní",J1994,0)</f>
        <v>0</v>
      </c>
      <c r="BF1994" s="194">
        <f>IF(N1994="snížená",J1994,0)</f>
        <v>0</v>
      </c>
      <c r="BG1994" s="194">
        <f>IF(N1994="zákl. přenesená",J1994,0)</f>
        <v>0</v>
      </c>
      <c r="BH1994" s="194">
        <f>IF(N1994="sníž. přenesená",J1994,0)</f>
        <v>0</v>
      </c>
      <c r="BI1994" s="194">
        <f>IF(N1994="nulová",J1994,0)</f>
        <v>0</v>
      </c>
      <c r="BJ1994" s="19" t="s">
        <v>77</v>
      </c>
      <c r="BK1994" s="194">
        <f>ROUND(I1994*H1994,2)</f>
        <v>0</v>
      </c>
      <c r="BL1994" s="19" t="s">
        <v>167</v>
      </c>
      <c r="BM1994" s="193" t="s">
        <v>4468</v>
      </c>
    </row>
    <row r="1995" spans="1:65" s="2" customFormat="1" ht="58.5">
      <c r="A1995" s="36"/>
      <c r="B1995" s="37"/>
      <c r="C1995" s="38"/>
      <c r="D1995" s="197" t="s">
        <v>444</v>
      </c>
      <c r="E1995" s="38"/>
      <c r="F1995" s="239" t="s">
        <v>4469</v>
      </c>
      <c r="G1995" s="38"/>
      <c r="H1995" s="38"/>
      <c r="I1995" s="240"/>
      <c r="J1995" s="38"/>
      <c r="K1995" s="38"/>
      <c r="L1995" s="41"/>
      <c r="M1995" s="241"/>
      <c r="N1995" s="242"/>
      <c r="O1995" s="66"/>
      <c r="P1995" s="66"/>
      <c r="Q1995" s="66"/>
      <c r="R1995" s="66"/>
      <c r="S1995" s="66"/>
      <c r="T1995" s="67"/>
      <c r="U1995" s="36"/>
      <c r="V1995" s="36"/>
      <c r="W1995" s="36"/>
      <c r="X1995" s="36"/>
      <c r="Y1995" s="36"/>
      <c r="Z1995" s="36"/>
      <c r="AA1995" s="36"/>
      <c r="AB1995" s="36"/>
      <c r="AC1995" s="36"/>
      <c r="AD1995" s="36"/>
      <c r="AE1995" s="36"/>
      <c r="AT1995" s="19" t="s">
        <v>444</v>
      </c>
      <c r="AU1995" s="19" t="s">
        <v>79</v>
      </c>
    </row>
    <row r="1996" spans="1:65" s="2" customFormat="1" ht="16.5" customHeight="1">
      <c r="A1996" s="36"/>
      <c r="B1996" s="37"/>
      <c r="C1996" s="181" t="s">
        <v>4470</v>
      </c>
      <c r="D1996" s="181" t="s">
        <v>246</v>
      </c>
      <c r="E1996" s="182" t="s">
        <v>4471</v>
      </c>
      <c r="F1996" s="183" t="s">
        <v>4472</v>
      </c>
      <c r="G1996" s="184" t="s">
        <v>505</v>
      </c>
      <c r="H1996" s="185">
        <v>1</v>
      </c>
      <c r="I1996" s="186"/>
      <c r="J1996" s="187">
        <f>ROUND(I1996*H1996,2)</f>
        <v>0</v>
      </c>
      <c r="K1996" s="188"/>
      <c r="L1996" s="41"/>
      <c r="M1996" s="189" t="s">
        <v>18</v>
      </c>
      <c r="N1996" s="190" t="s">
        <v>41</v>
      </c>
      <c r="O1996" s="66"/>
      <c r="P1996" s="191">
        <f>O1996*H1996</f>
        <v>0</v>
      </c>
      <c r="Q1996" s="191">
        <v>0</v>
      </c>
      <c r="R1996" s="191">
        <f>Q1996*H1996</f>
        <v>0</v>
      </c>
      <c r="S1996" s="191">
        <v>0</v>
      </c>
      <c r="T1996" s="192">
        <f>S1996*H1996</f>
        <v>0</v>
      </c>
      <c r="U1996" s="36"/>
      <c r="V1996" s="36"/>
      <c r="W1996" s="36"/>
      <c r="X1996" s="36"/>
      <c r="Y1996" s="36"/>
      <c r="Z1996" s="36"/>
      <c r="AA1996" s="36"/>
      <c r="AB1996" s="36"/>
      <c r="AC1996" s="36"/>
      <c r="AD1996" s="36"/>
      <c r="AE1996" s="36"/>
      <c r="AR1996" s="193" t="s">
        <v>167</v>
      </c>
      <c r="AT1996" s="193" t="s">
        <v>246</v>
      </c>
      <c r="AU1996" s="193" t="s">
        <v>79</v>
      </c>
      <c r="AY1996" s="19" t="s">
        <v>244</v>
      </c>
      <c r="BE1996" s="194">
        <f>IF(N1996="základní",J1996,0)</f>
        <v>0</v>
      </c>
      <c r="BF1996" s="194">
        <f>IF(N1996="snížená",J1996,0)</f>
        <v>0</v>
      </c>
      <c r="BG1996" s="194">
        <f>IF(N1996="zákl. přenesená",J1996,0)</f>
        <v>0</v>
      </c>
      <c r="BH1996" s="194">
        <f>IF(N1996="sníž. přenesená",J1996,0)</f>
        <v>0</v>
      </c>
      <c r="BI1996" s="194">
        <f>IF(N1996="nulová",J1996,0)</f>
        <v>0</v>
      </c>
      <c r="BJ1996" s="19" t="s">
        <v>77</v>
      </c>
      <c r="BK1996" s="194">
        <f>ROUND(I1996*H1996,2)</f>
        <v>0</v>
      </c>
      <c r="BL1996" s="19" t="s">
        <v>167</v>
      </c>
      <c r="BM1996" s="193" t="s">
        <v>4473</v>
      </c>
    </row>
    <row r="1997" spans="1:65" s="2" customFormat="1" ht="24.2" customHeight="1">
      <c r="A1997" s="36"/>
      <c r="B1997" s="37"/>
      <c r="C1997" s="181" t="s">
        <v>4474</v>
      </c>
      <c r="D1997" s="181" t="s">
        <v>246</v>
      </c>
      <c r="E1997" s="182" t="s">
        <v>4475</v>
      </c>
      <c r="F1997" s="183" t="s">
        <v>4476</v>
      </c>
      <c r="G1997" s="184" t="s">
        <v>4452</v>
      </c>
      <c r="H1997" s="185">
        <v>259.89999999999998</v>
      </c>
      <c r="I1997" s="186"/>
      <c r="J1997" s="187">
        <f>ROUND(I1997*H1997,2)</f>
        <v>0</v>
      </c>
      <c r="K1997" s="188"/>
      <c r="L1997" s="41"/>
      <c r="M1997" s="189" t="s">
        <v>18</v>
      </c>
      <c r="N1997" s="190" t="s">
        <v>41</v>
      </c>
      <c r="O1997" s="66"/>
      <c r="P1997" s="191">
        <f>O1997*H1997</f>
        <v>0</v>
      </c>
      <c r="Q1997" s="191">
        <v>0</v>
      </c>
      <c r="R1997" s="191">
        <f>Q1997*H1997</f>
        <v>0</v>
      </c>
      <c r="S1997" s="191">
        <v>0</v>
      </c>
      <c r="T1997" s="192">
        <f>S1997*H1997</f>
        <v>0</v>
      </c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R1997" s="193" t="s">
        <v>167</v>
      </c>
      <c r="AT1997" s="193" t="s">
        <v>246</v>
      </c>
      <c r="AU1997" s="193" t="s">
        <v>79</v>
      </c>
      <c r="AY1997" s="19" t="s">
        <v>244</v>
      </c>
      <c r="BE1997" s="194">
        <f>IF(N1997="základní",J1997,0)</f>
        <v>0</v>
      </c>
      <c r="BF1997" s="194">
        <f>IF(N1997="snížená",J1997,0)</f>
        <v>0</v>
      </c>
      <c r="BG1997" s="194">
        <f>IF(N1997="zákl. přenesená",J1997,0)</f>
        <v>0</v>
      </c>
      <c r="BH1997" s="194">
        <f>IF(N1997="sníž. přenesená",J1997,0)</f>
        <v>0</v>
      </c>
      <c r="BI1997" s="194">
        <f>IF(N1997="nulová",J1997,0)</f>
        <v>0</v>
      </c>
      <c r="BJ1997" s="19" t="s">
        <v>77</v>
      </c>
      <c r="BK1997" s="194">
        <f>ROUND(I1997*H1997,2)</f>
        <v>0</v>
      </c>
      <c r="BL1997" s="19" t="s">
        <v>167</v>
      </c>
      <c r="BM1997" s="193" t="s">
        <v>4477</v>
      </c>
    </row>
    <row r="1998" spans="1:65" s="2" customFormat="1" ht="29.25">
      <c r="A1998" s="36"/>
      <c r="B1998" s="37"/>
      <c r="C1998" s="38"/>
      <c r="D1998" s="197" t="s">
        <v>444</v>
      </c>
      <c r="E1998" s="38"/>
      <c r="F1998" s="239" t="s">
        <v>4454</v>
      </c>
      <c r="G1998" s="38"/>
      <c r="H1998" s="38"/>
      <c r="I1998" s="240"/>
      <c r="J1998" s="38"/>
      <c r="K1998" s="38"/>
      <c r="L1998" s="41"/>
      <c r="M1998" s="241"/>
      <c r="N1998" s="242"/>
      <c r="O1998" s="66"/>
      <c r="P1998" s="66"/>
      <c r="Q1998" s="66"/>
      <c r="R1998" s="66"/>
      <c r="S1998" s="66"/>
      <c r="T1998" s="67"/>
      <c r="U1998" s="36"/>
      <c r="V1998" s="36"/>
      <c r="W1998" s="36"/>
      <c r="X1998" s="36"/>
      <c r="Y1998" s="36"/>
      <c r="Z1998" s="36"/>
      <c r="AA1998" s="36"/>
      <c r="AB1998" s="36"/>
      <c r="AC1998" s="36"/>
      <c r="AD1998" s="36"/>
      <c r="AE1998" s="36"/>
      <c r="AT1998" s="19" t="s">
        <v>444</v>
      </c>
      <c r="AU1998" s="19" t="s">
        <v>79</v>
      </c>
    </row>
    <row r="1999" spans="1:65" s="2" customFormat="1" ht="24.2" customHeight="1">
      <c r="A1999" s="36"/>
      <c r="B1999" s="37"/>
      <c r="C1999" s="181" t="s">
        <v>4478</v>
      </c>
      <c r="D1999" s="181" t="s">
        <v>246</v>
      </c>
      <c r="E1999" s="182" t="s">
        <v>4479</v>
      </c>
      <c r="F1999" s="183" t="s">
        <v>4480</v>
      </c>
      <c r="G1999" s="184" t="s">
        <v>4452</v>
      </c>
      <c r="H1999" s="185">
        <v>47.86</v>
      </c>
      <c r="I1999" s="186"/>
      <c r="J1999" s="187">
        <f>ROUND(I1999*H1999,2)</f>
        <v>0</v>
      </c>
      <c r="K1999" s="188"/>
      <c r="L1999" s="41"/>
      <c r="M1999" s="189" t="s">
        <v>18</v>
      </c>
      <c r="N1999" s="190" t="s">
        <v>41</v>
      </c>
      <c r="O1999" s="66"/>
      <c r="P1999" s="191">
        <f>O1999*H1999</f>
        <v>0</v>
      </c>
      <c r="Q1999" s="191">
        <v>0</v>
      </c>
      <c r="R1999" s="191">
        <f>Q1999*H1999</f>
        <v>0</v>
      </c>
      <c r="S1999" s="191">
        <v>0</v>
      </c>
      <c r="T1999" s="192">
        <f>S1999*H1999</f>
        <v>0</v>
      </c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R1999" s="193" t="s">
        <v>167</v>
      </c>
      <c r="AT1999" s="193" t="s">
        <v>246</v>
      </c>
      <c r="AU1999" s="193" t="s">
        <v>79</v>
      </c>
      <c r="AY1999" s="19" t="s">
        <v>244</v>
      </c>
      <c r="BE1999" s="194">
        <f>IF(N1999="základní",J1999,0)</f>
        <v>0</v>
      </c>
      <c r="BF1999" s="194">
        <f>IF(N1999="snížená",J1999,0)</f>
        <v>0</v>
      </c>
      <c r="BG1999" s="194">
        <f>IF(N1999="zákl. přenesená",J1999,0)</f>
        <v>0</v>
      </c>
      <c r="BH1999" s="194">
        <f>IF(N1999="sníž. přenesená",J1999,0)</f>
        <v>0</v>
      </c>
      <c r="BI1999" s="194">
        <f>IF(N1999="nulová",J1999,0)</f>
        <v>0</v>
      </c>
      <c r="BJ1999" s="19" t="s">
        <v>77</v>
      </c>
      <c r="BK1999" s="194">
        <f>ROUND(I1999*H1999,2)</f>
        <v>0</v>
      </c>
      <c r="BL1999" s="19" t="s">
        <v>167</v>
      </c>
      <c r="BM1999" s="193" t="s">
        <v>4481</v>
      </c>
    </row>
    <row r="2000" spans="1:65" s="2" customFormat="1" ht="29.25">
      <c r="A2000" s="36"/>
      <c r="B2000" s="37"/>
      <c r="C2000" s="38"/>
      <c r="D2000" s="197" t="s">
        <v>444</v>
      </c>
      <c r="E2000" s="38"/>
      <c r="F2000" s="239" t="s">
        <v>4454</v>
      </c>
      <c r="G2000" s="38"/>
      <c r="H2000" s="38"/>
      <c r="I2000" s="240"/>
      <c r="J2000" s="38"/>
      <c r="K2000" s="38"/>
      <c r="L2000" s="41"/>
      <c r="M2000" s="241"/>
      <c r="N2000" s="242"/>
      <c r="O2000" s="66"/>
      <c r="P2000" s="66"/>
      <c r="Q2000" s="66"/>
      <c r="R2000" s="66"/>
      <c r="S2000" s="66"/>
      <c r="T2000" s="67"/>
      <c r="U2000" s="36"/>
      <c r="V2000" s="36"/>
      <c r="W2000" s="36"/>
      <c r="X2000" s="36"/>
      <c r="Y2000" s="36"/>
      <c r="Z2000" s="36"/>
      <c r="AA2000" s="36"/>
      <c r="AB2000" s="36"/>
      <c r="AC2000" s="36"/>
      <c r="AD2000" s="36"/>
      <c r="AE2000" s="36"/>
      <c r="AT2000" s="19" t="s">
        <v>444</v>
      </c>
      <c r="AU2000" s="19" t="s">
        <v>79</v>
      </c>
    </row>
    <row r="2001" spans="1:65" s="2" customFormat="1" ht="21.75" customHeight="1">
      <c r="A2001" s="36"/>
      <c r="B2001" s="37"/>
      <c r="C2001" s="181" t="s">
        <v>4482</v>
      </c>
      <c r="D2001" s="181" t="s">
        <v>246</v>
      </c>
      <c r="E2001" s="182" t="s">
        <v>4483</v>
      </c>
      <c r="F2001" s="183" t="s">
        <v>4484</v>
      </c>
      <c r="G2001" s="184" t="s">
        <v>379</v>
      </c>
      <c r="H2001" s="185">
        <v>24.35</v>
      </c>
      <c r="I2001" s="186"/>
      <c r="J2001" s="187">
        <f>ROUND(I2001*H2001,2)</f>
        <v>0</v>
      </c>
      <c r="K2001" s="188"/>
      <c r="L2001" s="41"/>
      <c r="M2001" s="189" t="s">
        <v>18</v>
      </c>
      <c r="N2001" s="190" t="s">
        <v>41</v>
      </c>
      <c r="O2001" s="66"/>
      <c r="P2001" s="191">
        <f>O2001*H2001</f>
        <v>0</v>
      </c>
      <c r="Q2001" s="191">
        <v>0</v>
      </c>
      <c r="R2001" s="191">
        <f>Q2001*H2001</f>
        <v>0</v>
      </c>
      <c r="S2001" s="191">
        <v>0</v>
      </c>
      <c r="T2001" s="192">
        <f>S2001*H2001</f>
        <v>0</v>
      </c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R2001" s="193" t="s">
        <v>167</v>
      </c>
      <c r="AT2001" s="193" t="s">
        <v>246</v>
      </c>
      <c r="AU2001" s="193" t="s">
        <v>79</v>
      </c>
      <c r="AY2001" s="19" t="s">
        <v>244</v>
      </c>
      <c r="BE2001" s="194">
        <f>IF(N2001="základní",J2001,0)</f>
        <v>0</v>
      </c>
      <c r="BF2001" s="194">
        <f>IF(N2001="snížená",J2001,0)</f>
        <v>0</v>
      </c>
      <c r="BG2001" s="194">
        <f>IF(N2001="zákl. přenesená",J2001,0)</f>
        <v>0</v>
      </c>
      <c r="BH2001" s="194">
        <f>IF(N2001="sníž. přenesená",J2001,0)</f>
        <v>0</v>
      </c>
      <c r="BI2001" s="194">
        <f>IF(N2001="nulová",J2001,0)</f>
        <v>0</v>
      </c>
      <c r="BJ2001" s="19" t="s">
        <v>77</v>
      </c>
      <c r="BK2001" s="194">
        <f>ROUND(I2001*H2001,2)</f>
        <v>0</v>
      </c>
      <c r="BL2001" s="19" t="s">
        <v>167</v>
      </c>
      <c r="BM2001" s="193" t="s">
        <v>4485</v>
      </c>
    </row>
    <row r="2002" spans="1:65" s="2" customFormat="1" ht="16.5" customHeight="1">
      <c r="A2002" s="36"/>
      <c r="B2002" s="37"/>
      <c r="C2002" s="218" t="s">
        <v>4486</v>
      </c>
      <c r="D2002" s="218" t="s">
        <v>264</v>
      </c>
      <c r="E2002" s="219" t="s">
        <v>4487</v>
      </c>
      <c r="F2002" s="220" t="s">
        <v>4488</v>
      </c>
      <c r="G2002" s="221" t="s">
        <v>379</v>
      </c>
      <c r="H2002" s="222">
        <v>24.35</v>
      </c>
      <c r="I2002" s="223"/>
      <c r="J2002" s="224">
        <f>ROUND(I2002*H2002,2)</f>
        <v>0</v>
      </c>
      <c r="K2002" s="225"/>
      <c r="L2002" s="226"/>
      <c r="M2002" s="227" t="s">
        <v>18</v>
      </c>
      <c r="N2002" s="228" t="s">
        <v>41</v>
      </c>
      <c r="O2002" s="66"/>
      <c r="P2002" s="191">
        <f>O2002*H2002</f>
        <v>0</v>
      </c>
      <c r="Q2002" s="191">
        <v>5.8999999999999999E-3</v>
      </c>
      <c r="R2002" s="191">
        <f>Q2002*H2002</f>
        <v>0.14366500000000001</v>
      </c>
      <c r="S2002" s="191">
        <v>0</v>
      </c>
      <c r="T2002" s="192">
        <f>S2002*H2002</f>
        <v>0</v>
      </c>
      <c r="U2002" s="36"/>
      <c r="V2002" s="36"/>
      <c r="W2002" s="36"/>
      <c r="X2002" s="36"/>
      <c r="Y2002" s="36"/>
      <c r="Z2002" s="36"/>
      <c r="AA2002" s="36"/>
      <c r="AB2002" s="36"/>
      <c r="AC2002" s="36"/>
      <c r="AD2002" s="36"/>
      <c r="AE2002" s="36"/>
      <c r="AR2002" s="193" t="s">
        <v>415</v>
      </c>
      <c r="AT2002" s="193" t="s">
        <v>264</v>
      </c>
      <c r="AU2002" s="193" t="s">
        <v>79</v>
      </c>
      <c r="AY2002" s="19" t="s">
        <v>244</v>
      </c>
      <c r="BE2002" s="194">
        <f>IF(N2002="základní",J2002,0)</f>
        <v>0</v>
      </c>
      <c r="BF2002" s="194">
        <f>IF(N2002="snížená",J2002,0)</f>
        <v>0</v>
      </c>
      <c r="BG2002" s="194">
        <f>IF(N2002="zákl. přenesená",J2002,0)</f>
        <v>0</v>
      </c>
      <c r="BH2002" s="194">
        <f>IF(N2002="sníž. přenesená",J2002,0)</f>
        <v>0</v>
      </c>
      <c r="BI2002" s="194">
        <f>IF(N2002="nulová",J2002,0)</f>
        <v>0</v>
      </c>
      <c r="BJ2002" s="19" t="s">
        <v>77</v>
      </c>
      <c r="BK2002" s="194">
        <f>ROUND(I2002*H2002,2)</f>
        <v>0</v>
      </c>
      <c r="BL2002" s="19" t="s">
        <v>167</v>
      </c>
      <c r="BM2002" s="193" t="s">
        <v>4489</v>
      </c>
    </row>
    <row r="2003" spans="1:65" s="2" customFormat="1" ht="29.25">
      <c r="A2003" s="36"/>
      <c r="B2003" s="37"/>
      <c r="C2003" s="38"/>
      <c r="D2003" s="197" t="s">
        <v>444</v>
      </c>
      <c r="E2003" s="38"/>
      <c r="F2003" s="239" t="s">
        <v>4454</v>
      </c>
      <c r="G2003" s="38"/>
      <c r="H2003" s="38"/>
      <c r="I2003" s="240"/>
      <c r="J2003" s="38"/>
      <c r="K2003" s="38"/>
      <c r="L2003" s="41"/>
      <c r="M2003" s="241"/>
      <c r="N2003" s="242"/>
      <c r="O2003" s="66"/>
      <c r="P2003" s="66"/>
      <c r="Q2003" s="66"/>
      <c r="R2003" s="66"/>
      <c r="S2003" s="66"/>
      <c r="T2003" s="67"/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T2003" s="19" t="s">
        <v>444</v>
      </c>
      <c r="AU2003" s="19" t="s">
        <v>79</v>
      </c>
    </row>
    <row r="2004" spans="1:65" s="2" customFormat="1" ht="37.9" customHeight="1">
      <c r="A2004" s="36"/>
      <c r="B2004" s="37"/>
      <c r="C2004" s="181" t="s">
        <v>4490</v>
      </c>
      <c r="D2004" s="181" t="s">
        <v>246</v>
      </c>
      <c r="E2004" s="182" t="s">
        <v>4491</v>
      </c>
      <c r="F2004" s="183" t="s">
        <v>4492</v>
      </c>
      <c r="G2004" s="184" t="s">
        <v>249</v>
      </c>
      <c r="H2004" s="185">
        <v>81</v>
      </c>
      <c r="I2004" s="186"/>
      <c r="J2004" s="187">
        <f>ROUND(I2004*H2004,2)</f>
        <v>0</v>
      </c>
      <c r="K2004" s="188"/>
      <c r="L2004" s="41"/>
      <c r="M2004" s="189" t="s">
        <v>18</v>
      </c>
      <c r="N2004" s="190" t="s">
        <v>41</v>
      </c>
      <c r="O2004" s="66"/>
      <c r="P2004" s="191">
        <f>O2004*H2004</f>
        <v>0</v>
      </c>
      <c r="Q2004" s="191">
        <v>0</v>
      </c>
      <c r="R2004" s="191">
        <f>Q2004*H2004</f>
        <v>0</v>
      </c>
      <c r="S2004" s="191">
        <v>0</v>
      </c>
      <c r="T2004" s="192">
        <f>S2004*H2004</f>
        <v>0</v>
      </c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R2004" s="193" t="s">
        <v>167</v>
      </c>
      <c r="AT2004" s="193" t="s">
        <v>246</v>
      </c>
      <c r="AU2004" s="193" t="s">
        <v>79</v>
      </c>
      <c r="AY2004" s="19" t="s">
        <v>244</v>
      </c>
      <c r="BE2004" s="194">
        <f>IF(N2004="základní",J2004,0)</f>
        <v>0</v>
      </c>
      <c r="BF2004" s="194">
        <f>IF(N2004="snížená",J2004,0)</f>
        <v>0</v>
      </c>
      <c r="BG2004" s="194">
        <f>IF(N2004="zákl. přenesená",J2004,0)</f>
        <v>0</v>
      </c>
      <c r="BH2004" s="194">
        <f>IF(N2004="sníž. přenesená",J2004,0)</f>
        <v>0</v>
      </c>
      <c r="BI2004" s="194">
        <f>IF(N2004="nulová",J2004,0)</f>
        <v>0</v>
      </c>
      <c r="BJ2004" s="19" t="s">
        <v>77</v>
      </c>
      <c r="BK2004" s="194">
        <f>ROUND(I2004*H2004,2)</f>
        <v>0</v>
      </c>
      <c r="BL2004" s="19" t="s">
        <v>167</v>
      </c>
      <c r="BM2004" s="193" t="s">
        <v>4493</v>
      </c>
    </row>
    <row r="2005" spans="1:65" s="2" customFormat="1" ht="19.5">
      <c r="A2005" s="36"/>
      <c r="B2005" s="37"/>
      <c r="C2005" s="38"/>
      <c r="D2005" s="197" t="s">
        <v>444</v>
      </c>
      <c r="E2005" s="38"/>
      <c r="F2005" s="239" t="s">
        <v>4494</v>
      </c>
      <c r="G2005" s="38"/>
      <c r="H2005" s="38"/>
      <c r="I2005" s="240"/>
      <c r="J2005" s="38"/>
      <c r="K2005" s="38"/>
      <c r="L2005" s="41"/>
      <c r="M2005" s="241"/>
      <c r="N2005" s="242"/>
      <c r="O2005" s="66"/>
      <c r="P2005" s="66"/>
      <c r="Q2005" s="66"/>
      <c r="R2005" s="66"/>
      <c r="S2005" s="66"/>
      <c r="T2005" s="67"/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T2005" s="19" t="s">
        <v>444</v>
      </c>
      <c r="AU2005" s="19" t="s">
        <v>79</v>
      </c>
    </row>
    <row r="2006" spans="1:65" s="2" customFormat="1" ht="21.75" customHeight="1">
      <c r="A2006" s="36"/>
      <c r="B2006" s="37"/>
      <c r="C2006" s="218" t="s">
        <v>4495</v>
      </c>
      <c r="D2006" s="218" t="s">
        <v>264</v>
      </c>
      <c r="E2006" s="219" t="s">
        <v>4496</v>
      </c>
      <c r="F2006" s="220" t="s">
        <v>4497</v>
      </c>
      <c r="G2006" s="221" t="s">
        <v>249</v>
      </c>
      <c r="H2006" s="222">
        <v>59</v>
      </c>
      <c r="I2006" s="223"/>
      <c r="J2006" s="224">
        <f>ROUND(I2006*H2006,2)</f>
        <v>0</v>
      </c>
      <c r="K2006" s="225"/>
      <c r="L2006" s="226"/>
      <c r="M2006" s="227" t="s">
        <v>18</v>
      </c>
      <c r="N2006" s="228" t="s">
        <v>41</v>
      </c>
      <c r="O2006" s="66"/>
      <c r="P2006" s="191">
        <f>O2006*H2006</f>
        <v>0</v>
      </c>
      <c r="Q2006" s="191">
        <v>7.6999999999999996E-4</v>
      </c>
      <c r="R2006" s="191">
        <f>Q2006*H2006</f>
        <v>4.5429999999999998E-2</v>
      </c>
      <c r="S2006" s="191">
        <v>0</v>
      </c>
      <c r="T2006" s="192">
        <f>S2006*H2006</f>
        <v>0</v>
      </c>
      <c r="U2006" s="36"/>
      <c r="V2006" s="36"/>
      <c r="W2006" s="36"/>
      <c r="X2006" s="36"/>
      <c r="Y2006" s="36"/>
      <c r="Z2006" s="36"/>
      <c r="AA2006" s="36"/>
      <c r="AB2006" s="36"/>
      <c r="AC2006" s="36"/>
      <c r="AD2006" s="36"/>
      <c r="AE2006" s="36"/>
      <c r="AR2006" s="193" t="s">
        <v>415</v>
      </c>
      <c r="AT2006" s="193" t="s">
        <v>264</v>
      </c>
      <c r="AU2006" s="193" t="s">
        <v>79</v>
      </c>
      <c r="AY2006" s="19" t="s">
        <v>244</v>
      </c>
      <c r="BE2006" s="194">
        <f>IF(N2006="základní",J2006,0)</f>
        <v>0</v>
      </c>
      <c r="BF2006" s="194">
        <f>IF(N2006="snížená",J2006,0)</f>
        <v>0</v>
      </c>
      <c r="BG2006" s="194">
        <f>IF(N2006="zákl. přenesená",J2006,0)</f>
        <v>0</v>
      </c>
      <c r="BH2006" s="194">
        <f>IF(N2006="sníž. přenesená",J2006,0)</f>
        <v>0</v>
      </c>
      <c r="BI2006" s="194">
        <f>IF(N2006="nulová",J2006,0)</f>
        <v>0</v>
      </c>
      <c r="BJ2006" s="19" t="s">
        <v>77</v>
      </c>
      <c r="BK2006" s="194">
        <f>ROUND(I2006*H2006,2)</f>
        <v>0</v>
      </c>
      <c r="BL2006" s="19" t="s">
        <v>167</v>
      </c>
      <c r="BM2006" s="193" t="s">
        <v>4498</v>
      </c>
    </row>
    <row r="2007" spans="1:65" s="13" customFormat="1">
      <c r="B2007" s="195"/>
      <c r="C2007" s="196"/>
      <c r="D2007" s="197" t="s">
        <v>252</v>
      </c>
      <c r="E2007" s="198" t="s">
        <v>18</v>
      </c>
      <c r="F2007" s="199" t="s">
        <v>4499</v>
      </c>
      <c r="G2007" s="196"/>
      <c r="H2007" s="200">
        <v>38</v>
      </c>
      <c r="I2007" s="201"/>
      <c r="J2007" s="196"/>
      <c r="K2007" s="196"/>
      <c r="L2007" s="202"/>
      <c r="M2007" s="203"/>
      <c r="N2007" s="204"/>
      <c r="O2007" s="204"/>
      <c r="P2007" s="204"/>
      <c r="Q2007" s="204"/>
      <c r="R2007" s="204"/>
      <c r="S2007" s="204"/>
      <c r="T2007" s="205"/>
      <c r="AT2007" s="206" t="s">
        <v>252</v>
      </c>
      <c r="AU2007" s="206" t="s">
        <v>79</v>
      </c>
      <c r="AV2007" s="13" t="s">
        <v>79</v>
      </c>
      <c r="AW2007" s="13" t="s">
        <v>32</v>
      </c>
      <c r="AX2007" s="13" t="s">
        <v>70</v>
      </c>
      <c r="AY2007" s="206" t="s">
        <v>244</v>
      </c>
    </row>
    <row r="2008" spans="1:65" s="13" customFormat="1">
      <c r="B2008" s="195"/>
      <c r="C2008" s="196"/>
      <c r="D2008" s="197" t="s">
        <v>252</v>
      </c>
      <c r="E2008" s="198" t="s">
        <v>18</v>
      </c>
      <c r="F2008" s="199" t="s">
        <v>4500</v>
      </c>
      <c r="G2008" s="196"/>
      <c r="H2008" s="200">
        <v>21</v>
      </c>
      <c r="I2008" s="201"/>
      <c r="J2008" s="196"/>
      <c r="K2008" s="196"/>
      <c r="L2008" s="202"/>
      <c r="M2008" s="203"/>
      <c r="N2008" s="204"/>
      <c r="O2008" s="204"/>
      <c r="P2008" s="204"/>
      <c r="Q2008" s="204"/>
      <c r="R2008" s="204"/>
      <c r="S2008" s="204"/>
      <c r="T2008" s="205"/>
      <c r="AT2008" s="206" t="s">
        <v>252</v>
      </c>
      <c r="AU2008" s="206" t="s">
        <v>79</v>
      </c>
      <c r="AV2008" s="13" t="s">
        <v>79</v>
      </c>
      <c r="AW2008" s="13" t="s">
        <v>32</v>
      </c>
      <c r="AX2008" s="13" t="s">
        <v>70</v>
      </c>
      <c r="AY2008" s="206" t="s">
        <v>244</v>
      </c>
    </row>
    <row r="2009" spans="1:65" s="14" customFormat="1">
      <c r="B2009" s="207"/>
      <c r="C2009" s="208"/>
      <c r="D2009" s="197" t="s">
        <v>252</v>
      </c>
      <c r="E2009" s="209" t="s">
        <v>18</v>
      </c>
      <c r="F2009" s="210" t="s">
        <v>254</v>
      </c>
      <c r="G2009" s="208"/>
      <c r="H2009" s="211">
        <v>59</v>
      </c>
      <c r="I2009" s="212"/>
      <c r="J2009" s="208"/>
      <c r="K2009" s="208"/>
      <c r="L2009" s="213"/>
      <c r="M2009" s="214"/>
      <c r="N2009" s="215"/>
      <c r="O2009" s="215"/>
      <c r="P2009" s="215"/>
      <c r="Q2009" s="215"/>
      <c r="R2009" s="215"/>
      <c r="S2009" s="215"/>
      <c r="T2009" s="216"/>
      <c r="AT2009" s="217" t="s">
        <v>252</v>
      </c>
      <c r="AU2009" s="217" t="s">
        <v>79</v>
      </c>
      <c r="AV2009" s="14" t="s">
        <v>250</v>
      </c>
      <c r="AW2009" s="14" t="s">
        <v>32</v>
      </c>
      <c r="AX2009" s="14" t="s">
        <v>77</v>
      </c>
      <c r="AY2009" s="217" t="s">
        <v>244</v>
      </c>
    </row>
    <row r="2010" spans="1:65" s="2" customFormat="1" ht="21.75" customHeight="1">
      <c r="A2010" s="36"/>
      <c r="B2010" s="37"/>
      <c r="C2010" s="218" t="s">
        <v>4501</v>
      </c>
      <c r="D2010" s="218" t="s">
        <v>264</v>
      </c>
      <c r="E2010" s="219" t="s">
        <v>4502</v>
      </c>
      <c r="F2010" s="220" t="s">
        <v>4503</v>
      </c>
      <c r="G2010" s="221" t="s">
        <v>249</v>
      </c>
      <c r="H2010" s="222">
        <v>8</v>
      </c>
      <c r="I2010" s="223"/>
      <c r="J2010" s="224">
        <f>ROUND(I2010*H2010,2)</f>
        <v>0</v>
      </c>
      <c r="K2010" s="225"/>
      <c r="L2010" s="226"/>
      <c r="M2010" s="227" t="s">
        <v>18</v>
      </c>
      <c r="N2010" s="228" t="s">
        <v>41</v>
      </c>
      <c r="O2010" s="66"/>
      <c r="P2010" s="191">
        <f>O2010*H2010</f>
        <v>0</v>
      </c>
      <c r="Q2010" s="191">
        <v>0</v>
      </c>
      <c r="R2010" s="191">
        <f>Q2010*H2010</f>
        <v>0</v>
      </c>
      <c r="S2010" s="191">
        <v>0</v>
      </c>
      <c r="T2010" s="192">
        <f>S2010*H2010</f>
        <v>0</v>
      </c>
      <c r="U2010" s="36"/>
      <c r="V2010" s="36"/>
      <c r="W2010" s="36"/>
      <c r="X2010" s="36"/>
      <c r="Y2010" s="36"/>
      <c r="Z2010" s="36"/>
      <c r="AA2010" s="36"/>
      <c r="AB2010" s="36"/>
      <c r="AC2010" s="36"/>
      <c r="AD2010" s="36"/>
      <c r="AE2010" s="36"/>
      <c r="AR2010" s="193" t="s">
        <v>415</v>
      </c>
      <c r="AT2010" s="193" t="s">
        <v>264</v>
      </c>
      <c r="AU2010" s="193" t="s">
        <v>79</v>
      </c>
      <c r="AY2010" s="19" t="s">
        <v>244</v>
      </c>
      <c r="BE2010" s="194">
        <f>IF(N2010="základní",J2010,0)</f>
        <v>0</v>
      </c>
      <c r="BF2010" s="194">
        <f>IF(N2010="snížená",J2010,0)</f>
        <v>0</v>
      </c>
      <c r="BG2010" s="194">
        <f>IF(N2010="zákl. přenesená",J2010,0)</f>
        <v>0</v>
      </c>
      <c r="BH2010" s="194">
        <f>IF(N2010="sníž. přenesená",J2010,0)</f>
        <v>0</v>
      </c>
      <c r="BI2010" s="194">
        <f>IF(N2010="nulová",J2010,0)</f>
        <v>0</v>
      </c>
      <c r="BJ2010" s="19" t="s">
        <v>77</v>
      </c>
      <c r="BK2010" s="194">
        <f>ROUND(I2010*H2010,2)</f>
        <v>0</v>
      </c>
      <c r="BL2010" s="19" t="s">
        <v>167</v>
      </c>
      <c r="BM2010" s="193" t="s">
        <v>4504</v>
      </c>
    </row>
    <row r="2011" spans="1:65" s="13" customFormat="1">
      <c r="B2011" s="195"/>
      <c r="C2011" s="196"/>
      <c r="D2011" s="197" t="s">
        <v>252</v>
      </c>
      <c r="E2011" s="198" t="s">
        <v>18</v>
      </c>
      <c r="F2011" s="199" t="s">
        <v>4505</v>
      </c>
      <c r="G2011" s="196"/>
      <c r="H2011" s="200">
        <v>8</v>
      </c>
      <c r="I2011" s="201"/>
      <c r="J2011" s="196"/>
      <c r="K2011" s="196"/>
      <c r="L2011" s="202"/>
      <c r="M2011" s="203"/>
      <c r="N2011" s="204"/>
      <c r="O2011" s="204"/>
      <c r="P2011" s="204"/>
      <c r="Q2011" s="204"/>
      <c r="R2011" s="204"/>
      <c r="S2011" s="204"/>
      <c r="T2011" s="205"/>
      <c r="AT2011" s="206" t="s">
        <v>252</v>
      </c>
      <c r="AU2011" s="206" t="s">
        <v>79</v>
      </c>
      <c r="AV2011" s="13" t="s">
        <v>79</v>
      </c>
      <c r="AW2011" s="13" t="s">
        <v>32</v>
      </c>
      <c r="AX2011" s="13" t="s">
        <v>70</v>
      </c>
      <c r="AY2011" s="206" t="s">
        <v>244</v>
      </c>
    </row>
    <row r="2012" spans="1:65" s="14" customFormat="1">
      <c r="B2012" s="207"/>
      <c r="C2012" s="208"/>
      <c r="D2012" s="197" t="s">
        <v>252</v>
      </c>
      <c r="E2012" s="209" t="s">
        <v>18</v>
      </c>
      <c r="F2012" s="210" t="s">
        <v>254</v>
      </c>
      <c r="G2012" s="208"/>
      <c r="H2012" s="211">
        <v>8</v>
      </c>
      <c r="I2012" s="212"/>
      <c r="J2012" s="208"/>
      <c r="K2012" s="208"/>
      <c r="L2012" s="213"/>
      <c r="M2012" s="214"/>
      <c r="N2012" s="215"/>
      <c r="O2012" s="215"/>
      <c r="P2012" s="215"/>
      <c r="Q2012" s="215"/>
      <c r="R2012" s="215"/>
      <c r="S2012" s="215"/>
      <c r="T2012" s="216"/>
      <c r="AT2012" s="217" t="s">
        <v>252</v>
      </c>
      <c r="AU2012" s="217" t="s">
        <v>79</v>
      </c>
      <c r="AV2012" s="14" t="s">
        <v>250</v>
      </c>
      <c r="AW2012" s="14" t="s">
        <v>32</v>
      </c>
      <c r="AX2012" s="14" t="s">
        <v>77</v>
      </c>
      <c r="AY2012" s="217" t="s">
        <v>244</v>
      </c>
    </row>
    <row r="2013" spans="1:65" s="2" customFormat="1" ht="21.75" customHeight="1">
      <c r="A2013" s="36"/>
      <c r="B2013" s="37"/>
      <c r="C2013" s="218" t="s">
        <v>4506</v>
      </c>
      <c r="D2013" s="218" t="s">
        <v>264</v>
      </c>
      <c r="E2013" s="219" t="s">
        <v>4507</v>
      </c>
      <c r="F2013" s="220" t="s">
        <v>4508</v>
      </c>
      <c r="G2013" s="221" t="s">
        <v>249</v>
      </c>
      <c r="H2013" s="222">
        <v>12</v>
      </c>
      <c r="I2013" s="223"/>
      <c r="J2013" s="224">
        <f>ROUND(I2013*H2013,2)</f>
        <v>0</v>
      </c>
      <c r="K2013" s="225"/>
      <c r="L2013" s="226"/>
      <c r="M2013" s="227" t="s">
        <v>18</v>
      </c>
      <c r="N2013" s="228" t="s">
        <v>41</v>
      </c>
      <c r="O2013" s="66"/>
      <c r="P2013" s="191">
        <f>O2013*H2013</f>
        <v>0</v>
      </c>
      <c r="Q2013" s="191">
        <v>0</v>
      </c>
      <c r="R2013" s="191">
        <f>Q2013*H2013</f>
        <v>0</v>
      </c>
      <c r="S2013" s="191">
        <v>0</v>
      </c>
      <c r="T2013" s="192">
        <f>S2013*H2013</f>
        <v>0</v>
      </c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R2013" s="193" t="s">
        <v>415</v>
      </c>
      <c r="AT2013" s="193" t="s">
        <v>264</v>
      </c>
      <c r="AU2013" s="193" t="s">
        <v>79</v>
      </c>
      <c r="AY2013" s="19" t="s">
        <v>244</v>
      </c>
      <c r="BE2013" s="194">
        <f>IF(N2013="základní",J2013,0)</f>
        <v>0</v>
      </c>
      <c r="BF2013" s="194">
        <f>IF(N2013="snížená",J2013,0)</f>
        <v>0</v>
      </c>
      <c r="BG2013" s="194">
        <f>IF(N2013="zákl. přenesená",J2013,0)</f>
        <v>0</v>
      </c>
      <c r="BH2013" s="194">
        <f>IF(N2013="sníž. přenesená",J2013,0)</f>
        <v>0</v>
      </c>
      <c r="BI2013" s="194">
        <f>IF(N2013="nulová",J2013,0)</f>
        <v>0</v>
      </c>
      <c r="BJ2013" s="19" t="s">
        <v>77</v>
      </c>
      <c r="BK2013" s="194">
        <f>ROUND(I2013*H2013,2)</f>
        <v>0</v>
      </c>
      <c r="BL2013" s="19" t="s">
        <v>167</v>
      </c>
      <c r="BM2013" s="193" t="s">
        <v>4509</v>
      </c>
    </row>
    <row r="2014" spans="1:65" s="13" customFormat="1">
      <c r="B2014" s="195"/>
      <c r="C2014" s="196"/>
      <c r="D2014" s="197" t="s">
        <v>252</v>
      </c>
      <c r="E2014" s="198" t="s">
        <v>18</v>
      </c>
      <c r="F2014" s="199" t="s">
        <v>4510</v>
      </c>
      <c r="G2014" s="196"/>
      <c r="H2014" s="200">
        <v>12</v>
      </c>
      <c r="I2014" s="201"/>
      <c r="J2014" s="196"/>
      <c r="K2014" s="196"/>
      <c r="L2014" s="202"/>
      <c r="M2014" s="203"/>
      <c r="N2014" s="204"/>
      <c r="O2014" s="204"/>
      <c r="P2014" s="204"/>
      <c r="Q2014" s="204"/>
      <c r="R2014" s="204"/>
      <c r="S2014" s="204"/>
      <c r="T2014" s="205"/>
      <c r="AT2014" s="206" t="s">
        <v>252</v>
      </c>
      <c r="AU2014" s="206" t="s">
        <v>79</v>
      </c>
      <c r="AV2014" s="13" t="s">
        <v>79</v>
      </c>
      <c r="AW2014" s="13" t="s">
        <v>32</v>
      </c>
      <c r="AX2014" s="13" t="s">
        <v>70</v>
      </c>
      <c r="AY2014" s="206" t="s">
        <v>244</v>
      </c>
    </row>
    <row r="2015" spans="1:65" s="14" customFormat="1">
      <c r="B2015" s="207"/>
      <c r="C2015" s="208"/>
      <c r="D2015" s="197" t="s">
        <v>252</v>
      </c>
      <c r="E2015" s="209" t="s">
        <v>18</v>
      </c>
      <c r="F2015" s="210" t="s">
        <v>254</v>
      </c>
      <c r="G2015" s="208"/>
      <c r="H2015" s="211">
        <v>12</v>
      </c>
      <c r="I2015" s="212"/>
      <c r="J2015" s="208"/>
      <c r="K2015" s="208"/>
      <c r="L2015" s="213"/>
      <c r="M2015" s="214"/>
      <c r="N2015" s="215"/>
      <c r="O2015" s="215"/>
      <c r="P2015" s="215"/>
      <c r="Q2015" s="215"/>
      <c r="R2015" s="215"/>
      <c r="S2015" s="215"/>
      <c r="T2015" s="216"/>
      <c r="AT2015" s="217" t="s">
        <v>252</v>
      </c>
      <c r="AU2015" s="217" t="s">
        <v>79</v>
      </c>
      <c r="AV2015" s="14" t="s">
        <v>250</v>
      </c>
      <c r="AW2015" s="14" t="s">
        <v>32</v>
      </c>
      <c r="AX2015" s="14" t="s">
        <v>77</v>
      </c>
      <c r="AY2015" s="217" t="s">
        <v>244</v>
      </c>
    </row>
    <row r="2016" spans="1:65" s="2" customFormat="1" ht="21.75" customHeight="1">
      <c r="A2016" s="36"/>
      <c r="B2016" s="37"/>
      <c r="C2016" s="218" t="s">
        <v>4511</v>
      </c>
      <c r="D2016" s="218" t="s">
        <v>264</v>
      </c>
      <c r="E2016" s="219" t="s">
        <v>4512</v>
      </c>
      <c r="F2016" s="220" t="s">
        <v>4513</v>
      </c>
      <c r="G2016" s="221" t="s">
        <v>249</v>
      </c>
      <c r="H2016" s="222">
        <v>2</v>
      </c>
      <c r="I2016" s="223"/>
      <c r="J2016" s="224">
        <f>ROUND(I2016*H2016,2)</f>
        <v>0</v>
      </c>
      <c r="K2016" s="225"/>
      <c r="L2016" s="226"/>
      <c r="M2016" s="227" t="s">
        <v>18</v>
      </c>
      <c r="N2016" s="228" t="s">
        <v>41</v>
      </c>
      <c r="O2016" s="66"/>
      <c r="P2016" s="191">
        <f>O2016*H2016</f>
        <v>0</v>
      </c>
      <c r="Q2016" s="191">
        <v>0</v>
      </c>
      <c r="R2016" s="191">
        <f>Q2016*H2016</f>
        <v>0</v>
      </c>
      <c r="S2016" s="191">
        <v>0</v>
      </c>
      <c r="T2016" s="192">
        <f>S2016*H2016</f>
        <v>0</v>
      </c>
      <c r="U2016" s="36"/>
      <c r="V2016" s="36"/>
      <c r="W2016" s="36"/>
      <c r="X2016" s="36"/>
      <c r="Y2016" s="36"/>
      <c r="Z2016" s="36"/>
      <c r="AA2016" s="36"/>
      <c r="AB2016" s="36"/>
      <c r="AC2016" s="36"/>
      <c r="AD2016" s="36"/>
      <c r="AE2016" s="36"/>
      <c r="AR2016" s="193" t="s">
        <v>415</v>
      </c>
      <c r="AT2016" s="193" t="s">
        <v>264</v>
      </c>
      <c r="AU2016" s="193" t="s">
        <v>79</v>
      </c>
      <c r="AY2016" s="19" t="s">
        <v>244</v>
      </c>
      <c r="BE2016" s="194">
        <f>IF(N2016="základní",J2016,0)</f>
        <v>0</v>
      </c>
      <c r="BF2016" s="194">
        <f>IF(N2016="snížená",J2016,0)</f>
        <v>0</v>
      </c>
      <c r="BG2016" s="194">
        <f>IF(N2016="zákl. přenesená",J2016,0)</f>
        <v>0</v>
      </c>
      <c r="BH2016" s="194">
        <f>IF(N2016="sníž. přenesená",J2016,0)</f>
        <v>0</v>
      </c>
      <c r="BI2016" s="194">
        <f>IF(N2016="nulová",J2016,0)</f>
        <v>0</v>
      </c>
      <c r="BJ2016" s="19" t="s">
        <v>77</v>
      </c>
      <c r="BK2016" s="194">
        <f>ROUND(I2016*H2016,2)</f>
        <v>0</v>
      </c>
      <c r="BL2016" s="19" t="s">
        <v>167</v>
      </c>
      <c r="BM2016" s="193" t="s">
        <v>4514</v>
      </c>
    </row>
    <row r="2017" spans="1:65" s="13" customFormat="1">
      <c r="B2017" s="195"/>
      <c r="C2017" s="196"/>
      <c r="D2017" s="197" t="s">
        <v>252</v>
      </c>
      <c r="E2017" s="198" t="s">
        <v>18</v>
      </c>
      <c r="F2017" s="199" t="s">
        <v>4515</v>
      </c>
      <c r="G2017" s="196"/>
      <c r="H2017" s="200">
        <v>2</v>
      </c>
      <c r="I2017" s="201"/>
      <c r="J2017" s="196"/>
      <c r="K2017" s="196"/>
      <c r="L2017" s="202"/>
      <c r="M2017" s="203"/>
      <c r="N2017" s="204"/>
      <c r="O2017" s="204"/>
      <c r="P2017" s="204"/>
      <c r="Q2017" s="204"/>
      <c r="R2017" s="204"/>
      <c r="S2017" s="204"/>
      <c r="T2017" s="205"/>
      <c r="AT2017" s="206" t="s">
        <v>252</v>
      </c>
      <c r="AU2017" s="206" t="s">
        <v>79</v>
      </c>
      <c r="AV2017" s="13" t="s">
        <v>79</v>
      </c>
      <c r="AW2017" s="13" t="s">
        <v>32</v>
      </c>
      <c r="AX2017" s="13" t="s">
        <v>70</v>
      </c>
      <c r="AY2017" s="206" t="s">
        <v>244</v>
      </c>
    </row>
    <row r="2018" spans="1:65" s="14" customFormat="1">
      <c r="B2018" s="207"/>
      <c r="C2018" s="208"/>
      <c r="D2018" s="197" t="s">
        <v>252</v>
      </c>
      <c r="E2018" s="209" t="s">
        <v>18</v>
      </c>
      <c r="F2018" s="210" t="s">
        <v>254</v>
      </c>
      <c r="G2018" s="208"/>
      <c r="H2018" s="211">
        <v>2</v>
      </c>
      <c r="I2018" s="212"/>
      <c r="J2018" s="208"/>
      <c r="K2018" s="208"/>
      <c r="L2018" s="213"/>
      <c r="M2018" s="214"/>
      <c r="N2018" s="215"/>
      <c r="O2018" s="215"/>
      <c r="P2018" s="215"/>
      <c r="Q2018" s="215"/>
      <c r="R2018" s="215"/>
      <c r="S2018" s="215"/>
      <c r="T2018" s="216"/>
      <c r="AT2018" s="217" t="s">
        <v>252</v>
      </c>
      <c r="AU2018" s="217" t="s">
        <v>79</v>
      </c>
      <c r="AV2018" s="14" t="s">
        <v>250</v>
      </c>
      <c r="AW2018" s="14" t="s">
        <v>32</v>
      </c>
      <c r="AX2018" s="14" t="s">
        <v>77</v>
      </c>
      <c r="AY2018" s="217" t="s">
        <v>244</v>
      </c>
    </row>
    <row r="2019" spans="1:65" s="2" customFormat="1" ht="49.15" customHeight="1">
      <c r="A2019" s="36"/>
      <c r="B2019" s="37"/>
      <c r="C2019" s="181" t="s">
        <v>4516</v>
      </c>
      <c r="D2019" s="181" t="s">
        <v>246</v>
      </c>
      <c r="E2019" s="182" t="s">
        <v>4517</v>
      </c>
      <c r="F2019" s="183" t="s">
        <v>4518</v>
      </c>
      <c r="G2019" s="184" t="s">
        <v>249</v>
      </c>
      <c r="H2019" s="185">
        <v>3</v>
      </c>
      <c r="I2019" s="186"/>
      <c r="J2019" s="187">
        <f>ROUND(I2019*H2019,2)</f>
        <v>0</v>
      </c>
      <c r="K2019" s="188"/>
      <c r="L2019" s="41"/>
      <c r="M2019" s="189" t="s">
        <v>18</v>
      </c>
      <c r="N2019" s="190" t="s">
        <v>41</v>
      </c>
      <c r="O2019" s="66"/>
      <c r="P2019" s="191">
        <f>O2019*H2019</f>
        <v>0</v>
      </c>
      <c r="Q2019" s="191">
        <v>0</v>
      </c>
      <c r="R2019" s="191">
        <f>Q2019*H2019</f>
        <v>0</v>
      </c>
      <c r="S2019" s="191">
        <v>0</v>
      </c>
      <c r="T2019" s="192">
        <f>S2019*H2019</f>
        <v>0</v>
      </c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R2019" s="193" t="s">
        <v>167</v>
      </c>
      <c r="AT2019" s="193" t="s">
        <v>246</v>
      </c>
      <c r="AU2019" s="193" t="s">
        <v>79</v>
      </c>
      <c r="AY2019" s="19" t="s">
        <v>244</v>
      </c>
      <c r="BE2019" s="194">
        <f>IF(N2019="základní",J2019,0)</f>
        <v>0</v>
      </c>
      <c r="BF2019" s="194">
        <f>IF(N2019="snížená",J2019,0)</f>
        <v>0</v>
      </c>
      <c r="BG2019" s="194">
        <f>IF(N2019="zákl. přenesená",J2019,0)</f>
        <v>0</v>
      </c>
      <c r="BH2019" s="194">
        <f>IF(N2019="sníž. přenesená",J2019,0)</f>
        <v>0</v>
      </c>
      <c r="BI2019" s="194">
        <f>IF(N2019="nulová",J2019,0)</f>
        <v>0</v>
      </c>
      <c r="BJ2019" s="19" t="s">
        <v>77</v>
      </c>
      <c r="BK2019" s="194">
        <f>ROUND(I2019*H2019,2)</f>
        <v>0</v>
      </c>
      <c r="BL2019" s="19" t="s">
        <v>167</v>
      </c>
      <c r="BM2019" s="193" t="s">
        <v>4519</v>
      </c>
    </row>
    <row r="2020" spans="1:65" s="2" customFormat="1" ht="33" customHeight="1">
      <c r="A2020" s="36"/>
      <c r="B2020" s="37"/>
      <c r="C2020" s="218" t="s">
        <v>4520</v>
      </c>
      <c r="D2020" s="218" t="s">
        <v>264</v>
      </c>
      <c r="E2020" s="219" t="s">
        <v>4521</v>
      </c>
      <c r="F2020" s="220" t="s">
        <v>4522</v>
      </c>
      <c r="G2020" s="221" t="s">
        <v>379</v>
      </c>
      <c r="H2020" s="222">
        <v>44.67</v>
      </c>
      <c r="I2020" s="223"/>
      <c r="J2020" s="224">
        <f>ROUND(I2020*H2020,2)</f>
        <v>0</v>
      </c>
      <c r="K2020" s="225"/>
      <c r="L2020" s="226"/>
      <c r="M2020" s="227" t="s">
        <v>18</v>
      </c>
      <c r="N2020" s="228" t="s">
        <v>41</v>
      </c>
      <c r="O2020" s="66"/>
      <c r="P2020" s="191">
        <f>O2020*H2020</f>
        <v>0</v>
      </c>
      <c r="Q2020" s="191">
        <v>1.4999999999999999E-4</v>
      </c>
      <c r="R2020" s="191">
        <f>Q2020*H2020</f>
        <v>6.7004999999999999E-3</v>
      </c>
      <c r="S2020" s="191">
        <v>0</v>
      </c>
      <c r="T2020" s="192">
        <f>S2020*H2020</f>
        <v>0</v>
      </c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R2020" s="193" t="s">
        <v>415</v>
      </c>
      <c r="AT2020" s="193" t="s">
        <v>264</v>
      </c>
      <c r="AU2020" s="193" t="s">
        <v>79</v>
      </c>
      <c r="AY2020" s="19" t="s">
        <v>244</v>
      </c>
      <c r="BE2020" s="194">
        <f>IF(N2020="základní",J2020,0)</f>
        <v>0</v>
      </c>
      <c r="BF2020" s="194">
        <f>IF(N2020="snížená",J2020,0)</f>
        <v>0</v>
      </c>
      <c r="BG2020" s="194">
        <f>IF(N2020="zákl. přenesená",J2020,0)</f>
        <v>0</v>
      </c>
      <c r="BH2020" s="194">
        <f>IF(N2020="sníž. přenesená",J2020,0)</f>
        <v>0</v>
      </c>
      <c r="BI2020" s="194">
        <f>IF(N2020="nulová",J2020,0)</f>
        <v>0</v>
      </c>
      <c r="BJ2020" s="19" t="s">
        <v>77</v>
      </c>
      <c r="BK2020" s="194">
        <f>ROUND(I2020*H2020,2)</f>
        <v>0</v>
      </c>
      <c r="BL2020" s="19" t="s">
        <v>167</v>
      </c>
      <c r="BM2020" s="193" t="s">
        <v>4523</v>
      </c>
    </row>
    <row r="2021" spans="1:65" s="13" customFormat="1" ht="22.5">
      <c r="B2021" s="195"/>
      <c r="C2021" s="196"/>
      <c r="D2021" s="197" t="s">
        <v>252</v>
      </c>
      <c r="E2021" s="198" t="s">
        <v>18</v>
      </c>
      <c r="F2021" s="199" t="s">
        <v>4524</v>
      </c>
      <c r="G2021" s="196"/>
      <c r="H2021" s="200">
        <v>44.67</v>
      </c>
      <c r="I2021" s="201"/>
      <c r="J2021" s="196"/>
      <c r="K2021" s="196"/>
      <c r="L2021" s="202"/>
      <c r="M2021" s="203"/>
      <c r="N2021" s="204"/>
      <c r="O2021" s="204"/>
      <c r="P2021" s="204"/>
      <c r="Q2021" s="204"/>
      <c r="R2021" s="204"/>
      <c r="S2021" s="204"/>
      <c r="T2021" s="205"/>
      <c r="AT2021" s="206" t="s">
        <v>252</v>
      </c>
      <c r="AU2021" s="206" t="s">
        <v>79</v>
      </c>
      <c r="AV2021" s="13" t="s">
        <v>79</v>
      </c>
      <c r="AW2021" s="13" t="s">
        <v>32</v>
      </c>
      <c r="AX2021" s="13" t="s">
        <v>70</v>
      </c>
      <c r="AY2021" s="206" t="s">
        <v>244</v>
      </c>
    </row>
    <row r="2022" spans="1:65" s="14" customFormat="1">
      <c r="B2022" s="207"/>
      <c r="C2022" s="208"/>
      <c r="D2022" s="197" t="s">
        <v>252</v>
      </c>
      <c r="E2022" s="209" t="s">
        <v>18</v>
      </c>
      <c r="F2022" s="210" t="s">
        <v>254</v>
      </c>
      <c r="G2022" s="208"/>
      <c r="H2022" s="211">
        <v>44.67</v>
      </c>
      <c r="I2022" s="212"/>
      <c r="J2022" s="208"/>
      <c r="K2022" s="208"/>
      <c r="L2022" s="213"/>
      <c r="M2022" s="214"/>
      <c r="N2022" s="215"/>
      <c r="O2022" s="215"/>
      <c r="P2022" s="215"/>
      <c r="Q2022" s="215"/>
      <c r="R2022" s="215"/>
      <c r="S2022" s="215"/>
      <c r="T2022" s="216"/>
      <c r="AT2022" s="217" t="s">
        <v>252</v>
      </c>
      <c r="AU2022" s="217" t="s">
        <v>79</v>
      </c>
      <c r="AV2022" s="14" t="s">
        <v>250</v>
      </c>
      <c r="AW2022" s="14" t="s">
        <v>32</v>
      </c>
      <c r="AX2022" s="14" t="s">
        <v>77</v>
      </c>
      <c r="AY2022" s="217" t="s">
        <v>244</v>
      </c>
    </row>
    <row r="2023" spans="1:65" s="2" customFormat="1" ht="24.2" customHeight="1">
      <c r="A2023" s="36"/>
      <c r="B2023" s="37"/>
      <c r="C2023" s="181" t="s">
        <v>4525</v>
      </c>
      <c r="D2023" s="181" t="s">
        <v>246</v>
      </c>
      <c r="E2023" s="182" t="s">
        <v>4526</v>
      </c>
      <c r="F2023" s="183" t="s">
        <v>4527</v>
      </c>
      <c r="G2023" s="184" t="s">
        <v>249</v>
      </c>
      <c r="H2023" s="185">
        <v>21</v>
      </c>
      <c r="I2023" s="186"/>
      <c r="J2023" s="187">
        <f>ROUND(I2023*H2023,2)</f>
        <v>0</v>
      </c>
      <c r="K2023" s="188"/>
      <c r="L2023" s="41"/>
      <c r="M2023" s="189" t="s">
        <v>18</v>
      </c>
      <c r="N2023" s="190" t="s">
        <v>41</v>
      </c>
      <c r="O2023" s="66"/>
      <c r="P2023" s="191">
        <f>O2023*H2023</f>
        <v>0</v>
      </c>
      <c r="Q2023" s="191">
        <v>0</v>
      </c>
      <c r="R2023" s="191">
        <f>Q2023*H2023</f>
        <v>0</v>
      </c>
      <c r="S2023" s="191">
        <v>0</v>
      </c>
      <c r="T2023" s="192">
        <f>S2023*H2023</f>
        <v>0</v>
      </c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R2023" s="193" t="s">
        <v>167</v>
      </c>
      <c r="AT2023" s="193" t="s">
        <v>246</v>
      </c>
      <c r="AU2023" s="193" t="s">
        <v>79</v>
      </c>
      <c r="AY2023" s="19" t="s">
        <v>244</v>
      </c>
      <c r="BE2023" s="194">
        <f>IF(N2023="základní",J2023,0)</f>
        <v>0</v>
      </c>
      <c r="BF2023" s="194">
        <f>IF(N2023="snížená",J2023,0)</f>
        <v>0</v>
      </c>
      <c r="BG2023" s="194">
        <f>IF(N2023="zákl. přenesená",J2023,0)</f>
        <v>0</v>
      </c>
      <c r="BH2023" s="194">
        <f>IF(N2023="sníž. přenesená",J2023,0)</f>
        <v>0</v>
      </c>
      <c r="BI2023" s="194">
        <f>IF(N2023="nulová",J2023,0)</f>
        <v>0</v>
      </c>
      <c r="BJ2023" s="19" t="s">
        <v>77</v>
      </c>
      <c r="BK2023" s="194">
        <f>ROUND(I2023*H2023,2)</f>
        <v>0</v>
      </c>
      <c r="BL2023" s="19" t="s">
        <v>167</v>
      </c>
      <c r="BM2023" s="193" t="s">
        <v>4528</v>
      </c>
    </row>
    <row r="2024" spans="1:65" s="2" customFormat="1" ht="49.15" customHeight="1">
      <c r="A2024" s="36"/>
      <c r="B2024" s="37"/>
      <c r="C2024" s="181" t="s">
        <v>4529</v>
      </c>
      <c r="D2024" s="181" t="s">
        <v>246</v>
      </c>
      <c r="E2024" s="182" t="s">
        <v>4530</v>
      </c>
      <c r="F2024" s="183" t="s">
        <v>4531</v>
      </c>
      <c r="G2024" s="184" t="s">
        <v>262</v>
      </c>
      <c r="H2024" s="185">
        <v>0.22900000000000001</v>
      </c>
      <c r="I2024" s="186"/>
      <c r="J2024" s="187">
        <f>ROUND(I2024*H2024,2)</f>
        <v>0</v>
      </c>
      <c r="K2024" s="188"/>
      <c r="L2024" s="41"/>
      <c r="M2024" s="189" t="s">
        <v>18</v>
      </c>
      <c r="N2024" s="190" t="s">
        <v>41</v>
      </c>
      <c r="O2024" s="66"/>
      <c r="P2024" s="191">
        <f>O2024*H2024</f>
        <v>0</v>
      </c>
      <c r="Q2024" s="191">
        <v>0</v>
      </c>
      <c r="R2024" s="191">
        <f>Q2024*H2024</f>
        <v>0</v>
      </c>
      <c r="S2024" s="191">
        <v>0</v>
      </c>
      <c r="T2024" s="192">
        <f>S2024*H2024</f>
        <v>0</v>
      </c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R2024" s="193" t="s">
        <v>167</v>
      </c>
      <c r="AT2024" s="193" t="s">
        <v>246</v>
      </c>
      <c r="AU2024" s="193" t="s">
        <v>79</v>
      </c>
      <c r="AY2024" s="19" t="s">
        <v>244</v>
      </c>
      <c r="BE2024" s="194">
        <f>IF(N2024="základní",J2024,0)</f>
        <v>0</v>
      </c>
      <c r="BF2024" s="194">
        <f>IF(N2024="snížená",J2024,0)</f>
        <v>0</v>
      </c>
      <c r="BG2024" s="194">
        <f>IF(N2024="zákl. přenesená",J2024,0)</f>
        <v>0</v>
      </c>
      <c r="BH2024" s="194">
        <f>IF(N2024="sníž. přenesená",J2024,0)</f>
        <v>0</v>
      </c>
      <c r="BI2024" s="194">
        <f>IF(N2024="nulová",J2024,0)</f>
        <v>0</v>
      </c>
      <c r="BJ2024" s="19" t="s">
        <v>77</v>
      </c>
      <c r="BK2024" s="194">
        <f>ROUND(I2024*H2024,2)</f>
        <v>0</v>
      </c>
      <c r="BL2024" s="19" t="s">
        <v>167</v>
      </c>
      <c r="BM2024" s="193" t="s">
        <v>4532</v>
      </c>
    </row>
    <row r="2025" spans="1:65" s="12" customFormat="1" ht="22.9" customHeight="1">
      <c r="B2025" s="165"/>
      <c r="C2025" s="166"/>
      <c r="D2025" s="167" t="s">
        <v>69</v>
      </c>
      <c r="E2025" s="179" t="s">
        <v>940</v>
      </c>
      <c r="F2025" s="179" t="s">
        <v>941</v>
      </c>
      <c r="G2025" s="166"/>
      <c r="H2025" s="166"/>
      <c r="I2025" s="169"/>
      <c r="J2025" s="180">
        <f>BK2025</f>
        <v>0</v>
      </c>
      <c r="K2025" s="166"/>
      <c r="L2025" s="171"/>
      <c r="M2025" s="172"/>
      <c r="N2025" s="173"/>
      <c r="O2025" s="173"/>
      <c r="P2025" s="174">
        <f>SUM(P2026:P2074)</f>
        <v>0</v>
      </c>
      <c r="Q2025" s="173"/>
      <c r="R2025" s="174">
        <f>SUM(R2026:R2074)</f>
        <v>10.11019411</v>
      </c>
      <c r="S2025" s="173"/>
      <c r="T2025" s="175">
        <f>SUM(T2026:T2074)</f>
        <v>5.7547990000000002</v>
      </c>
      <c r="AR2025" s="176" t="s">
        <v>79</v>
      </c>
      <c r="AT2025" s="177" t="s">
        <v>69</v>
      </c>
      <c r="AU2025" s="177" t="s">
        <v>77</v>
      </c>
      <c r="AY2025" s="176" t="s">
        <v>244</v>
      </c>
      <c r="BK2025" s="178">
        <f>SUM(BK2026:BK2074)</f>
        <v>0</v>
      </c>
    </row>
    <row r="2026" spans="1:65" s="2" customFormat="1" ht="37.9" customHeight="1">
      <c r="A2026" s="36"/>
      <c r="B2026" s="37"/>
      <c r="C2026" s="181" t="s">
        <v>4533</v>
      </c>
      <c r="D2026" s="181" t="s">
        <v>246</v>
      </c>
      <c r="E2026" s="182" t="s">
        <v>4534</v>
      </c>
      <c r="F2026" s="183" t="s">
        <v>4535</v>
      </c>
      <c r="G2026" s="184" t="s">
        <v>289</v>
      </c>
      <c r="H2026" s="185">
        <v>314.8</v>
      </c>
      <c r="I2026" s="186"/>
      <c r="J2026" s="187">
        <f>ROUND(I2026*H2026,2)</f>
        <v>0</v>
      </c>
      <c r="K2026" s="188"/>
      <c r="L2026" s="41"/>
      <c r="M2026" s="189" t="s">
        <v>18</v>
      </c>
      <c r="N2026" s="190" t="s">
        <v>41</v>
      </c>
      <c r="O2026" s="66"/>
      <c r="P2026" s="191">
        <f>O2026*H2026</f>
        <v>0</v>
      </c>
      <c r="Q2026" s="191">
        <v>4.5500000000000002E-3</v>
      </c>
      <c r="R2026" s="191">
        <f>Q2026*H2026</f>
        <v>1.4323400000000002</v>
      </c>
      <c r="S2026" s="191">
        <v>0</v>
      </c>
      <c r="T2026" s="192">
        <f>S2026*H2026</f>
        <v>0</v>
      </c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R2026" s="193" t="s">
        <v>167</v>
      </c>
      <c r="AT2026" s="193" t="s">
        <v>246</v>
      </c>
      <c r="AU2026" s="193" t="s">
        <v>79</v>
      </c>
      <c r="AY2026" s="19" t="s">
        <v>244</v>
      </c>
      <c r="BE2026" s="194">
        <f>IF(N2026="základní",J2026,0)</f>
        <v>0</v>
      </c>
      <c r="BF2026" s="194">
        <f>IF(N2026="snížená",J2026,0)</f>
        <v>0</v>
      </c>
      <c r="BG2026" s="194">
        <f>IF(N2026="zákl. přenesená",J2026,0)</f>
        <v>0</v>
      </c>
      <c r="BH2026" s="194">
        <f>IF(N2026="sníž. přenesená",J2026,0)</f>
        <v>0</v>
      </c>
      <c r="BI2026" s="194">
        <f>IF(N2026="nulová",J2026,0)</f>
        <v>0</v>
      </c>
      <c r="BJ2026" s="19" t="s">
        <v>77</v>
      </c>
      <c r="BK2026" s="194">
        <f>ROUND(I2026*H2026,2)</f>
        <v>0</v>
      </c>
      <c r="BL2026" s="19" t="s">
        <v>167</v>
      </c>
      <c r="BM2026" s="193" t="s">
        <v>4536</v>
      </c>
    </row>
    <row r="2027" spans="1:65" s="15" customFormat="1">
      <c r="B2027" s="229"/>
      <c r="C2027" s="230"/>
      <c r="D2027" s="197" t="s">
        <v>252</v>
      </c>
      <c r="E2027" s="231" t="s">
        <v>18</v>
      </c>
      <c r="F2027" s="232" t="s">
        <v>4537</v>
      </c>
      <c r="G2027" s="230"/>
      <c r="H2027" s="231" t="s">
        <v>18</v>
      </c>
      <c r="I2027" s="233"/>
      <c r="J2027" s="230"/>
      <c r="K2027" s="230"/>
      <c r="L2027" s="234"/>
      <c r="M2027" s="235"/>
      <c r="N2027" s="236"/>
      <c r="O2027" s="236"/>
      <c r="P2027" s="236"/>
      <c r="Q2027" s="236"/>
      <c r="R2027" s="236"/>
      <c r="S2027" s="236"/>
      <c r="T2027" s="237"/>
      <c r="AT2027" s="238" t="s">
        <v>252</v>
      </c>
      <c r="AU2027" s="238" t="s">
        <v>79</v>
      </c>
      <c r="AV2027" s="15" t="s">
        <v>77</v>
      </c>
      <c r="AW2027" s="15" t="s">
        <v>32</v>
      </c>
      <c r="AX2027" s="15" t="s">
        <v>70</v>
      </c>
      <c r="AY2027" s="238" t="s">
        <v>244</v>
      </c>
    </row>
    <row r="2028" spans="1:65" s="13" customFormat="1">
      <c r="B2028" s="195"/>
      <c r="C2028" s="196"/>
      <c r="D2028" s="197" t="s">
        <v>252</v>
      </c>
      <c r="E2028" s="198" t="s">
        <v>18</v>
      </c>
      <c r="F2028" s="199" t="s">
        <v>4538</v>
      </c>
      <c r="G2028" s="196"/>
      <c r="H2028" s="200">
        <v>49.6</v>
      </c>
      <c r="I2028" s="201"/>
      <c r="J2028" s="196"/>
      <c r="K2028" s="196"/>
      <c r="L2028" s="202"/>
      <c r="M2028" s="203"/>
      <c r="N2028" s="204"/>
      <c r="O2028" s="204"/>
      <c r="P2028" s="204"/>
      <c r="Q2028" s="204"/>
      <c r="R2028" s="204"/>
      <c r="S2028" s="204"/>
      <c r="T2028" s="205"/>
      <c r="AT2028" s="206" t="s">
        <v>252</v>
      </c>
      <c r="AU2028" s="206" t="s">
        <v>79</v>
      </c>
      <c r="AV2028" s="13" t="s">
        <v>79</v>
      </c>
      <c r="AW2028" s="13" t="s">
        <v>32</v>
      </c>
      <c r="AX2028" s="13" t="s">
        <v>70</v>
      </c>
      <c r="AY2028" s="206" t="s">
        <v>244</v>
      </c>
    </row>
    <row r="2029" spans="1:65" s="13" customFormat="1">
      <c r="B2029" s="195"/>
      <c r="C2029" s="196"/>
      <c r="D2029" s="197" t="s">
        <v>252</v>
      </c>
      <c r="E2029" s="198" t="s">
        <v>18</v>
      </c>
      <c r="F2029" s="199" t="s">
        <v>4539</v>
      </c>
      <c r="G2029" s="196"/>
      <c r="H2029" s="200">
        <v>43.6</v>
      </c>
      <c r="I2029" s="201"/>
      <c r="J2029" s="196"/>
      <c r="K2029" s="196"/>
      <c r="L2029" s="202"/>
      <c r="M2029" s="203"/>
      <c r="N2029" s="204"/>
      <c r="O2029" s="204"/>
      <c r="P2029" s="204"/>
      <c r="Q2029" s="204"/>
      <c r="R2029" s="204"/>
      <c r="S2029" s="204"/>
      <c r="T2029" s="205"/>
      <c r="AT2029" s="206" t="s">
        <v>252</v>
      </c>
      <c r="AU2029" s="206" t="s">
        <v>79</v>
      </c>
      <c r="AV2029" s="13" t="s">
        <v>79</v>
      </c>
      <c r="AW2029" s="13" t="s">
        <v>32</v>
      </c>
      <c r="AX2029" s="13" t="s">
        <v>70</v>
      </c>
      <c r="AY2029" s="206" t="s">
        <v>244</v>
      </c>
    </row>
    <row r="2030" spans="1:65" s="13" customFormat="1">
      <c r="B2030" s="195"/>
      <c r="C2030" s="196"/>
      <c r="D2030" s="197" t="s">
        <v>252</v>
      </c>
      <c r="E2030" s="198" t="s">
        <v>18</v>
      </c>
      <c r="F2030" s="199" t="s">
        <v>4540</v>
      </c>
      <c r="G2030" s="196"/>
      <c r="H2030" s="200">
        <v>44</v>
      </c>
      <c r="I2030" s="201"/>
      <c r="J2030" s="196"/>
      <c r="K2030" s="196"/>
      <c r="L2030" s="202"/>
      <c r="M2030" s="203"/>
      <c r="N2030" s="204"/>
      <c r="O2030" s="204"/>
      <c r="P2030" s="204"/>
      <c r="Q2030" s="204"/>
      <c r="R2030" s="204"/>
      <c r="S2030" s="204"/>
      <c r="T2030" s="205"/>
      <c r="AT2030" s="206" t="s">
        <v>252</v>
      </c>
      <c r="AU2030" s="206" t="s">
        <v>79</v>
      </c>
      <c r="AV2030" s="13" t="s">
        <v>79</v>
      </c>
      <c r="AW2030" s="13" t="s">
        <v>32</v>
      </c>
      <c r="AX2030" s="13" t="s">
        <v>70</v>
      </c>
      <c r="AY2030" s="206" t="s">
        <v>244</v>
      </c>
    </row>
    <row r="2031" spans="1:65" s="13" customFormat="1">
      <c r="B2031" s="195"/>
      <c r="C2031" s="196"/>
      <c r="D2031" s="197" t="s">
        <v>252</v>
      </c>
      <c r="E2031" s="198" t="s">
        <v>18</v>
      </c>
      <c r="F2031" s="199" t="s">
        <v>4541</v>
      </c>
      <c r="G2031" s="196"/>
      <c r="H2031" s="200">
        <v>87.7</v>
      </c>
      <c r="I2031" s="201"/>
      <c r="J2031" s="196"/>
      <c r="K2031" s="196"/>
      <c r="L2031" s="202"/>
      <c r="M2031" s="203"/>
      <c r="N2031" s="204"/>
      <c r="O2031" s="204"/>
      <c r="P2031" s="204"/>
      <c r="Q2031" s="204"/>
      <c r="R2031" s="204"/>
      <c r="S2031" s="204"/>
      <c r="T2031" s="205"/>
      <c r="AT2031" s="206" t="s">
        <v>252</v>
      </c>
      <c r="AU2031" s="206" t="s">
        <v>79</v>
      </c>
      <c r="AV2031" s="13" t="s">
        <v>79</v>
      </c>
      <c r="AW2031" s="13" t="s">
        <v>32</v>
      </c>
      <c r="AX2031" s="13" t="s">
        <v>70</v>
      </c>
      <c r="AY2031" s="206" t="s">
        <v>244</v>
      </c>
    </row>
    <row r="2032" spans="1:65" s="13" customFormat="1">
      <c r="B2032" s="195"/>
      <c r="C2032" s="196"/>
      <c r="D2032" s="197" t="s">
        <v>252</v>
      </c>
      <c r="E2032" s="198" t="s">
        <v>18</v>
      </c>
      <c r="F2032" s="199" t="s">
        <v>4542</v>
      </c>
      <c r="G2032" s="196"/>
      <c r="H2032" s="200">
        <v>89.9</v>
      </c>
      <c r="I2032" s="201"/>
      <c r="J2032" s="196"/>
      <c r="K2032" s="196"/>
      <c r="L2032" s="202"/>
      <c r="M2032" s="203"/>
      <c r="N2032" s="204"/>
      <c r="O2032" s="204"/>
      <c r="P2032" s="204"/>
      <c r="Q2032" s="204"/>
      <c r="R2032" s="204"/>
      <c r="S2032" s="204"/>
      <c r="T2032" s="205"/>
      <c r="AT2032" s="206" t="s">
        <v>252</v>
      </c>
      <c r="AU2032" s="206" t="s">
        <v>79</v>
      </c>
      <c r="AV2032" s="13" t="s">
        <v>79</v>
      </c>
      <c r="AW2032" s="13" t="s">
        <v>32</v>
      </c>
      <c r="AX2032" s="13" t="s">
        <v>70</v>
      </c>
      <c r="AY2032" s="206" t="s">
        <v>244</v>
      </c>
    </row>
    <row r="2033" spans="1:65" s="14" customFormat="1">
      <c r="B2033" s="207"/>
      <c r="C2033" s="208"/>
      <c r="D2033" s="197" t="s">
        <v>252</v>
      </c>
      <c r="E2033" s="209" t="s">
        <v>18</v>
      </c>
      <c r="F2033" s="210" t="s">
        <v>254</v>
      </c>
      <c r="G2033" s="208"/>
      <c r="H2033" s="211">
        <v>314.79999999999995</v>
      </c>
      <c r="I2033" s="212"/>
      <c r="J2033" s="208"/>
      <c r="K2033" s="208"/>
      <c r="L2033" s="213"/>
      <c r="M2033" s="214"/>
      <c r="N2033" s="215"/>
      <c r="O2033" s="215"/>
      <c r="P2033" s="215"/>
      <c r="Q2033" s="215"/>
      <c r="R2033" s="215"/>
      <c r="S2033" s="215"/>
      <c r="T2033" s="216"/>
      <c r="AT2033" s="217" t="s">
        <v>252</v>
      </c>
      <c r="AU2033" s="217" t="s">
        <v>79</v>
      </c>
      <c r="AV2033" s="14" t="s">
        <v>250</v>
      </c>
      <c r="AW2033" s="14" t="s">
        <v>32</v>
      </c>
      <c r="AX2033" s="14" t="s">
        <v>77</v>
      </c>
      <c r="AY2033" s="217" t="s">
        <v>244</v>
      </c>
    </row>
    <row r="2034" spans="1:65" s="2" customFormat="1" ht="37.9" customHeight="1">
      <c r="A2034" s="36"/>
      <c r="B2034" s="37"/>
      <c r="C2034" s="181" t="s">
        <v>4543</v>
      </c>
      <c r="D2034" s="181" t="s">
        <v>246</v>
      </c>
      <c r="E2034" s="182" t="s">
        <v>4544</v>
      </c>
      <c r="F2034" s="183" t="s">
        <v>4545</v>
      </c>
      <c r="G2034" s="184" t="s">
        <v>379</v>
      </c>
      <c r="H2034" s="185">
        <v>30.36</v>
      </c>
      <c r="I2034" s="186"/>
      <c r="J2034" s="187">
        <f>ROUND(I2034*H2034,2)</f>
        <v>0</v>
      </c>
      <c r="K2034" s="188"/>
      <c r="L2034" s="41"/>
      <c r="M2034" s="189" t="s">
        <v>18</v>
      </c>
      <c r="N2034" s="190" t="s">
        <v>41</v>
      </c>
      <c r="O2034" s="66"/>
      <c r="P2034" s="191">
        <f>O2034*H2034</f>
        <v>0</v>
      </c>
      <c r="Q2034" s="191">
        <v>3.4000000000000002E-4</v>
      </c>
      <c r="R2034" s="191">
        <f>Q2034*H2034</f>
        <v>1.0322400000000001E-2</v>
      </c>
      <c r="S2034" s="191">
        <v>0</v>
      </c>
      <c r="T2034" s="192">
        <f>S2034*H2034</f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193" t="s">
        <v>167</v>
      </c>
      <c r="AT2034" s="193" t="s">
        <v>246</v>
      </c>
      <c r="AU2034" s="193" t="s">
        <v>79</v>
      </c>
      <c r="AY2034" s="19" t="s">
        <v>244</v>
      </c>
      <c r="BE2034" s="194">
        <f>IF(N2034="základní",J2034,0)</f>
        <v>0</v>
      </c>
      <c r="BF2034" s="194">
        <f>IF(N2034="snížená",J2034,0)</f>
        <v>0</v>
      </c>
      <c r="BG2034" s="194">
        <f>IF(N2034="zákl. přenesená",J2034,0)</f>
        <v>0</v>
      </c>
      <c r="BH2034" s="194">
        <f>IF(N2034="sníž. přenesená",J2034,0)</f>
        <v>0</v>
      </c>
      <c r="BI2034" s="194">
        <f>IF(N2034="nulová",J2034,0)</f>
        <v>0</v>
      </c>
      <c r="BJ2034" s="19" t="s">
        <v>77</v>
      </c>
      <c r="BK2034" s="194">
        <f>ROUND(I2034*H2034,2)</f>
        <v>0</v>
      </c>
      <c r="BL2034" s="19" t="s">
        <v>167</v>
      </c>
      <c r="BM2034" s="193" t="s">
        <v>4546</v>
      </c>
    </row>
    <row r="2035" spans="1:65" s="2" customFormat="1" ht="16.5" customHeight="1">
      <c r="A2035" s="36"/>
      <c r="B2035" s="37"/>
      <c r="C2035" s="218" t="s">
        <v>4547</v>
      </c>
      <c r="D2035" s="218" t="s">
        <v>264</v>
      </c>
      <c r="E2035" s="219" t="s">
        <v>4548</v>
      </c>
      <c r="F2035" s="220" t="s">
        <v>4549</v>
      </c>
      <c r="G2035" s="221" t="s">
        <v>379</v>
      </c>
      <c r="H2035" s="222">
        <v>33.396000000000001</v>
      </c>
      <c r="I2035" s="223"/>
      <c r="J2035" s="224">
        <f>ROUND(I2035*H2035,2)</f>
        <v>0</v>
      </c>
      <c r="K2035" s="225"/>
      <c r="L2035" s="226"/>
      <c r="M2035" s="227" t="s">
        <v>18</v>
      </c>
      <c r="N2035" s="228" t="s">
        <v>41</v>
      </c>
      <c r="O2035" s="66"/>
      <c r="P2035" s="191">
        <f>O2035*H2035</f>
        <v>0</v>
      </c>
      <c r="Q2035" s="191">
        <v>3.8999999999999999E-4</v>
      </c>
      <c r="R2035" s="191">
        <f>Q2035*H2035</f>
        <v>1.302444E-2</v>
      </c>
      <c r="S2035" s="191">
        <v>0</v>
      </c>
      <c r="T2035" s="192">
        <f>S2035*H2035</f>
        <v>0</v>
      </c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R2035" s="193" t="s">
        <v>415</v>
      </c>
      <c r="AT2035" s="193" t="s">
        <v>264</v>
      </c>
      <c r="AU2035" s="193" t="s">
        <v>79</v>
      </c>
      <c r="AY2035" s="19" t="s">
        <v>244</v>
      </c>
      <c r="BE2035" s="194">
        <f>IF(N2035="základní",J2035,0)</f>
        <v>0</v>
      </c>
      <c r="BF2035" s="194">
        <f>IF(N2035="snížená",J2035,0)</f>
        <v>0</v>
      </c>
      <c r="BG2035" s="194">
        <f>IF(N2035="zákl. přenesená",J2035,0)</f>
        <v>0</v>
      </c>
      <c r="BH2035" s="194">
        <f>IF(N2035="sníž. přenesená",J2035,0)</f>
        <v>0</v>
      </c>
      <c r="BI2035" s="194">
        <f>IF(N2035="nulová",J2035,0)</f>
        <v>0</v>
      </c>
      <c r="BJ2035" s="19" t="s">
        <v>77</v>
      </c>
      <c r="BK2035" s="194">
        <f>ROUND(I2035*H2035,2)</f>
        <v>0</v>
      </c>
      <c r="BL2035" s="19" t="s">
        <v>167</v>
      </c>
      <c r="BM2035" s="193" t="s">
        <v>4550</v>
      </c>
    </row>
    <row r="2036" spans="1:65" s="2" customFormat="1" ht="19.5">
      <c r="A2036" s="36"/>
      <c r="B2036" s="37"/>
      <c r="C2036" s="38"/>
      <c r="D2036" s="197" t="s">
        <v>444</v>
      </c>
      <c r="E2036" s="38"/>
      <c r="F2036" s="239" t="s">
        <v>4551</v>
      </c>
      <c r="G2036" s="38"/>
      <c r="H2036" s="38"/>
      <c r="I2036" s="240"/>
      <c r="J2036" s="38"/>
      <c r="K2036" s="38"/>
      <c r="L2036" s="41"/>
      <c r="M2036" s="241"/>
      <c r="N2036" s="242"/>
      <c r="O2036" s="66"/>
      <c r="P2036" s="66"/>
      <c r="Q2036" s="66"/>
      <c r="R2036" s="66"/>
      <c r="S2036" s="66"/>
      <c r="T2036" s="67"/>
      <c r="U2036" s="36"/>
      <c r="V2036" s="36"/>
      <c r="W2036" s="36"/>
      <c r="X2036" s="36"/>
      <c r="Y2036" s="36"/>
      <c r="Z2036" s="36"/>
      <c r="AA2036" s="36"/>
      <c r="AB2036" s="36"/>
      <c r="AC2036" s="36"/>
      <c r="AD2036" s="36"/>
      <c r="AE2036" s="36"/>
      <c r="AT2036" s="19" t="s">
        <v>444</v>
      </c>
      <c r="AU2036" s="19" t="s">
        <v>79</v>
      </c>
    </row>
    <row r="2037" spans="1:65" s="2" customFormat="1" ht="44.25" customHeight="1">
      <c r="A2037" s="36"/>
      <c r="B2037" s="37"/>
      <c r="C2037" s="181" t="s">
        <v>4552</v>
      </c>
      <c r="D2037" s="181" t="s">
        <v>246</v>
      </c>
      <c r="E2037" s="182" t="s">
        <v>4553</v>
      </c>
      <c r="F2037" s="183" t="s">
        <v>4554</v>
      </c>
      <c r="G2037" s="184" t="s">
        <v>379</v>
      </c>
      <c r="H2037" s="185">
        <v>30.36</v>
      </c>
      <c r="I2037" s="186"/>
      <c r="J2037" s="187">
        <f>ROUND(I2037*H2037,2)</f>
        <v>0</v>
      </c>
      <c r="K2037" s="188"/>
      <c r="L2037" s="41"/>
      <c r="M2037" s="189" t="s">
        <v>18</v>
      </c>
      <c r="N2037" s="190" t="s">
        <v>41</v>
      </c>
      <c r="O2037" s="66"/>
      <c r="P2037" s="191">
        <f>O2037*H2037</f>
        <v>0</v>
      </c>
      <c r="Q2037" s="191">
        <v>1.5299999999999999E-3</v>
      </c>
      <c r="R2037" s="191">
        <f>Q2037*H2037</f>
        <v>4.6450799999999993E-2</v>
      </c>
      <c r="S2037" s="191">
        <v>0</v>
      </c>
      <c r="T2037" s="192">
        <f>S2037*H2037</f>
        <v>0</v>
      </c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R2037" s="193" t="s">
        <v>167</v>
      </c>
      <c r="AT2037" s="193" t="s">
        <v>246</v>
      </c>
      <c r="AU2037" s="193" t="s">
        <v>79</v>
      </c>
      <c r="AY2037" s="19" t="s">
        <v>244</v>
      </c>
      <c r="BE2037" s="194">
        <f>IF(N2037="základní",J2037,0)</f>
        <v>0</v>
      </c>
      <c r="BF2037" s="194">
        <f>IF(N2037="snížená",J2037,0)</f>
        <v>0</v>
      </c>
      <c r="BG2037" s="194">
        <f>IF(N2037="zákl. přenesená",J2037,0)</f>
        <v>0</v>
      </c>
      <c r="BH2037" s="194">
        <f>IF(N2037="sníž. přenesená",J2037,0)</f>
        <v>0</v>
      </c>
      <c r="BI2037" s="194">
        <f>IF(N2037="nulová",J2037,0)</f>
        <v>0</v>
      </c>
      <c r="BJ2037" s="19" t="s">
        <v>77</v>
      </c>
      <c r="BK2037" s="194">
        <f>ROUND(I2037*H2037,2)</f>
        <v>0</v>
      </c>
      <c r="BL2037" s="19" t="s">
        <v>167</v>
      </c>
      <c r="BM2037" s="193" t="s">
        <v>4555</v>
      </c>
    </row>
    <row r="2038" spans="1:65" s="2" customFormat="1" ht="21.75" customHeight="1">
      <c r="A2038" s="36"/>
      <c r="B2038" s="37"/>
      <c r="C2038" s="218" t="s">
        <v>4556</v>
      </c>
      <c r="D2038" s="218" t="s">
        <v>264</v>
      </c>
      <c r="E2038" s="219" t="s">
        <v>4557</v>
      </c>
      <c r="F2038" s="220" t="s">
        <v>4558</v>
      </c>
      <c r="G2038" s="221" t="s">
        <v>249</v>
      </c>
      <c r="H2038" s="222">
        <v>55.771000000000001</v>
      </c>
      <c r="I2038" s="223"/>
      <c r="J2038" s="224">
        <f>ROUND(I2038*H2038,2)</f>
        <v>0</v>
      </c>
      <c r="K2038" s="225"/>
      <c r="L2038" s="226"/>
      <c r="M2038" s="227" t="s">
        <v>18</v>
      </c>
      <c r="N2038" s="228" t="s">
        <v>41</v>
      </c>
      <c r="O2038" s="66"/>
      <c r="P2038" s="191">
        <f>O2038*H2038</f>
        <v>0</v>
      </c>
      <c r="Q2038" s="191">
        <v>4.0000000000000001E-3</v>
      </c>
      <c r="R2038" s="191">
        <f>Q2038*H2038</f>
        <v>0.223084</v>
      </c>
      <c r="S2038" s="191">
        <v>0</v>
      </c>
      <c r="T2038" s="192">
        <f>S2038*H2038</f>
        <v>0</v>
      </c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R2038" s="193" t="s">
        <v>415</v>
      </c>
      <c r="AT2038" s="193" t="s">
        <v>264</v>
      </c>
      <c r="AU2038" s="193" t="s">
        <v>79</v>
      </c>
      <c r="AY2038" s="19" t="s">
        <v>244</v>
      </c>
      <c r="BE2038" s="194">
        <f>IF(N2038="základní",J2038,0)</f>
        <v>0</v>
      </c>
      <c r="BF2038" s="194">
        <f>IF(N2038="snížená",J2038,0)</f>
        <v>0</v>
      </c>
      <c r="BG2038" s="194">
        <f>IF(N2038="zákl. přenesená",J2038,0)</f>
        <v>0</v>
      </c>
      <c r="BH2038" s="194">
        <f>IF(N2038="sníž. přenesená",J2038,0)</f>
        <v>0</v>
      </c>
      <c r="BI2038" s="194">
        <f>IF(N2038="nulová",J2038,0)</f>
        <v>0</v>
      </c>
      <c r="BJ2038" s="19" t="s">
        <v>77</v>
      </c>
      <c r="BK2038" s="194">
        <f>ROUND(I2038*H2038,2)</f>
        <v>0</v>
      </c>
      <c r="BL2038" s="19" t="s">
        <v>167</v>
      </c>
      <c r="BM2038" s="193" t="s">
        <v>4559</v>
      </c>
    </row>
    <row r="2039" spans="1:65" s="13" customFormat="1">
      <c r="B2039" s="195"/>
      <c r="C2039" s="196"/>
      <c r="D2039" s="197" t="s">
        <v>252</v>
      </c>
      <c r="E2039" s="198" t="s">
        <v>18</v>
      </c>
      <c r="F2039" s="199" t="s">
        <v>4560</v>
      </c>
      <c r="G2039" s="196"/>
      <c r="H2039" s="200">
        <v>55.771000000000001</v>
      </c>
      <c r="I2039" s="201"/>
      <c r="J2039" s="196"/>
      <c r="K2039" s="196"/>
      <c r="L2039" s="202"/>
      <c r="M2039" s="203"/>
      <c r="N2039" s="204"/>
      <c r="O2039" s="204"/>
      <c r="P2039" s="204"/>
      <c r="Q2039" s="204"/>
      <c r="R2039" s="204"/>
      <c r="S2039" s="204"/>
      <c r="T2039" s="205"/>
      <c r="AT2039" s="206" t="s">
        <v>252</v>
      </c>
      <c r="AU2039" s="206" t="s">
        <v>79</v>
      </c>
      <c r="AV2039" s="13" t="s">
        <v>79</v>
      </c>
      <c r="AW2039" s="13" t="s">
        <v>32</v>
      </c>
      <c r="AX2039" s="13" t="s">
        <v>70</v>
      </c>
      <c r="AY2039" s="206" t="s">
        <v>244</v>
      </c>
    </row>
    <row r="2040" spans="1:65" s="14" customFormat="1">
      <c r="B2040" s="207"/>
      <c r="C2040" s="208"/>
      <c r="D2040" s="197" t="s">
        <v>252</v>
      </c>
      <c r="E2040" s="209" t="s">
        <v>18</v>
      </c>
      <c r="F2040" s="210" t="s">
        <v>254</v>
      </c>
      <c r="G2040" s="208"/>
      <c r="H2040" s="211">
        <v>55.771000000000001</v>
      </c>
      <c r="I2040" s="212"/>
      <c r="J2040" s="208"/>
      <c r="K2040" s="208"/>
      <c r="L2040" s="213"/>
      <c r="M2040" s="214"/>
      <c r="N2040" s="215"/>
      <c r="O2040" s="215"/>
      <c r="P2040" s="215"/>
      <c r="Q2040" s="215"/>
      <c r="R2040" s="215"/>
      <c r="S2040" s="215"/>
      <c r="T2040" s="216"/>
      <c r="AT2040" s="217" t="s">
        <v>252</v>
      </c>
      <c r="AU2040" s="217" t="s">
        <v>79</v>
      </c>
      <c r="AV2040" s="14" t="s">
        <v>250</v>
      </c>
      <c r="AW2040" s="14" t="s">
        <v>32</v>
      </c>
      <c r="AX2040" s="14" t="s">
        <v>77</v>
      </c>
      <c r="AY2040" s="217" t="s">
        <v>244</v>
      </c>
    </row>
    <row r="2041" spans="1:65" s="2" customFormat="1" ht="44.25" customHeight="1">
      <c r="A2041" s="36"/>
      <c r="B2041" s="37"/>
      <c r="C2041" s="181" t="s">
        <v>4561</v>
      </c>
      <c r="D2041" s="181" t="s">
        <v>246</v>
      </c>
      <c r="E2041" s="182" t="s">
        <v>4562</v>
      </c>
      <c r="F2041" s="183" t="s">
        <v>4563</v>
      </c>
      <c r="G2041" s="184" t="s">
        <v>379</v>
      </c>
      <c r="H2041" s="185">
        <v>30.36</v>
      </c>
      <c r="I2041" s="186"/>
      <c r="J2041" s="187">
        <f>ROUND(I2041*H2041,2)</f>
        <v>0</v>
      </c>
      <c r="K2041" s="188"/>
      <c r="L2041" s="41"/>
      <c r="M2041" s="189" t="s">
        <v>18</v>
      </c>
      <c r="N2041" s="190" t="s">
        <v>41</v>
      </c>
      <c r="O2041" s="66"/>
      <c r="P2041" s="191">
        <f>O2041*H2041</f>
        <v>0</v>
      </c>
      <c r="Q2041" s="191">
        <v>1.0200000000000001E-3</v>
      </c>
      <c r="R2041" s="191">
        <f>Q2041*H2041</f>
        <v>3.09672E-2</v>
      </c>
      <c r="S2041" s="191">
        <v>0</v>
      </c>
      <c r="T2041" s="192">
        <f>S2041*H2041</f>
        <v>0</v>
      </c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R2041" s="193" t="s">
        <v>167</v>
      </c>
      <c r="AT2041" s="193" t="s">
        <v>246</v>
      </c>
      <c r="AU2041" s="193" t="s">
        <v>79</v>
      </c>
      <c r="AY2041" s="19" t="s">
        <v>244</v>
      </c>
      <c r="BE2041" s="194">
        <f>IF(N2041="základní",J2041,0)</f>
        <v>0</v>
      </c>
      <c r="BF2041" s="194">
        <f>IF(N2041="snížená",J2041,0)</f>
        <v>0</v>
      </c>
      <c r="BG2041" s="194">
        <f>IF(N2041="zákl. přenesená",J2041,0)</f>
        <v>0</v>
      </c>
      <c r="BH2041" s="194">
        <f>IF(N2041="sníž. přenesená",J2041,0)</f>
        <v>0</v>
      </c>
      <c r="BI2041" s="194">
        <f>IF(N2041="nulová",J2041,0)</f>
        <v>0</v>
      </c>
      <c r="BJ2041" s="19" t="s">
        <v>77</v>
      </c>
      <c r="BK2041" s="194">
        <f>ROUND(I2041*H2041,2)</f>
        <v>0</v>
      </c>
      <c r="BL2041" s="19" t="s">
        <v>167</v>
      </c>
      <c r="BM2041" s="193" t="s">
        <v>4564</v>
      </c>
    </row>
    <row r="2042" spans="1:65" s="2" customFormat="1" ht="16.5" customHeight="1">
      <c r="A2042" s="36"/>
      <c r="B2042" s="37"/>
      <c r="C2042" s="218" t="s">
        <v>4565</v>
      </c>
      <c r="D2042" s="218" t="s">
        <v>264</v>
      </c>
      <c r="E2042" s="219" t="s">
        <v>4566</v>
      </c>
      <c r="F2042" s="220" t="s">
        <v>4567</v>
      </c>
      <c r="G2042" s="221" t="s">
        <v>379</v>
      </c>
      <c r="H2042" s="222">
        <v>30.36</v>
      </c>
      <c r="I2042" s="223"/>
      <c r="J2042" s="224">
        <f>ROUND(I2042*H2042,2)</f>
        <v>0</v>
      </c>
      <c r="K2042" s="225"/>
      <c r="L2042" s="226"/>
      <c r="M2042" s="227" t="s">
        <v>18</v>
      </c>
      <c r="N2042" s="228" t="s">
        <v>41</v>
      </c>
      <c r="O2042" s="66"/>
      <c r="P2042" s="191">
        <f>O2042*H2042</f>
        <v>0</v>
      </c>
      <c r="Q2042" s="191">
        <v>0</v>
      </c>
      <c r="R2042" s="191">
        <f>Q2042*H2042</f>
        <v>0</v>
      </c>
      <c r="S2042" s="191">
        <v>0</v>
      </c>
      <c r="T2042" s="192">
        <f>S2042*H2042</f>
        <v>0</v>
      </c>
      <c r="U2042" s="36"/>
      <c r="V2042" s="36"/>
      <c r="W2042" s="36"/>
      <c r="X2042" s="36"/>
      <c r="Y2042" s="36"/>
      <c r="Z2042" s="36"/>
      <c r="AA2042" s="36"/>
      <c r="AB2042" s="36"/>
      <c r="AC2042" s="36"/>
      <c r="AD2042" s="36"/>
      <c r="AE2042" s="36"/>
      <c r="AR2042" s="193" t="s">
        <v>415</v>
      </c>
      <c r="AT2042" s="193" t="s">
        <v>264</v>
      </c>
      <c r="AU2042" s="193" t="s">
        <v>79</v>
      </c>
      <c r="AY2042" s="19" t="s">
        <v>244</v>
      </c>
      <c r="BE2042" s="194">
        <f>IF(N2042="základní",J2042,0)</f>
        <v>0</v>
      </c>
      <c r="BF2042" s="194">
        <f>IF(N2042="snížená",J2042,0)</f>
        <v>0</v>
      </c>
      <c r="BG2042" s="194">
        <f>IF(N2042="zákl. přenesená",J2042,0)</f>
        <v>0</v>
      </c>
      <c r="BH2042" s="194">
        <f>IF(N2042="sníž. přenesená",J2042,0)</f>
        <v>0</v>
      </c>
      <c r="BI2042" s="194">
        <f>IF(N2042="nulová",J2042,0)</f>
        <v>0</v>
      </c>
      <c r="BJ2042" s="19" t="s">
        <v>77</v>
      </c>
      <c r="BK2042" s="194">
        <f>ROUND(I2042*H2042,2)</f>
        <v>0</v>
      </c>
      <c r="BL2042" s="19" t="s">
        <v>167</v>
      </c>
      <c r="BM2042" s="193" t="s">
        <v>4568</v>
      </c>
    </row>
    <row r="2043" spans="1:65" s="2" customFormat="1" ht="24.2" customHeight="1">
      <c r="A2043" s="36"/>
      <c r="B2043" s="37"/>
      <c r="C2043" s="181" t="s">
        <v>4569</v>
      </c>
      <c r="D2043" s="181" t="s">
        <v>246</v>
      </c>
      <c r="E2043" s="182" t="s">
        <v>954</v>
      </c>
      <c r="F2043" s="183" t="s">
        <v>955</v>
      </c>
      <c r="G2043" s="184" t="s">
        <v>379</v>
      </c>
      <c r="H2043" s="185">
        <v>46</v>
      </c>
      <c r="I2043" s="186"/>
      <c r="J2043" s="187">
        <f>ROUND(I2043*H2043,2)</f>
        <v>0</v>
      </c>
      <c r="K2043" s="188"/>
      <c r="L2043" s="41"/>
      <c r="M2043" s="189" t="s">
        <v>18</v>
      </c>
      <c r="N2043" s="190" t="s">
        <v>41</v>
      </c>
      <c r="O2043" s="66"/>
      <c r="P2043" s="191">
        <f>O2043*H2043</f>
        <v>0</v>
      </c>
      <c r="Q2043" s="191">
        <v>0</v>
      </c>
      <c r="R2043" s="191">
        <f>Q2043*H2043</f>
        <v>0</v>
      </c>
      <c r="S2043" s="191">
        <v>1.174E-2</v>
      </c>
      <c r="T2043" s="192">
        <f>S2043*H2043</f>
        <v>0.54004000000000008</v>
      </c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R2043" s="193" t="s">
        <v>167</v>
      </c>
      <c r="AT2043" s="193" t="s">
        <v>246</v>
      </c>
      <c r="AU2043" s="193" t="s">
        <v>79</v>
      </c>
      <c r="AY2043" s="19" t="s">
        <v>244</v>
      </c>
      <c r="BE2043" s="194">
        <f>IF(N2043="základní",J2043,0)</f>
        <v>0</v>
      </c>
      <c r="BF2043" s="194">
        <f>IF(N2043="snížená",J2043,0)</f>
        <v>0</v>
      </c>
      <c r="BG2043" s="194">
        <f>IF(N2043="zákl. přenesená",J2043,0)</f>
        <v>0</v>
      </c>
      <c r="BH2043" s="194">
        <f>IF(N2043="sníž. přenesená",J2043,0)</f>
        <v>0</v>
      </c>
      <c r="BI2043" s="194">
        <f>IF(N2043="nulová",J2043,0)</f>
        <v>0</v>
      </c>
      <c r="BJ2043" s="19" t="s">
        <v>77</v>
      </c>
      <c r="BK2043" s="194">
        <f>ROUND(I2043*H2043,2)</f>
        <v>0</v>
      </c>
      <c r="BL2043" s="19" t="s">
        <v>167</v>
      </c>
      <c r="BM2043" s="193" t="s">
        <v>4570</v>
      </c>
    </row>
    <row r="2044" spans="1:65" s="2" customFormat="1" ht="24.2" customHeight="1">
      <c r="A2044" s="36"/>
      <c r="B2044" s="37"/>
      <c r="C2044" s="181" t="s">
        <v>4571</v>
      </c>
      <c r="D2044" s="181" t="s">
        <v>246</v>
      </c>
      <c r="E2044" s="182" t="s">
        <v>967</v>
      </c>
      <c r="F2044" s="183" t="s">
        <v>968</v>
      </c>
      <c r="G2044" s="184" t="s">
        <v>289</v>
      </c>
      <c r="H2044" s="185">
        <v>62.7</v>
      </c>
      <c r="I2044" s="186"/>
      <c r="J2044" s="187">
        <f>ROUND(I2044*H2044,2)</f>
        <v>0</v>
      </c>
      <c r="K2044" s="188"/>
      <c r="L2044" s="41"/>
      <c r="M2044" s="189" t="s">
        <v>18</v>
      </c>
      <c r="N2044" s="190" t="s">
        <v>41</v>
      </c>
      <c r="O2044" s="66"/>
      <c r="P2044" s="191">
        <f>O2044*H2044</f>
        <v>0</v>
      </c>
      <c r="Q2044" s="191">
        <v>0</v>
      </c>
      <c r="R2044" s="191">
        <f>Q2044*H2044</f>
        <v>0</v>
      </c>
      <c r="S2044" s="191">
        <v>8.3169999999999994E-2</v>
      </c>
      <c r="T2044" s="192">
        <f>S2044*H2044</f>
        <v>5.2147589999999999</v>
      </c>
      <c r="U2044" s="36"/>
      <c r="V2044" s="36"/>
      <c r="W2044" s="36"/>
      <c r="X2044" s="36"/>
      <c r="Y2044" s="36"/>
      <c r="Z2044" s="36"/>
      <c r="AA2044" s="36"/>
      <c r="AB2044" s="36"/>
      <c r="AC2044" s="36"/>
      <c r="AD2044" s="36"/>
      <c r="AE2044" s="36"/>
      <c r="AR2044" s="193" t="s">
        <v>167</v>
      </c>
      <c r="AT2044" s="193" t="s">
        <v>246</v>
      </c>
      <c r="AU2044" s="193" t="s">
        <v>79</v>
      </c>
      <c r="AY2044" s="19" t="s">
        <v>244</v>
      </c>
      <c r="BE2044" s="194">
        <f>IF(N2044="základní",J2044,0)</f>
        <v>0</v>
      </c>
      <c r="BF2044" s="194">
        <f>IF(N2044="snížená",J2044,0)</f>
        <v>0</v>
      </c>
      <c r="BG2044" s="194">
        <f>IF(N2044="zákl. přenesená",J2044,0)</f>
        <v>0</v>
      </c>
      <c r="BH2044" s="194">
        <f>IF(N2044="sníž. přenesená",J2044,0)</f>
        <v>0</v>
      </c>
      <c r="BI2044" s="194">
        <f>IF(N2044="nulová",J2044,0)</f>
        <v>0</v>
      </c>
      <c r="BJ2044" s="19" t="s">
        <v>77</v>
      </c>
      <c r="BK2044" s="194">
        <f>ROUND(I2044*H2044,2)</f>
        <v>0</v>
      </c>
      <c r="BL2044" s="19" t="s">
        <v>167</v>
      </c>
      <c r="BM2044" s="193" t="s">
        <v>4572</v>
      </c>
    </row>
    <row r="2045" spans="1:65" s="13" customFormat="1">
      <c r="B2045" s="195"/>
      <c r="C2045" s="196"/>
      <c r="D2045" s="197" t="s">
        <v>252</v>
      </c>
      <c r="E2045" s="198" t="s">
        <v>18</v>
      </c>
      <c r="F2045" s="199" t="s">
        <v>4573</v>
      </c>
      <c r="G2045" s="196"/>
      <c r="H2045" s="200">
        <v>31.7</v>
      </c>
      <c r="I2045" s="201"/>
      <c r="J2045" s="196"/>
      <c r="K2045" s="196"/>
      <c r="L2045" s="202"/>
      <c r="M2045" s="203"/>
      <c r="N2045" s="204"/>
      <c r="O2045" s="204"/>
      <c r="P2045" s="204"/>
      <c r="Q2045" s="204"/>
      <c r="R2045" s="204"/>
      <c r="S2045" s="204"/>
      <c r="T2045" s="205"/>
      <c r="AT2045" s="206" t="s">
        <v>252</v>
      </c>
      <c r="AU2045" s="206" t="s">
        <v>79</v>
      </c>
      <c r="AV2045" s="13" t="s">
        <v>79</v>
      </c>
      <c r="AW2045" s="13" t="s">
        <v>32</v>
      </c>
      <c r="AX2045" s="13" t="s">
        <v>70</v>
      </c>
      <c r="AY2045" s="206" t="s">
        <v>244</v>
      </c>
    </row>
    <row r="2046" spans="1:65" s="13" customFormat="1">
      <c r="B2046" s="195"/>
      <c r="C2046" s="196"/>
      <c r="D2046" s="197" t="s">
        <v>252</v>
      </c>
      <c r="E2046" s="198" t="s">
        <v>18</v>
      </c>
      <c r="F2046" s="199" t="s">
        <v>4574</v>
      </c>
      <c r="G2046" s="196"/>
      <c r="H2046" s="200">
        <v>31</v>
      </c>
      <c r="I2046" s="201"/>
      <c r="J2046" s="196"/>
      <c r="K2046" s="196"/>
      <c r="L2046" s="202"/>
      <c r="M2046" s="203"/>
      <c r="N2046" s="204"/>
      <c r="O2046" s="204"/>
      <c r="P2046" s="204"/>
      <c r="Q2046" s="204"/>
      <c r="R2046" s="204"/>
      <c r="S2046" s="204"/>
      <c r="T2046" s="205"/>
      <c r="AT2046" s="206" t="s">
        <v>252</v>
      </c>
      <c r="AU2046" s="206" t="s">
        <v>79</v>
      </c>
      <c r="AV2046" s="13" t="s">
        <v>79</v>
      </c>
      <c r="AW2046" s="13" t="s">
        <v>32</v>
      </c>
      <c r="AX2046" s="13" t="s">
        <v>70</v>
      </c>
      <c r="AY2046" s="206" t="s">
        <v>244</v>
      </c>
    </row>
    <row r="2047" spans="1:65" s="14" customFormat="1">
      <c r="B2047" s="207"/>
      <c r="C2047" s="208"/>
      <c r="D2047" s="197" t="s">
        <v>252</v>
      </c>
      <c r="E2047" s="209" t="s">
        <v>18</v>
      </c>
      <c r="F2047" s="210" t="s">
        <v>254</v>
      </c>
      <c r="G2047" s="208"/>
      <c r="H2047" s="211">
        <v>62.7</v>
      </c>
      <c r="I2047" s="212"/>
      <c r="J2047" s="208"/>
      <c r="K2047" s="208"/>
      <c r="L2047" s="213"/>
      <c r="M2047" s="214"/>
      <c r="N2047" s="215"/>
      <c r="O2047" s="215"/>
      <c r="P2047" s="215"/>
      <c r="Q2047" s="215"/>
      <c r="R2047" s="215"/>
      <c r="S2047" s="215"/>
      <c r="T2047" s="216"/>
      <c r="AT2047" s="217" t="s">
        <v>252</v>
      </c>
      <c r="AU2047" s="217" t="s">
        <v>79</v>
      </c>
      <c r="AV2047" s="14" t="s">
        <v>250</v>
      </c>
      <c r="AW2047" s="14" t="s">
        <v>32</v>
      </c>
      <c r="AX2047" s="14" t="s">
        <v>77</v>
      </c>
      <c r="AY2047" s="217" t="s">
        <v>244</v>
      </c>
    </row>
    <row r="2048" spans="1:65" s="2" customFormat="1" ht="37.9" customHeight="1">
      <c r="A2048" s="36"/>
      <c r="B2048" s="37"/>
      <c r="C2048" s="181" t="s">
        <v>4575</v>
      </c>
      <c r="D2048" s="181" t="s">
        <v>246</v>
      </c>
      <c r="E2048" s="182" t="s">
        <v>4576</v>
      </c>
      <c r="F2048" s="183" t="s">
        <v>4577</v>
      </c>
      <c r="G2048" s="184" t="s">
        <v>289</v>
      </c>
      <c r="H2048" s="185">
        <v>244.9</v>
      </c>
      <c r="I2048" s="186"/>
      <c r="J2048" s="187">
        <f>ROUND(I2048*H2048,2)</f>
        <v>0</v>
      </c>
      <c r="K2048" s="188"/>
      <c r="L2048" s="41"/>
      <c r="M2048" s="189" t="s">
        <v>18</v>
      </c>
      <c r="N2048" s="190" t="s">
        <v>41</v>
      </c>
      <c r="O2048" s="66"/>
      <c r="P2048" s="191">
        <f>O2048*H2048</f>
        <v>0</v>
      </c>
      <c r="Q2048" s="191">
        <v>6.3E-3</v>
      </c>
      <c r="R2048" s="191">
        <f>Q2048*H2048</f>
        <v>1.54287</v>
      </c>
      <c r="S2048" s="191">
        <v>0</v>
      </c>
      <c r="T2048" s="192">
        <f>S2048*H2048</f>
        <v>0</v>
      </c>
      <c r="U2048" s="36"/>
      <c r="V2048" s="36"/>
      <c r="W2048" s="36"/>
      <c r="X2048" s="36"/>
      <c r="Y2048" s="36"/>
      <c r="Z2048" s="36"/>
      <c r="AA2048" s="36"/>
      <c r="AB2048" s="36"/>
      <c r="AC2048" s="36"/>
      <c r="AD2048" s="36"/>
      <c r="AE2048" s="36"/>
      <c r="AR2048" s="193" t="s">
        <v>167</v>
      </c>
      <c r="AT2048" s="193" t="s">
        <v>246</v>
      </c>
      <c r="AU2048" s="193" t="s">
        <v>79</v>
      </c>
      <c r="AY2048" s="19" t="s">
        <v>244</v>
      </c>
      <c r="BE2048" s="194">
        <f>IF(N2048="základní",J2048,0)</f>
        <v>0</v>
      </c>
      <c r="BF2048" s="194">
        <f>IF(N2048="snížená",J2048,0)</f>
        <v>0</v>
      </c>
      <c r="BG2048" s="194">
        <f>IF(N2048="zákl. přenesená",J2048,0)</f>
        <v>0</v>
      </c>
      <c r="BH2048" s="194">
        <f>IF(N2048="sníž. přenesená",J2048,0)</f>
        <v>0</v>
      </c>
      <c r="BI2048" s="194">
        <f>IF(N2048="nulová",J2048,0)</f>
        <v>0</v>
      </c>
      <c r="BJ2048" s="19" t="s">
        <v>77</v>
      </c>
      <c r="BK2048" s="194">
        <f>ROUND(I2048*H2048,2)</f>
        <v>0</v>
      </c>
      <c r="BL2048" s="19" t="s">
        <v>167</v>
      </c>
      <c r="BM2048" s="193" t="s">
        <v>4578</v>
      </c>
    </row>
    <row r="2049" spans="1:65" s="2" customFormat="1" ht="37.9" customHeight="1">
      <c r="A2049" s="36"/>
      <c r="B2049" s="37"/>
      <c r="C2049" s="218" t="s">
        <v>4579</v>
      </c>
      <c r="D2049" s="218" t="s">
        <v>264</v>
      </c>
      <c r="E2049" s="219" t="s">
        <v>4580</v>
      </c>
      <c r="F2049" s="220" t="s">
        <v>4581</v>
      </c>
      <c r="G2049" s="221" t="s">
        <v>289</v>
      </c>
      <c r="H2049" s="222">
        <v>269.39</v>
      </c>
      <c r="I2049" s="223"/>
      <c r="J2049" s="224">
        <f>ROUND(I2049*H2049,2)</f>
        <v>0</v>
      </c>
      <c r="K2049" s="225"/>
      <c r="L2049" s="226"/>
      <c r="M2049" s="227" t="s">
        <v>18</v>
      </c>
      <c r="N2049" s="228" t="s">
        <v>41</v>
      </c>
      <c r="O2049" s="66"/>
      <c r="P2049" s="191">
        <f>O2049*H2049</f>
        <v>0</v>
      </c>
      <c r="Q2049" s="191">
        <v>1.9199999999999998E-2</v>
      </c>
      <c r="R2049" s="191">
        <f>Q2049*H2049</f>
        <v>5.1722879999999991</v>
      </c>
      <c r="S2049" s="191">
        <v>0</v>
      </c>
      <c r="T2049" s="192">
        <f>S2049*H2049</f>
        <v>0</v>
      </c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R2049" s="193" t="s">
        <v>415</v>
      </c>
      <c r="AT2049" s="193" t="s">
        <v>264</v>
      </c>
      <c r="AU2049" s="193" t="s">
        <v>79</v>
      </c>
      <c r="AY2049" s="19" t="s">
        <v>244</v>
      </c>
      <c r="BE2049" s="194">
        <f>IF(N2049="základní",J2049,0)</f>
        <v>0</v>
      </c>
      <c r="BF2049" s="194">
        <f>IF(N2049="snížená",J2049,0)</f>
        <v>0</v>
      </c>
      <c r="BG2049" s="194">
        <f>IF(N2049="zákl. přenesená",J2049,0)</f>
        <v>0</v>
      </c>
      <c r="BH2049" s="194">
        <f>IF(N2049="sníž. přenesená",J2049,0)</f>
        <v>0</v>
      </c>
      <c r="BI2049" s="194">
        <f>IF(N2049="nulová",J2049,0)</f>
        <v>0</v>
      </c>
      <c r="BJ2049" s="19" t="s">
        <v>77</v>
      </c>
      <c r="BK2049" s="194">
        <f>ROUND(I2049*H2049,2)</f>
        <v>0</v>
      </c>
      <c r="BL2049" s="19" t="s">
        <v>167</v>
      </c>
      <c r="BM2049" s="193" t="s">
        <v>4582</v>
      </c>
    </row>
    <row r="2050" spans="1:65" s="2" customFormat="1" ht="19.5">
      <c r="A2050" s="36"/>
      <c r="B2050" s="37"/>
      <c r="C2050" s="38"/>
      <c r="D2050" s="197" t="s">
        <v>444</v>
      </c>
      <c r="E2050" s="38"/>
      <c r="F2050" s="239" t="s">
        <v>4583</v>
      </c>
      <c r="G2050" s="38"/>
      <c r="H2050" s="38"/>
      <c r="I2050" s="240"/>
      <c r="J2050" s="38"/>
      <c r="K2050" s="38"/>
      <c r="L2050" s="41"/>
      <c r="M2050" s="241"/>
      <c r="N2050" s="242"/>
      <c r="O2050" s="66"/>
      <c r="P2050" s="66"/>
      <c r="Q2050" s="66"/>
      <c r="R2050" s="66"/>
      <c r="S2050" s="66"/>
      <c r="T2050" s="67"/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T2050" s="19" t="s">
        <v>444</v>
      </c>
      <c r="AU2050" s="19" t="s">
        <v>79</v>
      </c>
    </row>
    <row r="2051" spans="1:65" s="13" customFormat="1">
      <c r="B2051" s="195"/>
      <c r="C2051" s="196"/>
      <c r="D2051" s="197" t="s">
        <v>252</v>
      </c>
      <c r="E2051" s="198" t="s">
        <v>18</v>
      </c>
      <c r="F2051" s="199" t="s">
        <v>4584</v>
      </c>
      <c r="G2051" s="196"/>
      <c r="H2051" s="200">
        <v>36.700000000000003</v>
      </c>
      <c r="I2051" s="201"/>
      <c r="J2051" s="196"/>
      <c r="K2051" s="196"/>
      <c r="L2051" s="202"/>
      <c r="M2051" s="203"/>
      <c r="N2051" s="204"/>
      <c r="O2051" s="204"/>
      <c r="P2051" s="204"/>
      <c r="Q2051" s="204"/>
      <c r="R2051" s="204"/>
      <c r="S2051" s="204"/>
      <c r="T2051" s="205"/>
      <c r="AT2051" s="206" t="s">
        <v>252</v>
      </c>
      <c r="AU2051" s="206" t="s">
        <v>79</v>
      </c>
      <c r="AV2051" s="13" t="s">
        <v>79</v>
      </c>
      <c r="AW2051" s="13" t="s">
        <v>32</v>
      </c>
      <c r="AX2051" s="13" t="s">
        <v>70</v>
      </c>
      <c r="AY2051" s="206" t="s">
        <v>244</v>
      </c>
    </row>
    <row r="2052" spans="1:65" s="13" customFormat="1">
      <c r="B2052" s="195"/>
      <c r="C2052" s="196"/>
      <c r="D2052" s="197" t="s">
        <v>252</v>
      </c>
      <c r="E2052" s="198" t="s">
        <v>18</v>
      </c>
      <c r="F2052" s="199" t="s">
        <v>4585</v>
      </c>
      <c r="G2052" s="196"/>
      <c r="H2052" s="200">
        <v>7.5</v>
      </c>
      <c r="I2052" s="201"/>
      <c r="J2052" s="196"/>
      <c r="K2052" s="196"/>
      <c r="L2052" s="202"/>
      <c r="M2052" s="203"/>
      <c r="N2052" s="204"/>
      <c r="O2052" s="204"/>
      <c r="P2052" s="204"/>
      <c r="Q2052" s="204"/>
      <c r="R2052" s="204"/>
      <c r="S2052" s="204"/>
      <c r="T2052" s="205"/>
      <c r="AT2052" s="206" t="s">
        <v>252</v>
      </c>
      <c r="AU2052" s="206" t="s">
        <v>79</v>
      </c>
      <c r="AV2052" s="13" t="s">
        <v>79</v>
      </c>
      <c r="AW2052" s="13" t="s">
        <v>32</v>
      </c>
      <c r="AX2052" s="13" t="s">
        <v>70</v>
      </c>
      <c r="AY2052" s="206" t="s">
        <v>244</v>
      </c>
    </row>
    <row r="2053" spans="1:65" s="13" customFormat="1">
      <c r="B2053" s="195"/>
      <c r="C2053" s="196"/>
      <c r="D2053" s="197" t="s">
        <v>252</v>
      </c>
      <c r="E2053" s="198" t="s">
        <v>18</v>
      </c>
      <c r="F2053" s="199" t="s">
        <v>4586</v>
      </c>
      <c r="G2053" s="196"/>
      <c r="H2053" s="200">
        <v>151.5</v>
      </c>
      <c r="I2053" s="201"/>
      <c r="J2053" s="196"/>
      <c r="K2053" s="196"/>
      <c r="L2053" s="202"/>
      <c r="M2053" s="203"/>
      <c r="N2053" s="204"/>
      <c r="O2053" s="204"/>
      <c r="P2053" s="204"/>
      <c r="Q2053" s="204"/>
      <c r="R2053" s="204"/>
      <c r="S2053" s="204"/>
      <c r="T2053" s="205"/>
      <c r="AT2053" s="206" t="s">
        <v>252</v>
      </c>
      <c r="AU2053" s="206" t="s">
        <v>79</v>
      </c>
      <c r="AV2053" s="13" t="s">
        <v>79</v>
      </c>
      <c r="AW2053" s="13" t="s">
        <v>32</v>
      </c>
      <c r="AX2053" s="13" t="s">
        <v>70</v>
      </c>
      <c r="AY2053" s="206" t="s">
        <v>244</v>
      </c>
    </row>
    <row r="2054" spans="1:65" s="13" customFormat="1">
      <c r="B2054" s="195"/>
      <c r="C2054" s="196"/>
      <c r="D2054" s="197" t="s">
        <v>252</v>
      </c>
      <c r="E2054" s="198" t="s">
        <v>18</v>
      </c>
      <c r="F2054" s="199" t="s">
        <v>4587</v>
      </c>
      <c r="G2054" s="196"/>
      <c r="H2054" s="200">
        <v>34.200000000000003</v>
      </c>
      <c r="I2054" s="201"/>
      <c r="J2054" s="196"/>
      <c r="K2054" s="196"/>
      <c r="L2054" s="202"/>
      <c r="M2054" s="203"/>
      <c r="N2054" s="204"/>
      <c r="O2054" s="204"/>
      <c r="P2054" s="204"/>
      <c r="Q2054" s="204"/>
      <c r="R2054" s="204"/>
      <c r="S2054" s="204"/>
      <c r="T2054" s="205"/>
      <c r="AT2054" s="206" t="s">
        <v>252</v>
      </c>
      <c r="AU2054" s="206" t="s">
        <v>79</v>
      </c>
      <c r="AV2054" s="13" t="s">
        <v>79</v>
      </c>
      <c r="AW2054" s="13" t="s">
        <v>32</v>
      </c>
      <c r="AX2054" s="13" t="s">
        <v>70</v>
      </c>
      <c r="AY2054" s="206" t="s">
        <v>244</v>
      </c>
    </row>
    <row r="2055" spans="1:65" s="13" customFormat="1">
      <c r="B2055" s="195"/>
      <c r="C2055" s="196"/>
      <c r="D2055" s="197" t="s">
        <v>252</v>
      </c>
      <c r="E2055" s="198" t="s">
        <v>18</v>
      </c>
      <c r="F2055" s="199" t="s">
        <v>4588</v>
      </c>
      <c r="G2055" s="196"/>
      <c r="H2055" s="200">
        <v>15</v>
      </c>
      <c r="I2055" s="201"/>
      <c r="J2055" s="196"/>
      <c r="K2055" s="196"/>
      <c r="L2055" s="202"/>
      <c r="M2055" s="203"/>
      <c r="N2055" s="204"/>
      <c r="O2055" s="204"/>
      <c r="P2055" s="204"/>
      <c r="Q2055" s="204"/>
      <c r="R2055" s="204"/>
      <c r="S2055" s="204"/>
      <c r="T2055" s="205"/>
      <c r="AT2055" s="206" t="s">
        <v>252</v>
      </c>
      <c r="AU2055" s="206" t="s">
        <v>79</v>
      </c>
      <c r="AV2055" s="13" t="s">
        <v>79</v>
      </c>
      <c r="AW2055" s="13" t="s">
        <v>32</v>
      </c>
      <c r="AX2055" s="13" t="s">
        <v>70</v>
      </c>
      <c r="AY2055" s="206" t="s">
        <v>244</v>
      </c>
    </row>
    <row r="2056" spans="1:65" s="14" customFormat="1">
      <c r="B2056" s="207"/>
      <c r="C2056" s="208"/>
      <c r="D2056" s="197" t="s">
        <v>252</v>
      </c>
      <c r="E2056" s="209" t="s">
        <v>18</v>
      </c>
      <c r="F2056" s="210" t="s">
        <v>254</v>
      </c>
      <c r="G2056" s="208"/>
      <c r="H2056" s="211">
        <v>244.89999999999998</v>
      </c>
      <c r="I2056" s="212"/>
      <c r="J2056" s="208"/>
      <c r="K2056" s="208"/>
      <c r="L2056" s="213"/>
      <c r="M2056" s="214"/>
      <c r="N2056" s="215"/>
      <c r="O2056" s="215"/>
      <c r="P2056" s="215"/>
      <c r="Q2056" s="215"/>
      <c r="R2056" s="215"/>
      <c r="S2056" s="215"/>
      <c r="T2056" s="216"/>
      <c r="AT2056" s="217" t="s">
        <v>252</v>
      </c>
      <c r="AU2056" s="217" t="s">
        <v>79</v>
      </c>
      <c r="AV2056" s="14" t="s">
        <v>250</v>
      </c>
      <c r="AW2056" s="14" t="s">
        <v>32</v>
      </c>
      <c r="AX2056" s="14" t="s">
        <v>70</v>
      </c>
      <c r="AY2056" s="217" t="s">
        <v>244</v>
      </c>
    </row>
    <row r="2057" spans="1:65" s="13" customFormat="1">
      <c r="B2057" s="195"/>
      <c r="C2057" s="196"/>
      <c r="D2057" s="197" t="s">
        <v>252</v>
      </c>
      <c r="E2057" s="198" t="s">
        <v>18</v>
      </c>
      <c r="F2057" s="199" t="s">
        <v>4589</v>
      </c>
      <c r="G2057" s="196"/>
      <c r="H2057" s="200">
        <v>269.39</v>
      </c>
      <c r="I2057" s="201"/>
      <c r="J2057" s="196"/>
      <c r="K2057" s="196"/>
      <c r="L2057" s="202"/>
      <c r="M2057" s="203"/>
      <c r="N2057" s="204"/>
      <c r="O2057" s="204"/>
      <c r="P2057" s="204"/>
      <c r="Q2057" s="204"/>
      <c r="R2057" s="204"/>
      <c r="S2057" s="204"/>
      <c r="T2057" s="205"/>
      <c r="AT2057" s="206" t="s">
        <v>252</v>
      </c>
      <c r="AU2057" s="206" t="s">
        <v>79</v>
      </c>
      <c r="AV2057" s="13" t="s">
        <v>79</v>
      </c>
      <c r="AW2057" s="13" t="s">
        <v>32</v>
      </c>
      <c r="AX2057" s="13" t="s">
        <v>70</v>
      </c>
      <c r="AY2057" s="206" t="s">
        <v>244</v>
      </c>
    </row>
    <row r="2058" spans="1:65" s="14" customFormat="1">
      <c r="B2058" s="207"/>
      <c r="C2058" s="208"/>
      <c r="D2058" s="197" t="s">
        <v>252</v>
      </c>
      <c r="E2058" s="209" t="s">
        <v>18</v>
      </c>
      <c r="F2058" s="210" t="s">
        <v>254</v>
      </c>
      <c r="G2058" s="208"/>
      <c r="H2058" s="211">
        <v>269.39</v>
      </c>
      <c r="I2058" s="212"/>
      <c r="J2058" s="208"/>
      <c r="K2058" s="208"/>
      <c r="L2058" s="213"/>
      <c r="M2058" s="214"/>
      <c r="N2058" s="215"/>
      <c r="O2058" s="215"/>
      <c r="P2058" s="215"/>
      <c r="Q2058" s="215"/>
      <c r="R2058" s="215"/>
      <c r="S2058" s="215"/>
      <c r="T2058" s="216"/>
      <c r="AT2058" s="217" t="s">
        <v>252</v>
      </c>
      <c r="AU2058" s="217" t="s">
        <v>79</v>
      </c>
      <c r="AV2058" s="14" t="s">
        <v>250</v>
      </c>
      <c r="AW2058" s="14" t="s">
        <v>32</v>
      </c>
      <c r="AX2058" s="14" t="s">
        <v>77</v>
      </c>
      <c r="AY2058" s="217" t="s">
        <v>244</v>
      </c>
    </row>
    <row r="2059" spans="1:65" s="2" customFormat="1" ht="37.9" customHeight="1">
      <c r="A2059" s="36"/>
      <c r="B2059" s="37"/>
      <c r="C2059" s="181" t="s">
        <v>4590</v>
      </c>
      <c r="D2059" s="181" t="s">
        <v>246</v>
      </c>
      <c r="E2059" s="182" t="s">
        <v>4591</v>
      </c>
      <c r="F2059" s="183" t="s">
        <v>4592</v>
      </c>
      <c r="G2059" s="184" t="s">
        <v>289</v>
      </c>
      <c r="H2059" s="185">
        <v>70</v>
      </c>
      <c r="I2059" s="186"/>
      <c r="J2059" s="187">
        <f>ROUND(I2059*H2059,2)</f>
        <v>0</v>
      </c>
      <c r="K2059" s="188"/>
      <c r="L2059" s="41"/>
      <c r="M2059" s="189" t="s">
        <v>18</v>
      </c>
      <c r="N2059" s="190" t="s">
        <v>41</v>
      </c>
      <c r="O2059" s="66"/>
      <c r="P2059" s="191">
        <f>O2059*H2059</f>
        <v>0</v>
      </c>
      <c r="Q2059" s="191">
        <v>5.45E-3</v>
      </c>
      <c r="R2059" s="191">
        <f>Q2059*H2059</f>
        <v>0.38150000000000001</v>
      </c>
      <c r="S2059" s="191">
        <v>0</v>
      </c>
      <c r="T2059" s="192">
        <f>S2059*H2059</f>
        <v>0</v>
      </c>
      <c r="U2059" s="36"/>
      <c r="V2059" s="36"/>
      <c r="W2059" s="36"/>
      <c r="X2059" s="36"/>
      <c r="Y2059" s="36"/>
      <c r="Z2059" s="36"/>
      <c r="AA2059" s="36"/>
      <c r="AB2059" s="36"/>
      <c r="AC2059" s="36"/>
      <c r="AD2059" s="36"/>
      <c r="AE2059" s="36"/>
      <c r="AR2059" s="193" t="s">
        <v>167</v>
      </c>
      <c r="AT2059" s="193" t="s">
        <v>246</v>
      </c>
      <c r="AU2059" s="193" t="s">
        <v>79</v>
      </c>
      <c r="AY2059" s="19" t="s">
        <v>244</v>
      </c>
      <c r="BE2059" s="194">
        <f>IF(N2059="základní",J2059,0)</f>
        <v>0</v>
      </c>
      <c r="BF2059" s="194">
        <f>IF(N2059="snížená",J2059,0)</f>
        <v>0</v>
      </c>
      <c r="BG2059" s="194">
        <f>IF(N2059="zákl. přenesená",J2059,0)</f>
        <v>0</v>
      </c>
      <c r="BH2059" s="194">
        <f>IF(N2059="sníž. přenesená",J2059,0)</f>
        <v>0</v>
      </c>
      <c r="BI2059" s="194">
        <f>IF(N2059="nulová",J2059,0)</f>
        <v>0</v>
      </c>
      <c r="BJ2059" s="19" t="s">
        <v>77</v>
      </c>
      <c r="BK2059" s="194">
        <f>ROUND(I2059*H2059,2)</f>
        <v>0</v>
      </c>
      <c r="BL2059" s="19" t="s">
        <v>167</v>
      </c>
      <c r="BM2059" s="193" t="s">
        <v>4593</v>
      </c>
    </row>
    <row r="2060" spans="1:65" s="2" customFormat="1" ht="21.75" customHeight="1">
      <c r="A2060" s="36"/>
      <c r="B2060" s="37"/>
      <c r="C2060" s="218" t="s">
        <v>4594</v>
      </c>
      <c r="D2060" s="218" t="s">
        <v>264</v>
      </c>
      <c r="E2060" s="219" t="s">
        <v>4595</v>
      </c>
      <c r="F2060" s="220" t="s">
        <v>4596</v>
      </c>
      <c r="G2060" s="221" t="s">
        <v>289</v>
      </c>
      <c r="H2060" s="222">
        <v>77</v>
      </c>
      <c r="I2060" s="223"/>
      <c r="J2060" s="224">
        <f>ROUND(I2060*H2060,2)</f>
        <v>0</v>
      </c>
      <c r="K2060" s="225"/>
      <c r="L2060" s="226"/>
      <c r="M2060" s="227" t="s">
        <v>18</v>
      </c>
      <c r="N2060" s="228" t="s">
        <v>41</v>
      </c>
      <c r="O2060" s="66"/>
      <c r="P2060" s="191">
        <f>O2060*H2060</f>
        <v>0</v>
      </c>
      <c r="Q2060" s="191">
        <v>1.38E-2</v>
      </c>
      <c r="R2060" s="191">
        <f>Q2060*H2060</f>
        <v>1.0626</v>
      </c>
      <c r="S2060" s="191">
        <v>0</v>
      </c>
      <c r="T2060" s="192">
        <f>S2060*H2060</f>
        <v>0</v>
      </c>
      <c r="U2060" s="36"/>
      <c r="V2060" s="36"/>
      <c r="W2060" s="36"/>
      <c r="X2060" s="36"/>
      <c r="Y2060" s="36"/>
      <c r="Z2060" s="36"/>
      <c r="AA2060" s="36"/>
      <c r="AB2060" s="36"/>
      <c r="AC2060" s="36"/>
      <c r="AD2060" s="36"/>
      <c r="AE2060" s="36"/>
      <c r="AR2060" s="193" t="s">
        <v>415</v>
      </c>
      <c r="AT2060" s="193" t="s">
        <v>264</v>
      </c>
      <c r="AU2060" s="193" t="s">
        <v>79</v>
      </c>
      <c r="AY2060" s="19" t="s">
        <v>244</v>
      </c>
      <c r="BE2060" s="194">
        <f>IF(N2060="základní",J2060,0)</f>
        <v>0</v>
      </c>
      <c r="BF2060" s="194">
        <f>IF(N2060="snížená",J2060,0)</f>
        <v>0</v>
      </c>
      <c r="BG2060" s="194">
        <f>IF(N2060="zákl. přenesená",J2060,0)</f>
        <v>0</v>
      </c>
      <c r="BH2060" s="194">
        <f>IF(N2060="sníž. přenesená",J2060,0)</f>
        <v>0</v>
      </c>
      <c r="BI2060" s="194">
        <f>IF(N2060="nulová",J2060,0)</f>
        <v>0</v>
      </c>
      <c r="BJ2060" s="19" t="s">
        <v>77</v>
      </c>
      <c r="BK2060" s="194">
        <f>ROUND(I2060*H2060,2)</f>
        <v>0</v>
      </c>
      <c r="BL2060" s="19" t="s">
        <v>167</v>
      </c>
      <c r="BM2060" s="193" t="s">
        <v>4597</v>
      </c>
    </row>
    <row r="2061" spans="1:65" s="2" customFormat="1" ht="19.5">
      <c r="A2061" s="36"/>
      <c r="B2061" s="37"/>
      <c r="C2061" s="38"/>
      <c r="D2061" s="197" t="s">
        <v>444</v>
      </c>
      <c r="E2061" s="38"/>
      <c r="F2061" s="239" t="s">
        <v>4598</v>
      </c>
      <c r="G2061" s="38"/>
      <c r="H2061" s="38"/>
      <c r="I2061" s="240"/>
      <c r="J2061" s="38"/>
      <c r="K2061" s="38"/>
      <c r="L2061" s="41"/>
      <c r="M2061" s="241"/>
      <c r="N2061" s="242"/>
      <c r="O2061" s="66"/>
      <c r="P2061" s="66"/>
      <c r="Q2061" s="66"/>
      <c r="R2061" s="66"/>
      <c r="S2061" s="66"/>
      <c r="T2061" s="67"/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T2061" s="19" t="s">
        <v>444</v>
      </c>
      <c r="AU2061" s="19" t="s">
        <v>79</v>
      </c>
    </row>
    <row r="2062" spans="1:65" s="13" customFormat="1">
      <c r="B2062" s="195"/>
      <c r="C2062" s="196"/>
      <c r="D2062" s="197" t="s">
        <v>252</v>
      </c>
      <c r="E2062" s="198" t="s">
        <v>18</v>
      </c>
      <c r="F2062" s="199" t="s">
        <v>4599</v>
      </c>
      <c r="G2062" s="196"/>
      <c r="H2062" s="200">
        <v>31.7</v>
      </c>
      <c r="I2062" s="201"/>
      <c r="J2062" s="196"/>
      <c r="K2062" s="196"/>
      <c r="L2062" s="202"/>
      <c r="M2062" s="203"/>
      <c r="N2062" s="204"/>
      <c r="O2062" s="204"/>
      <c r="P2062" s="204"/>
      <c r="Q2062" s="204"/>
      <c r="R2062" s="204"/>
      <c r="S2062" s="204"/>
      <c r="T2062" s="205"/>
      <c r="AT2062" s="206" t="s">
        <v>252</v>
      </c>
      <c r="AU2062" s="206" t="s">
        <v>79</v>
      </c>
      <c r="AV2062" s="13" t="s">
        <v>79</v>
      </c>
      <c r="AW2062" s="13" t="s">
        <v>32</v>
      </c>
      <c r="AX2062" s="13" t="s">
        <v>70</v>
      </c>
      <c r="AY2062" s="206" t="s">
        <v>244</v>
      </c>
    </row>
    <row r="2063" spans="1:65" s="13" customFormat="1">
      <c r="B2063" s="195"/>
      <c r="C2063" s="196"/>
      <c r="D2063" s="197" t="s">
        <v>252</v>
      </c>
      <c r="E2063" s="198" t="s">
        <v>18</v>
      </c>
      <c r="F2063" s="199" t="s">
        <v>4600</v>
      </c>
      <c r="G2063" s="196"/>
      <c r="H2063" s="200">
        <v>38.299999999999997</v>
      </c>
      <c r="I2063" s="201"/>
      <c r="J2063" s="196"/>
      <c r="K2063" s="196"/>
      <c r="L2063" s="202"/>
      <c r="M2063" s="203"/>
      <c r="N2063" s="204"/>
      <c r="O2063" s="204"/>
      <c r="P2063" s="204"/>
      <c r="Q2063" s="204"/>
      <c r="R2063" s="204"/>
      <c r="S2063" s="204"/>
      <c r="T2063" s="205"/>
      <c r="AT2063" s="206" t="s">
        <v>252</v>
      </c>
      <c r="AU2063" s="206" t="s">
        <v>79</v>
      </c>
      <c r="AV2063" s="13" t="s">
        <v>79</v>
      </c>
      <c r="AW2063" s="13" t="s">
        <v>32</v>
      </c>
      <c r="AX2063" s="13" t="s">
        <v>70</v>
      </c>
      <c r="AY2063" s="206" t="s">
        <v>244</v>
      </c>
    </row>
    <row r="2064" spans="1:65" s="14" customFormat="1">
      <c r="B2064" s="207"/>
      <c r="C2064" s="208"/>
      <c r="D2064" s="197" t="s">
        <v>252</v>
      </c>
      <c r="E2064" s="209" t="s">
        <v>18</v>
      </c>
      <c r="F2064" s="210" t="s">
        <v>254</v>
      </c>
      <c r="G2064" s="208"/>
      <c r="H2064" s="211">
        <v>70</v>
      </c>
      <c r="I2064" s="212"/>
      <c r="J2064" s="208"/>
      <c r="K2064" s="208"/>
      <c r="L2064" s="213"/>
      <c r="M2064" s="214"/>
      <c r="N2064" s="215"/>
      <c r="O2064" s="215"/>
      <c r="P2064" s="215"/>
      <c r="Q2064" s="215"/>
      <c r="R2064" s="215"/>
      <c r="S2064" s="215"/>
      <c r="T2064" s="216"/>
      <c r="AT2064" s="217" t="s">
        <v>252</v>
      </c>
      <c r="AU2064" s="217" t="s">
        <v>79</v>
      </c>
      <c r="AV2064" s="14" t="s">
        <v>250</v>
      </c>
      <c r="AW2064" s="14" t="s">
        <v>32</v>
      </c>
      <c r="AX2064" s="14" t="s">
        <v>70</v>
      </c>
      <c r="AY2064" s="217" t="s">
        <v>244</v>
      </c>
    </row>
    <row r="2065" spans="1:65" s="13" customFormat="1">
      <c r="B2065" s="195"/>
      <c r="C2065" s="196"/>
      <c r="D2065" s="197" t="s">
        <v>252</v>
      </c>
      <c r="E2065" s="198" t="s">
        <v>18</v>
      </c>
      <c r="F2065" s="199" t="s">
        <v>4601</v>
      </c>
      <c r="G2065" s="196"/>
      <c r="H2065" s="200">
        <v>77</v>
      </c>
      <c r="I2065" s="201"/>
      <c r="J2065" s="196"/>
      <c r="K2065" s="196"/>
      <c r="L2065" s="202"/>
      <c r="M2065" s="203"/>
      <c r="N2065" s="204"/>
      <c r="O2065" s="204"/>
      <c r="P2065" s="204"/>
      <c r="Q2065" s="204"/>
      <c r="R2065" s="204"/>
      <c r="S2065" s="204"/>
      <c r="T2065" s="205"/>
      <c r="AT2065" s="206" t="s">
        <v>252</v>
      </c>
      <c r="AU2065" s="206" t="s">
        <v>79</v>
      </c>
      <c r="AV2065" s="13" t="s">
        <v>79</v>
      </c>
      <c r="AW2065" s="13" t="s">
        <v>32</v>
      </c>
      <c r="AX2065" s="13" t="s">
        <v>70</v>
      </c>
      <c r="AY2065" s="206" t="s">
        <v>244</v>
      </c>
    </row>
    <row r="2066" spans="1:65" s="14" customFormat="1">
      <c r="B2066" s="207"/>
      <c r="C2066" s="208"/>
      <c r="D2066" s="197" t="s">
        <v>252</v>
      </c>
      <c r="E2066" s="209" t="s">
        <v>18</v>
      </c>
      <c r="F2066" s="210" t="s">
        <v>254</v>
      </c>
      <c r="G2066" s="208"/>
      <c r="H2066" s="211">
        <v>77</v>
      </c>
      <c r="I2066" s="212"/>
      <c r="J2066" s="208"/>
      <c r="K2066" s="208"/>
      <c r="L2066" s="213"/>
      <c r="M2066" s="214"/>
      <c r="N2066" s="215"/>
      <c r="O2066" s="215"/>
      <c r="P2066" s="215"/>
      <c r="Q2066" s="215"/>
      <c r="R2066" s="215"/>
      <c r="S2066" s="215"/>
      <c r="T2066" s="216"/>
      <c r="AT2066" s="217" t="s">
        <v>252</v>
      </c>
      <c r="AU2066" s="217" t="s">
        <v>79</v>
      </c>
      <c r="AV2066" s="14" t="s">
        <v>250</v>
      </c>
      <c r="AW2066" s="14" t="s">
        <v>32</v>
      </c>
      <c r="AX2066" s="14" t="s">
        <v>77</v>
      </c>
      <c r="AY2066" s="217" t="s">
        <v>244</v>
      </c>
    </row>
    <row r="2067" spans="1:65" s="2" customFormat="1" ht="24.2" customHeight="1">
      <c r="A2067" s="36"/>
      <c r="B2067" s="37"/>
      <c r="C2067" s="181" t="s">
        <v>4602</v>
      </c>
      <c r="D2067" s="181" t="s">
        <v>246</v>
      </c>
      <c r="E2067" s="182" t="s">
        <v>998</v>
      </c>
      <c r="F2067" s="183" t="s">
        <v>999</v>
      </c>
      <c r="G2067" s="184" t="s">
        <v>289</v>
      </c>
      <c r="H2067" s="185">
        <v>70</v>
      </c>
      <c r="I2067" s="186"/>
      <c r="J2067" s="187">
        <f>ROUND(I2067*H2067,2)</f>
        <v>0</v>
      </c>
      <c r="K2067" s="188"/>
      <c r="L2067" s="41"/>
      <c r="M2067" s="189" t="s">
        <v>18</v>
      </c>
      <c r="N2067" s="190" t="s">
        <v>41</v>
      </c>
      <c r="O2067" s="66"/>
      <c r="P2067" s="191">
        <f>O2067*H2067</f>
        <v>0</v>
      </c>
      <c r="Q2067" s="191">
        <v>1.5E-3</v>
      </c>
      <c r="R2067" s="191">
        <f>Q2067*H2067</f>
        <v>0.105</v>
      </c>
      <c r="S2067" s="191">
        <v>0</v>
      </c>
      <c r="T2067" s="192">
        <f>S2067*H2067</f>
        <v>0</v>
      </c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R2067" s="193" t="s">
        <v>167</v>
      </c>
      <c r="AT2067" s="193" t="s">
        <v>246</v>
      </c>
      <c r="AU2067" s="193" t="s">
        <v>79</v>
      </c>
      <c r="AY2067" s="19" t="s">
        <v>244</v>
      </c>
      <c r="BE2067" s="194">
        <f>IF(N2067="základní",J2067,0)</f>
        <v>0</v>
      </c>
      <c r="BF2067" s="194">
        <f>IF(N2067="snížená",J2067,0)</f>
        <v>0</v>
      </c>
      <c r="BG2067" s="194">
        <f>IF(N2067="zákl. přenesená",J2067,0)</f>
        <v>0</v>
      </c>
      <c r="BH2067" s="194">
        <f>IF(N2067="sníž. přenesená",J2067,0)</f>
        <v>0</v>
      </c>
      <c r="BI2067" s="194">
        <f>IF(N2067="nulová",J2067,0)</f>
        <v>0</v>
      </c>
      <c r="BJ2067" s="19" t="s">
        <v>77</v>
      </c>
      <c r="BK2067" s="194">
        <f>ROUND(I2067*H2067,2)</f>
        <v>0</v>
      </c>
      <c r="BL2067" s="19" t="s">
        <v>167</v>
      </c>
      <c r="BM2067" s="193" t="s">
        <v>4603</v>
      </c>
    </row>
    <row r="2068" spans="1:65" s="13" customFormat="1">
      <c r="B2068" s="195"/>
      <c r="C2068" s="196"/>
      <c r="D2068" s="197" t="s">
        <v>252</v>
      </c>
      <c r="E2068" s="198" t="s">
        <v>18</v>
      </c>
      <c r="F2068" s="199" t="s">
        <v>4604</v>
      </c>
      <c r="G2068" s="196"/>
      <c r="H2068" s="200">
        <v>31.7</v>
      </c>
      <c r="I2068" s="201"/>
      <c r="J2068" s="196"/>
      <c r="K2068" s="196"/>
      <c r="L2068" s="202"/>
      <c r="M2068" s="203"/>
      <c r="N2068" s="204"/>
      <c r="O2068" s="204"/>
      <c r="P2068" s="204"/>
      <c r="Q2068" s="204"/>
      <c r="R2068" s="204"/>
      <c r="S2068" s="204"/>
      <c r="T2068" s="205"/>
      <c r="AT2068" s="206" t="s">
        <v>252</v>
      </c>
      <c r="AU2068" s="206" t="s">
        <v>79</v>
      </c>
      <c r="AV2068" s="13" t="s">
        <v>79</v>
      </c>
      <c r="AW2068" s="13" t="s">
        <v>32</v>
      </c>
      <c r="AX2068" s="13" t="s">
        <v>70</v>
      </c>
      <c r="AY2068" s="206" t="s">
        <v>244</v>
      </c>
    </row>
    <row r="2069" spans="1:65" s="13" customFormat="1">
      <c r="B2069" s="195"/>
      <c r="C2069" s="196"/>
      <c r="D2069" s="197" t="s">
        <v>252</v>
      </c>
      <c r="E2069" s="198" t="s">
        <v>18</v>
      </c>
      <c r="F2069" s="199" t="s">
        <v>4605</v>
      </c>
      <c r="G2069" s="196"/>
      <c r="H2069" s="200">
        <v>38.299999999999997</v>
      </c>
      <c r="I2069" s="201"/>
      <c r="J2069" s="196"/>
      <c r="K2069" s="196"/>
      <c r="L2069" s="202"/>
      <c r="M2069" s="203"/>
      <c r="N2069" s="204"/>
      <c r="O2069" s="204"/>
      <c r="P2069" s="204"/>
      <c r="Q2069" s="204"/>
      <c r="R2069" s="204"/>
      <c r="S2069" s="204"/>
      <c r="T2069" s="205"/>
      <c r="AT2069" s="206" t="s">
        <v>252</v>
      </c>
      <c r="AU2069" s="206" t="s">
        <v>79</v>
      </c>
      <c r="AV2069" s="13" t="s">
        <v>79</v>
      </c>
      <c r="AW2069" s="13" t="s">
        <v>32</v>
      </c>
      <c r="AX2069" s="13" t="s">
        <v>70</v>
      </c>
      <c r="AY2069" s="206" t="s">
        <v>244</v>
      </c>
    </row>
    <row r="2070" spans="1:65" s="14" customFormat="1">
      <c r="B2070" s="207"/>
      <c r="C2070" s="208"/>
      <c r="D2070" s="197" t="s">
        <v>252</v>
      </c>
      <c r="E2070" s="209" t="s">
        <v>18</v>
      </c>
      <c r="F2070" s="210" t="s">
        <v>254</v>
      </c>
      <c r="G2070" s="208"/>
      <c r="H2070" s="211">
        <v>70</v>
      </c>
      <c r="I2070" s="212"/>
      <c r="J2070" s="208"/>
      <c r="K2070" s="208"/>
      <c r="L2070" s="213"/>
      <c r="M2070" s="214"/>
      <c r="N2070" s="215"/>
      <c r="O2070" s="215"/>
      <c r="P2070" s="215"/>
      <c r="Q2070" s="215"/>
      <c r="R2070" s="215"/>
      <c r="S2070" s="215"/>
      <c r="T2070" s="216"/>
      <c r="AT2070" s="217" t="s">
        <v>252</v>
      </c>
      <c r="AU2070" s="217" t="s">
        <v>79</v>
      </c>
      <c r="AV2070" s="14" t="s">
        <v>250</v>
      </c>
      <c r="AW2070" s="14" t="s">
        <v>32</v>
      </c>
      <c r="AX2070" s="14" t="s">
        <v>77</v>
      </c>
      <c r="AY2070" s="217" t="s">
        <v>244</v>
      </c>
    </row>
    <row r="2071" spans="1:65" s="2" customFormat="1" ht="24.2" customHeight="1">
      <c r="A2071" s="36"/>
      <c r="B2071" s="37"/>
      <c r="C2071" s="181" t="s">
        <v>4606</v>
      </c>
      <c r="D2071" s="181" t="s">
        <v>246</v>
      </c>
      <c r="E2071" s="182" t="s">
        <v>4607</v>
      </c>
      <c r="F2071" s="183" t="s">
        <v>4608</v>
      </c>
      <c r="G2071" s="184" t="s">
        <v>289</v>
      </c>
      <c r="H2071" s="185">
        <v>9.2810000000000006</v>
      </c>
      <c r="I2071" s="186"/>
      <c r="J2071" s="187">
        <f>ROUND(I2071*H2071,2)</f>
        <v>0</v>
      </c>
      <c r="K2071" s="188"/>
      <c r="L2071" s="41"/>
      <c r="M2071" s="189" t="s">
        <v>18</v>
      </c>
      <c r="N2071" s="190" t="s">
        <v>41</v>
      </c>
      <c r="O2071" s="66"/>
      <c r="P2071" s="191">
        <f>O2071*H2071</f>
        <v>0</v>
      </c>
      <c r="Q2071" s="191">
        <v>9.6699999999999998E-3</v>
      </c>
      <c r="R2071" s="191">
        <f>Q2071*H2071</f>
        <v>8.9747270000000004E-2</v>
      </c>
      <c r="S2071" s="191">
        <v>0</v>
      </c>
      <c r="T2071" s="192">
        <f>S2071*H2071</f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193" t="s">
        <v>167</v>
      </c>
      <c r="AT2071" s="193" t="s">
        <v>246</v>
      </c>
      <c r="AU2071" s="193" t="s">
        <v>79</v>
      </c>
      <c r="AY2071" s="19" t="s">
        <v>244</v>
      </c>
      <c r="BE2071" s="194">
        <f>IF(N2071="základní",J2071,0)</f>
        <v>0</v>
      </c>
      <c r="BF2071" s="194">
        <f>IF(N2071="snížená",J2071,0)</f>
        <v>0</v>
      </c>
      <c r="BG2071" s="194">
        <f>IF(N2071="zákl. přenesená",J2071,0)</f>
        <v>0</v>
      </c>
      <c r="BH2071" s="194">
        <f>IF(N2071="sníž. přenesená",J2071,0)</f>
        <v>0</v>
      </c>
      <c r="BI2071" s="194">
        <f>IF(N2071="nulová",J2071,0)</f>
        <v>0</v>
      </c>
      <c r="BJ2071" s="19" t="s">
        <v>77</v>
      </c>
      <c r="BK2071" s="194">
        <f>ROUND(I2071*H2071,2)</f>
        <v>0</v>
      </c>
      <c r="BL2071" s="19" t="s">
        <v>167</v>
      </c>
      <c r="BM2071" s="193" t="s">
        <v>4609</v>
      </c>
    </row>
    <row r="2072" spans="1:65" s="13" customFormat="1">
      <c r="B2072" s="195"/>
      <c r="C2072" s="196"/>
      <c r="D2072" s="197" t="s">
        <v>252</v>
      </c>
      <c r="E2072" s="198" t="s">
        <v>18</v>
      </c>
      <c r="F2072" s="199" t="s">
        <v>4610</v>
      </c>
      <c r="G2072" s="196"/>
      <c r="H2072" s="200">
        <v>9.2810000000000006</v>
      </c>
      <c r="I2072" s="201"/>
      <c r="J2072" s="196"/>
      <c r="K2072" s="196"/>
      <c r="L2072" s="202"/>
      <c r="M2072" s="203"/>
      <c r="N2072" s="204"/>
      <c r="O2072" s="204"/>
      <c r="P2072" s="204"/>
      <c r="Q2072" s="204"/>
      <c r="R2072" s="204"/>
      <c r="S2072" s="204"/>
      <c r="T2072" s="205"/>
      <c r="AT2072" s="206" t="s">
        <v>252</v>
      </c>
      <c r="AU2072" s="206" t="s">
        <v>79</v>
      </c>
      <c r="AV2072" s="13" t="s">
        <v>79</v>
      </c>
      <c r="AW2072" s="13" t="s">
        <v>32</v>
      </c>
      <c r="AX2072" s="13" t="s">
        <v>70</v>
      </c>
      <c r="AY2072" s="206" t="s">
        <v>244</v>
      </c>
    </row>
    <row r="2073" spans="1:65" s="14" customFormat="1">
      <c r="B2073" s="207"/>
      <c r="C2073" s="208"/>
      <c r="D2073" s="197" t="s">
        <v>252</v>
      </c>
      <c r="E2073" s="209" t="s">
        <v>18</v>
      </c>
      <c r="F2073" s="210" t="s">
        <v>254</v>
      </c>
      <c r="G2073" s="208"/>
      <c r="H2073" s="211">
        <v>9.2810000000000006</v>
      </c>
      <c r="I2073" s="212"/>
      <c r="J2073" s="208"/>
      <c r="K2073" s="208"/>
      <c r="L2073" s="213"/>
      <c r="M2073" s="214"/>
      <c r="N2073" s="215"/>
      <c r="O2073" s="215"/>
      <c r="P2073" s="215"/>
      <c r="Q2073" s="215"/>
      <c r="R2073" s="215"/>
      <c r="S2073" s="215"/>
      <c r="T2073" s="216"/>
      <c r="AT2073" s="217" t="s">
        <v>252</v>
      </c>
      <c r="AU2073" s="217" t="s">
        <v>79</v>
      </c>
      <c r="AV2073" s="14" t="s">
        <v>250</v>
      </c>
      <c r="AW2073" s="14" t="s">
        <v>32</v>
      </c>
      <c r="AX2073" s="14" t="s">
        <v>77</v>
      </c>
      <c r="AY2073" s="217" t="s">
        <v>244</v>
      </c>
    </row>
    <row r="2074" spans="1:65" s="2" customFormat="1" ht="49.15" customHeight="1">
      <c r="A2074" s="36"/>
      <c r="B2074" s="37"/>
      <c r="C2074" s="181" t="s">
        <v>4611</v>
      </c>
      <c r="D2074" s="181" t="s">
        <v>246</v>
      </c>
      <c r="E2074" s="182" t="s">
        <v>4612</v>
      </c>
      <c r="F2074" s="183" t="s">
        <v>4613</v>
      </c>
      <c r="G2074" s="184" t="s">
        <v>262</v>
      </c>
      <c r="H2074" s="185">
        <v>10.173999999999999</v>
      </c>
      <c r="I2074" s="186"/>
      <c r="J2074" s="187">
        <f>ROUND(I2074*H2074,2)</f>
        <v>0</v>
      </c>
      <c r="K2074" s="188"/>
      <c r="L2074" s="41"/>
      <c r="M2074" s="189" t="s">
        <v>18</v>
      </c>
      <c r="N2074" s="190" t="s">
        <v>41</v>
      </c>
      <c r="O2074" s="66"/>
      <c r="P2074" s="191">
        <f>O2074*H2074</f>
        <v>0</v>
      </c>
      <c r="Q2074" s="191">
        <v>0</v>
      </c>
      <c r="R2074" s="191">
        <f>Q2074*H2074</f>
        <v>0</v>
      </c>
      <c r="S2074" s="191">
        <v>0</v>
      </c>
      <c r="T2074" s="192">
        <f>S2074*H2074</f>
        <v>0</v>
      </c>
      <c r="U2074" s="36"/>
      <c r="V2074" s="36"/>
      <c r="W2074" s="36"/>
      <c r="X2074" s="36"/>
      <c r="Y2074" s="36"/>
      <c r="Z2074" s="36"/>
      <c r="AA2074" s="36"/>
      <c r="AB2074" s="36"/>
      <c r="AC2074" s="36"/>
      <c r="AD2074" s="36"/>
      <c r="AE2074" s="36"/>
      <c r="AR2074" s="193" t="s">
        <v>167</v>
      </c>
      <c r="AT2074" s="193" t="s">
        <v>246</v>
      </c>
      <c r="AU2074" s="193" t="s">
        <v>79</v>
      </c>
      <c r="AY2074" s="19" t="s">
        <v>244</v>
      </c>
      <c r="BE2074" s="194">
        <f>IF(N2074="základní",J2074,0)</f>
        <v>0</v>
      </c>
      <c r="BF2074" s="194">
        <f>IF(N2074="snížená",J2074,0)</f>
        <v>0</v>
      </c>
      <c r="BG2074" s="194">
        <f>IF(N2074="zákl. přenesená",J2074,0)</f>
        <v>0</v>
      </c>
      <c r="BH2074" s="194">
        <f>IF(N2074="sníž. přenesená",J2074,0)</f>
        <v>0</v>
      </c>
      <c r="BI2074" s="194">
        <f>IF(N2074="nulová",J2074,0)</f>
        <v>0</v>
      </c>
      <c r="BJ2074" s="19" t="s">
        <v>77</v>
      </c>
      <c r="BK2074" s="194">
        <f>ROUND(I2074*H2074,2)</f>
        <v>0</v>
      </c>
      <c r="BL2074" s="19" t="s">
        <v>167</v>
      </c>
      <c r="BM2074" s="193" t="s">
        <v>4614</v>
      </c>
    </row>
    <row r="2075" spans="1:65" s="12" customFormat="1" ht="22.9" customHeight="1">
      <c r="B2075" s="165"/>
      <c r="C2075" s="166"/>
      <c r="D2075" s="167" t="s">
        <v>69</v>
      </c>
      <c r="E2075" s="179" t="s">
        <v>4615</v>
      </c>
      <c r="F2075" s="179" t="s">
        <v>4616</v>
      </c>
      <c r="G2075" s="166"/>
      <c r="H2075" s="166"/>
      <c r="I2075" s="169"/>
      <c r="J2075" s="180">
        <f>BK2075</f>
        <v>0</v>
      </c>
      <c r="K2075" s="166"/>
      <c r="L2075" s="171"/>
      <c r="M2075" s="172"/>
      <c r="N2075" s="173"/>
      <c r="O2075" s="173"/>
      <c r="P2075" s="174">
        <f>SUM(P2076:P2099)</f>
        <v>0</v>
      </c>
      <c r="Q2075" s="173"/>
      <c r="R2075" s="174">
        <f>SUM(R2076:R2099)</f>
        <v>5.6762570000000006</v>
      </c>
      <c r="S2075" s="173"/>
      <c r="T2075" s="175">
        <f>SUM(T2076:T2099)</f>
        <v>0</v>
      </c>
      <c r="AR2075" s="176" t="s">
        <v>79</v>
      </c>
      <c r="AT2075" s="177" t="s">
        <v>69</v>
      </c>
      <c r="AU2075" s="177" t="s">
        <v>77</v>
      </c>
      <c r="AY2075" s="176" t="s">
        <v>244</v>
      </c>
      <c r="BK2075" s="178">
        <f>SUM(BK2076:BK2099)</f>
        <v>0</v>
      </c>
    </row>
    <row r="2076" spans="1:65" s="2" customFormat="1" ht="55.5" customHeight="1">
      <c r="A2076" s="36"/>
      <c r="B2076" s="37"/>
      <c r="C2076" s="181" t="s">
        <v>4617</v>
      </c>
      <c r="D2076" s="181" t="s">
        <v>246</v>
      </c>
      <c r="E2076" s="182" t="s">
        <v>4618</v>
      </c>
      <c r="F2076" s="183" t="s">
        <v>4619</v>
      </c>
      <c r="G2076" s="184" t="s">
        <v>379</v>
      </c>
      <c r="H2076" s="185">
        <v>60</v>
      </c>
      <c r="I2076" s="186"/>
      <c r="J2076" s="187">
        <f>ROUND(I2076*H2076,2)</f>
        <v>0</v>
      </c>
      <c r="K2076" s="188"/>
      <c r="L2076" s="41"/>
      <c r="M2076" s="189" t="s">
        <v>18</v>
      </c>
      <c r="N2076" s="190" t="s">
        <v>41</v>
      </c>
      <c r="O2076" s="66"/>
      <c r="P2076" s="191">
        <f>O2076*H2076</f>
        <v>0</v>
      </c>
      <c r="Q2076" s="191">
        <v>3.8E-3</v>
      </c>
      <c r="R2076" s="191">
        <f>Q2076*H2076</f>
        <v>0.22800000000000001</v>
      </c>
      <c r="S2076" s="191">
        <v>0</v>
      </c>
      <c r="T2076" s="192">
        <f>S2076*H2076</f>
        <v>0</v>
      </c>
      <c r="U2076" s="36"/>
      <c r="V2076" s="36"/>
      <c r="W2076" s="36"/>
      <c r="X2076" s="36"/>
      <c r="Y2076" s="36"/>
      <c r="Z2076" s="36"/>
      <c r="AA2076" s="36"/>
      <c r="AB2076" s="36"/>
      <c r="AC2076" s="36"/>
      <c r="AD2076" s="36"/>
      <c r="AE2076" s="36"/>
      <c r="AR2076" s="193" t="s">
        <v>167</v>
      </c>
      <c r="AT2076" s="193" t="s">
        <v>246</v>
      </c>
      <c r="AU2076" s="193" t="s">
        <v>79</v>
      </c>
      <c r="AY2076" s="19" t="s">
        <v>244</v>
      </c>
      <c r="BE2076" s="194">
        <f>IF(N2076="základní",J2076,0)</f>
        <v>0</v>
      </c>
      <c r="BF2076" s="194">
        <f>IF(N2076="snížená",J2076,0)</f>
        <v>0</v>
      </c>
      <c r="BG2076" s="194">
        <f>IF(N2076="zákl. přenesená",J2076,0)</f>
        <v>0</v>
      </c>
      <c r="BH2076" s="194">
        <f>IF(N2076="sníž. přenesená",J2076,0)</f>
        <v>0</v>
      </c>
      <c r="BI2076" s="194">
        <f>IF(N2076="nulová",J2076,0)</f>
        <v>0</v>
      </c>
      <c r="BJ2076" s="19" t="s">
        <v>77</v>
      </c>
      <c r="BK2076" s="194">
        <f>ROUND(I2076*H2076,2)</f>
        <v>0</v>
      </c>
      <c r="BL2076" s="19" t="s">
        <v>167</v>
      </c>
      <c r="BM2076" s="193" t="s">
        <v>4620</v>
      </c>
    </row>
    <row r="2077" spans="1:65" s="13" customFormat="1">
      <c r="B2077" s="195"/>
      <c r="C2077" s="196"/>
      <c r="D2077" s="197" t="s">
        <v>252</v>
      </c>
      <c r="E2077" s="198" t="s">
        <v>18</v>
      </c>
      <c r="F2077" s="199" t="s">
        <v>4621</v>
      </c>
      <c r="G2077" s="196"/>
      <c r="H2077" s="200">
        <v>60</v>
      </c>
      <c r="I2077" s="201"/>
      <c r="J2077" s="196"/>
      <c r="K2077" s="196"/>
      <c r="L2077" s="202"/>
      <c r="M2077" s="203"/>
      <c r="N2077" s="204"/>
      <c r="O2077" s="204"/>
      <c r="P2077" s="204"/>
      <c r="Q2077" s="204"/>
      <c r="R2077" s="204"/>
      <c r="S2077" s="204"/>
      <c r="T2077" s="205"/>
      <c r="AT2077" s="206" t="s">
        <v>252</v>
      </c>
      <c r="AU2077" s="206" t="s">
        <v>79</v>
      </c>
      <c r="AV2077" s="13" t="s">
        <v>79</v>
      </c>
      <c r="AW2077" s="13" t="s">
        <v>32</v>
      </c>
      <c r="AX2077" s="13" t="s">
        <v>70</v>
      </c>
      <c r="AY2077" s="206" t="s">
        <v>244</v>
      </c>
    </row>
    <row r="2078" spans="1:65" s="14" customFormat="1">
      <c r="B2078" s="207"/>
      <c r="C2078" s="208"/>
      <c r="D2078" s="197" t="s">
        <v>252</v>
      </c>
      <c r="E2078" s="209" t="s">
        <v>18</v>
      </c>
      <c r="F2078" s="210" t="s">
        <v>254</v>
      </c>
      <c r="G2078" s="208"/>
      <c r="H2078" s="211">
        <v>60</v>
      </c>
      <c r="I2078" s="212"/>
      <c r="J2078" s="208"/>
      <c r="K2078" s="208"/>
      <c r="L2078" s="213"/>
      <c r="M2078" s="214"/>
      <c r="N2078" s="215"/>
      <c r="O2078" s="215"/>
      <c r="P2078" s="215"/>
      <c r="Q2078" s="215"/>
      <c r="R2078" s="215"/>
      <c r="S2078" s="215"/>
      <c r="T2078" s="216"/>
      <c r="AT2078" s="217" t="s">
        <v>252</v>
      </c>
      <c r="AU2078" s="217" t="s">
        <v>79</v>
      </c>
      <c r="AV2078" s="14" t="s">
        <v>250</v>
      </c>
      <c r="AW2078" s="14" t="s">
        <v>32</v>
      </c>
      <c r="AX2078" s="14" t="s">
        <v>77</v>
      </c>
      <c r="AY2078" s="217" t="s">
        <v>244</v>
      </c>
    </row>
    <row r="2079" spans="1:65" s="2" customFormat="1" ht="16.5" customHeight="1">
      <c r="A2079" s="36"/>
      <c r="B2079" s="37"/>
      <c r="C2079" s="218" t="s">
        <v>4622</v>
      </c>
      <c r="D2079" s="218" t="s">
        <v>264</v>
      </c>
      <c r="E2079" s="219" t="s">
        <v>4623</v>
      </c>
      <c r="F2079" s="220" t="s">
        <v>4624</v>
      </c>
      <c r="G2079" s="221" t="s">
        <v>379</v>
      </c>
      <c r="H2079" s="222">
        <v>62.4</v>
      </c>
      <c r="I2079" s="223"/>
      <c r="J2079" s="224">
        <f>ROUND(I2079*H2079,2)</f>
        <v>0</v>
      </c>
      <c r="K2079" s="225"/>
      <c r="L2079" s="226"/>
      <c r="M2079" s="227" t="s">
        <v>18</v>
      </c>
      <c r="N2079" s="228" t="s">
        <v>41</v>
      </c>
      <c r="O2079" s="66"/>
      <c r="P2079" s="191">
        <f>O2079*H2079</f>
        <v>0</v>
      </c>
      <c r="Q2079" s="191">
        <v>2.9000000000000001E-2</v>
      </c>
      <c r="R2079" s="191">
        <f>Q2079*H2079</f>
        <v>1.8096000000000001</v>
      </c>
      <c r="S2079" s="191">
        <v>0</v>
      </c>
      <c r="T2079" s="192">
        <f>S2079*H2079</f>
        <v>0</v>
      </c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R2079" s="193" t="s">
        <v>415</v>
      </c>
      <c r="AT2079" s="193" t="s">
        <v>264</v>
      </c>
      <c r="AU2079" s="193" t="s">
        <v>79</v>
      </c>
      <c r="AY2079" s="19" t="s">
        <v>244</v>
      </c>
      <c r="BE2079" s="194">
        <f>IF(N2079="základní",J2079,0)</f>
        <v>0</v>
      </c>
      <c r="BF2079" s="194">
        <f>IF(N2079="snížená",J2079,0)</f>
        <v>0</v>
      </c>
      <c r="BG2079" s="194">
        <f>IF(N2079="zákl. přenesená",J2079,0)</f>
        <v>0</v>
      </c>
      <c r="BH2079" s="194">
        <f>IF(N2079="sníž. přenesená",J2079,0)</f>
        <v>0</v>
      </c>
      <c r="BI2079" s="194">
        <f>IF(N2079="nulová",J2079,0)</f>
        <v>0</v>
      </c>
      <c r="BJ2079" s="19" t="s">
        <v>77</v>
      </c>
      <c r="BK2079" s="194">
        <f>ROUND(I2079*H2079,2)</f>
        <v>0</v>
      </c>
      <c r="BL2079" s="19" t="s">
        <v>167</v>
      </c>
      <c r="BM2079" s="193" t="s">
        <v>4625</v>
      </c>
    </row>
    <row r="2080" spans="1:65" s="13" customFormat="1">
      <c r="B2080" s="195"/>
      <c r="C2080" s="196"/>
      <c r="D2080" s="197" t="s">
        <v>252</v>
      </c>
      <c r="E2080" s="198" t="s">
        <v>18</v>
      </c>
      <c r="F2080" s="199" t="s">
        <v>4626</v>
      </c>
      <c r="G2080" s="196"/>
      <c r="H2080" s="200">
        <v>62.4</v>
      </c>
      <c r="I2080" s="201"/>
      <c r="J2080" s="196"/>
      <c r="K2080" s="196"/>
      <c r="L2080" s="202"/>
      <c r="M2080" s="203"/>
      <c r="N2080" s="204"/>
      <c r="O2080" s="204"/>
      <c r="P2080" s="204"/>
      <c r="Q2080" s="204"/>
      <c r="R2080" s="204"/>
      <c r="S2080" s="204"/>
      <c r="T2080" s="205"/>
      <c r="AT2080" s="206" t="s">
        <v>252</v>
      </c>
      <c r="AU2080" s="206" t="s">
        <v>79</v>
      </c>
      <c r="AV2080" s="13" t="s">
        <v>79</v>
      </c>
      <c r="AW2080" s="13" t="s">
        <v>32</v>
      </c>
      <c r="AX2080" s="13" t="s">
        <v>70</v>
      </c>
      <c r="AY2080" s="206" t="s">
        <v>244</v>
      </c>
    </row>
    <row r="2081" spans="1:65" s="14" customFormat="1">
      <c r="B2081" s="207"/>
      <c r="C2081" s="208"/>
      <c r="D2081" s="197" t="s">
        <v>252</v>
      </c>
      <c r="E2081" s="209" t="s">
        <v>18</v>
      </c>
      <c r="F2081" s="210" t="s">
        <v>254</v>
      </c>
      <c r="G2081" s="208"/>
      <c r="H2081" s="211">
        <v>62.4</v>
      </c>
      <c r="I2081" s="212"/>
      <c r="J2081" s="208"/>
      <c r="K2081" s="208"/>
      <c r="L2081" s="213"/>
      <c r="M2081" s="214"/>
      <c r="N2081" s="215"/>
      <c r="O2081" s="215"/>
      <c r="P2081" s="215"/>
      <c r="Q2081" s="215"/>
      <c r="R2081" s="215"/>
      <c r="S2081" s="215"/>
      <c r="T2081" s="216"/>
      <c r="AT2081" s="217" t="s">
        <v>252</v>
      </c>
      <c r="AU2081" s="217" t="s">
        <v>79</v>
      </c>
      <c r="AV2081" s="14" t="s">
        <v>250</v>
      </c>
      <c r="AW2081" s="14" t="s">
        <v>32</v>
      </c>
      <c r="AX2081" s="14" t="s">
        <v>77</v>
      </c>
      <c r="AY2081" s="217" t="s">
        <v>244</v>
      </c>
    </row>
    <row r="2082" spans="1:65" s="2" customFormat="1" ht="49.15" customHeight="1">
      <c r="A2082" s="36"/>
      <c r="B2082" s="37"/>
      <c r="C2082" s="181" t="s">
        <v>4627</v>
      </c>
      <c r="D2082" s="181" t="s">
        <v>246</v>
      </c>
      <c r="E2082" s="182" t="s">
        <v>4628</v>
      </c>
      <c r="F2082" s="183" t="s">
        <v>4629</v>
      </c>
      <c r="G2082" s="184" t="s">
        <v>379</v>
      </c>
      <c r="H2082" s="185">
        <v>60</v>
      </c>
      <c r="I2082" s="186"/>
      <c r="J2082" s="187">
        <f>ROUND(I2082*H2082,2)</f>
        <v>0</v>
      </c>
      <c r="K2082" s="188"/>
      <c r="L2082" s="41"/>
      <c r="M2082" s="189" t="s">
        <v>18</v>
      </c>
      <c r="N2082" s="190" t="s">
        <v>41</v>
      </c>
      <c r="O2082" s="66"/>
      <c r="P2082" s="191">
        <f>O2082*H2082</f>
        <v>0</v>
      </c>
      <c r="Q2082" s="191">
        <v>2.3800000000000002E-3</v>
      </c>
      <c r="R2082" s="191">
        <f>Q2082*H2082</f>
        <v>0.14280000000000001</v>
      </c>
      <c r="S2082" s="191">
        <v>0</v>
      </c>
      <c r="T2082" s="192">
        <f>S2082*H2082</f>
        <v>0</v>
      </c>
      <c r="U2082" s="36"/>
      <c r="V2082" s="36"/>
      <c r="W2082" s="36"/>
      <c r="X2082" s="36"/>
      <c r="Y2082" s="36"/>
      <c r="Z2082" s="36"/>
      <c r="AA2082" s="36"/>
      <c r="AB2082" s="36"/>
      <c r="AC2082" s="36"/>
      <c r="AD2082" s="36"/>
      <c r="AE2082" s="36"/>
      <c r="AR2082" s="193" t="s">
        <v>167</v>
      </c>
      <c r="AT2082" s="193" t="s">
        <v>246</v>
      </c>
      <c r="AU2082" s="193" t="s">
        <v>79</v>
      </c>
      <c r="AY2082" s="19" t="s">
        <v>244</v>
      </c>
      <c r="BE2082" s="194">
        <f>IF(N2082="základní",J2082,0)</f>
        <v>0</v>
      </c>
      <c r="BF2082" s="194">
        <f>IF(N2082="snížená",J2082,0)</f>
        <v>0</v>
      </c>
      <c r="BG2082" s="194">
        <f>IF(N2082="zákl. přenesená",J2082,0)</f>
        <v>0</v>
      </c>
      <c r="BH2082" s="194">
        <f>IF(N2082="sníž. přenesená",J2082,0)</f>
        <v>0</v>
      </c>
      <c r="BI2082" s="194">
        <f>IF(N2082="nulová",J2082,0)</f>
        <v>0</v>
      </c>
      <c r="BJ2082" s="19" t="s">
        <v>77</v>
      </c>
      <c r="BK2082" s="194">
        <f>ROUND(I2082*H2082,2)</f>
        <v>0</v>
      </c>
      <c r="BL2082" s="19" t="s">
        <v>167</v>
      </c>
      <c r="BM2082" s="193" t="s">
        <v>4630</v>
      </c>
    </row>
    <row r="2083" spans="1:65" s="13" customFormat="1">
      <c r="B2083" s="195"/>
      <c r="C2083" s="196"/>
      <c r="D2083" s="197" t="s">
        <v>252</v>
      </c>
      <c r="E2083" s="198" t="s">
        <v>18</v>
      </c>
      <c r="F2083" s="199" t="s">
        <v>4631</v>
      </c>
      <c r="G2083" s="196"/>
      <c r="H2083" s="200">
        <v>60</v>
      </c>
      <c r="I2083" s="201"/>
      <c r="J2083" s="196"/>
      <c r="K2083" s="196"/>
      <c r="L2083" s="202"/>
      <c r="M2083" s="203"/>
      <c r="N2083" s="204"/>
      <c r="O2083" s="204"/>
      <c r="P2083" s="204"/>
      <c r="Q2083" s="204"/>
      <c r="R2083" s="204"/>
      <c r="S2083" s="204"/>
      <c r="T2083" s="205"/>
      <c r="AT2083" s="206" t="s">
        <v>252</v>
      </c>
      <c r="AU2083" s="206" t="s">
        <v>79</v>
      </c>
      <c r="AV2083" s="13" t="s">
        <v>79</v>
      </c>
      <c r="AW2083" s="13" t="s">
        <v>32</v>
      </c>
      <c r="AX2083" s="13" t="s">
        <v>70</v>
      </c>
      <c r="AY2083" s="206" t="s">
        <v>244</v>
      </c>
    </row>
    <row r="2084" spans="1:65" s="14" customFormat="1">
      <c r="B2084" s="207"/>
      <c r="C2084" s="208"/>
      <c r="D2084" s="197" t="s">
        <v>252</v>
      </c>
      <c r="E2084" s="209" t="s">
        <v>18</v>
      </c>
      <c r="F2084" s="210" t="s">
        <v>254</v>
      </c>
      <c r="G2084" s="208"/>
      <c r="H2084" s="211">
        <v>60</v>
      </c>
      <c r="I2084" s="212"/>
      <c r="J2084" s="208"/>
      <c r="K2084" s="208"/>
      <c r="L2084" s="213"/>
      <c r="M2084" s="214"/>
      <c r="N2084" s="215"/>
      <c r="O2084" s="215"/>
      <c r="P2084" s="215"/>
      <c r="Q2084" s="215"/>
      <c r="R2084" s="215"/>
      <c r="S2084" s="215"/>
      <c r="T2084" s="216"/>
      <c r="AT2084" s="217" t="s">
        <v>252</v>
      </c>
      <c r="AU2084" s="217" t="s">
        <v>79</v>
      </c>
      <c r="AV2084" s="14" t="s">
        <v>250</v>
      </c>
      <c r="AW2084" s="14" t="s">
        <v>32</v>
      </c>
      <c r="AX2084" s="14" t="s">
        <v>77</v>
      </c>
      <c r="AY2084" s="217" t="s">
        <v>244</v>
      </c>
    </row>
    <row r="2085" spans="1:65" s="2" customFormat="1" ht="16.5" customHeight="1">
      <c r="A2085" s="36"/>
      <c r="B2085" s="37"/>
      <c r="C2085" s="218" t="s">
        <v>4632</v>
      </c>
      <c r="D2085" s="218" t="s">
        <v>264</v>
      </c>
      <c r="E2085" s="219" t="s">
        <v>4633</v>
      </c>
      <c r="F2085" s="220" t="s">
        <v>4634</v>
      </c>
      <c r="G2085" s="221" t="s">
        <v>379</v>
      </c>
      <c r="H2085" s="222">
        <v>62.4</v>
      </c>
      <c r="I2085" s="223"/>
      <c r="J2085" s="224">
        <f>ROUND(I2085*H2085,2)</f>
        <v>0</v>
      </c>
      <c r="K2085" s="225"/>
      <c r="L2085" s="226"/>
      <c r="M2085" s="227" t="s">
        <v>18</v>
      </c>
      <c r="N2085" s="228" t="s">
        <v>41</v>
      </c>
      <c r="O2085" s="66"/>
      <c r="P2085" s="191">
        <f>O2085*H2085</f>
        <v>0</v>
      </c>
      <c r="Q2085" s="191">
        <v>1.4E-2</v>
      </c>
      <c r="R2085" s="191">
        <f>Q2085*H2085</f>
        <v>0.87360000000000004</v>
      </c>
      <c r="S2085" s="191">
        <v>0</v>
      </c>
      <c r="T2085" s="192">
        <f>S2085*H2085</f>
        <v>0</v>
      </c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R2085" s="193" t="s">
        <v>415</v>
      </c>
      <c r="AT2085" s="193" t="s">
        <v>264</v>
      </c>
      <c r="AU2085" s="193" t="s">
        <v>79</v>
      </c>
      <c r="AY2085" s="19" t="s">
        <v>244</v>
      </c>
      <c r="BE2085" s="194">
        <f>IF(N2085="základní",J2085,0)</f>
        <v>0</v>
      </c>
      <c r="BF2085" s="194">
        <f>IF(N2085="snížená",J2085,0)</f>
        <v>0</v>
      </c>
      <c r="BG2085" s="194">
        <f>IF(N2085="zákl. přenesená",J2085,0)</f>
        <v>0</v>
      </c>
      <c r="BH2085" s="194">
        <f>IF(N2085="sníž. přenesená",J2085,0)</f>
        <v>0</v>
      </c>
      <c r="BI2085" s="194">
        <f>IF(N2085="nulová",J2085,0)</f>
        <v>0</v>
      </c>
      <c r="BJ2085" s="19" t="s">
        <v>77</v>
      </c>
      <c r="BK2085" s="194">
        <f>ROUND(I2085*H2085,2)</f>
        <v>0</v>
      </c>
      <c r="BL2085" s="19" t="s">
        <v>167</v>
      </c>
      <c r="BM2085" s="193" t="s">
        <v>4635</v>
      </c>
    </row>
    <row r="2086" spans="1:65" s="13" customFormat="1">
      <c r="B2086" s="195"/>
      <c r="C2086" s="196"/>
      <c r="D2086" s="197" t="s">
        <v>252</v>
      </c>
      <c r="E2086" s="198" t="s">
        <v>18</v>
      </c>
      <c r="F2086" s="199" t="s">
        <v>4626</v>
      </c>
      <c r="G2086" s="196"/>
      <c r="H2086" s="200">
        <v>62.4</v>
      </c>
      <c r="I2086" s="201"/>
      <c r="J2086" s="196"/>
      <c r="K2086" s="196"/>
      <c r="L2086" s="202"/>
      <c r="M2086" s="203"/>
      <c r="N2086" s="204"/>
      <c r="O2086" s="204"/>
      <c r="P2086" s="204"/>
      <c r="Q2086" s="204"/>
      <c r="R2086" s="204"/>
      <c r="S2086" s="204"/>
      <c r="T2086" s="205"/>
      <c r="AT2086" s="206" t="s">
        <v>252</v>
      </c>
      <c r="AU2086" s="206" t="s">
        <v>79</v>
      </c>
      <c r="AV2086" s="13" t="s">
        <v>79</v>
      </c>
      <c r="AW2086" s="13" t="s">
        <v>32</v>
      </c>
      <c r="AX2086" s="13" t="s">
        <v>70</v>
      </c>
      <c r="AY2086" s="206" t="s">
        <v>244</v>
      </c>
    </row>
    <row r="2087" spans="1:65" s="14" customFormat="1">
      <c r="B2087" s="207"/>
      <c r="C2087" s="208"/>
      <c r="D2087" s="197" t="s">
        <v>252</v>
      </c>
      <c r="E2087" s="209" t="s">
        <v>18</v>
      </c>
      <c r="F2087" s="210" t="s">
        <v>254</v>
      </c>
      <c r="G2087" s="208"/>
      <c r="H2087" s="211">
        <v>62.4</v>
      </c>
      <c r="I2087" s="212"/>
      <c r="J2087" s="208"/>
      <c r="K2087" s="208"/>
      <c r="L2087" s="213"/>
      <c r="M2087" s="214"/>
      <c r="N2087" s="215"/>
      <c r="O2087" s="215"/>
      <c r="P2087" s="215"/>
      <c r="Q2087" s="215"/>
      <c r="R2087" s="215"/>
      <c r="S2087" s="215"/>
      <c r="T2087" s="216"/>
      <c r="AT2087" s="217" t="s">
        <v>252</v>
      </c>
      <c r="AU2087" s="217" t="s">
        <v>79</v>
      </c>
      <c r="AV2087" s="14" t="s">
        <v>250</v>
      </c>
      <c r="AW2087" s="14" t="s">
        <v>32</v>
      </c>
      <c r="AX2087" s="14" t="s">
        <v>77</v>
      </c>
      <c r="AY2087" s="217" t="s">
        <v>244</v>
      </c>
    </row>
    <row r="2088" spans="1:65" s="2" customFormat="1" ht="44.25" customHeight="1">
      <c r="A2088" s="36"/>
      <c r="B2088" s="37"/>
      <c r="C2088" s="181" t="s">
        <v>4636</v>
      </c>
      <c r="D2088" s="181" t="s">
        <v>246</v>
      </c>
      <c r="E2088" s="182" t="s">
        <v>4637</v>
      </c>
      <c r="F2088" s="183" t="s">
        <v>4638</v>
      </c>
      <c r="G2088" s="184" t="s">
        <v>379</v>
      </c>
      <c r="H2088" s="185">
        <v>21.2</v>
      </c>
      <c r="I2088" s="186"/>
      <c r="J2088" s="187">
        <f>ROUND(I2088*H2088,2)</f>
        <v>0</v>
      </c>
      <c r="K2088" s="188"/>
      <c r="L2088" s="41"/>
      <c r="M2088" s="189" t="s">
        <v>18</v>
      </c>
      <c r="N2088" s="190" t="s">
        <v>41</v>
      </c>
      <c r="O2088" s="66"/>
      <c r="P2088" s="191">
        <f>O2088*H2088</f>
        <v>0</v>
      </c>
      <c r="Q2088" s="191">
        <v>2.2000000000000001E-3</v>
      </c>
      <c r="R2088" s="191">
        <f>Q2088*H2088</f>
        <v>4.6640000000000001E-2</v>
      </c>
      <c r="S2088" s="191">
        <v>0</v>
      </c>
      <c r="T2088" s="192">
        <f>S2088*H2088</f>
        <v>0</v>
      </c>
      <c r="U2088" s="36"/>
      <c r="V2088" s="36"/>
      <c r="W2088" s="36"/>
      <c r="X2088" s="36"/>
      <c r="Y2088" s="36"/>
      <c r="Z2088" s="36"/>
      <c r="AA2088" s="36"/>
      <c r="AB2088" s="36"/>
      <c r="AC2088" s="36"/>
      <c r="AD2088" s="36"/>
      <c r="AE2088" s="36"/>
      <c r="AR2088" s="193" t="s">
        <v>167</v>
      </c>
      <c r="AT2088" s="193" t="s">
        <v>246</v>
      </c>
      <c r="AU2088" s="193" t="s">
        <v>79</v>
      </c>
      <c r="AY2088" s="19" t="s">
        <v>244</v>
      </c>
      <c r="BE2088" s="194">
        <f>IF(N2088="základní",J2088,0)</f>
        <v>0</v>
      </c>
      <c r="BF2088" s="194">
        <f>IF(N2088="snížená",J2088,0)</f>
        <v>0</v>
      </c>
      <c r="BG2088" s="194">
        <f>IF(N2088="zákl. přenesená",J2088,0)</f>
        <v>0</v>
      </c>
      <c r="BH2088" s="194">
        <f>IF(N2088="sníž. přenesená",J2088,0)</f>
        <v>0</v>
      </c>
      <c r="BI2088" s="194">
        <f>IF(N2088="nulová",J2088,0)</f>
        <v>0</v>
      </c>
      <c r="BJ2088" s="19" t="s">
        <v>77</v>
      </c>
      <c r="BK2088" s="194">
        <f>ROUND(I2088*H2088,2)</f>
        <v>0</v>
      </c>
      <c r="BL2088" s="19" t="s">
        <v>167</v>
      </c>
      <c r="BM2088" s="193" t="s">
        <v>4639</v>
      </c>
    </row>
    <row r="2089" spans="1:65" s="13" customFormat="1">
      <c r="B2089" s="195"/>
      <c r="C2089" s="196"/>
      <c r="D2089" s="197" t="s">
        <v>252</v>
      </c>
      <c r="E2089" s="198" t="s">
        <v>18</v>
      </c>
      <c r="F2089" s="199" t="s">
        <v>4640</v>
      </c>
      <c r="G2089" s="196"/>
      <c r="H2089" s="200">
        <v>21.2</v>
      </c>
      <c r="I2089" s="201"/>
      <c r="J2089" s="196"/>
      <c r="K2089" s="196"/>
      <c r="L2089" s="202"/>
      <c r="M2089" s="203"/>
      <c r="N2089" s="204"/>
      <c r="O2089" s="204"/>
      <c r="P2089" s="204"/>
      <c r="Q2089" s="204"/>
      <c r="R2089" s="204"/>
      <c r="S2089" s="204"/>
      <c r="T2089" s="205"/>
      <c r="AT2089" s="206" t="s">
        <v>252</v>
      </c>
      <c r="AU2089" s="206" t="s">
        <v>79</v>
      </c>
      <c r="AV2089" s="13" t="s">
        <v>79</v>
      </c>
      <c r="AW2089" s="13" t="s">
        <v>32</v>
      </c>
      <c r="AX2089" s="13" t="s">
        <v>70</v>
      </c>
      <c r="AY2089" s="206" t="s">
        <v>244</v>
      </c>
    </row>
    <row r="2090" spans="1:65" s="14" customFormat="1">
      <c r="B2090" s="207"/>
      <c r="C2090" s="208"/>
      <c r="D2090" s="197" t="s">
        <v>252</v>
      </c>
      <c r="E2090" s="209" t="s">
        <v>18</v>
      </c>
      <c r="F2090" s="210" t="s">
        <v>254</v>
      </c>
      <c r="G2090" s="208"/>
      <c r="H2090" s="211">
        <v>21.2</v>
      </c>
      <c r="I2090" s="212"/>
      <c r="J2090" s="208"/>
      <c r="K2090" s="208"/>
      <c r="L2090" s="213"/>
      <c r="M2090" s="214"/>
      <c r="N2090" s="215"/>
      <c r="O2090" s="215"/>
      <c r="P2090" s="215"/>
      <c r="Q2090" s="215"/>
      <c r="R2090" s="215"/>
      <c r="S2090" s="215"/>
      <c r="T2090" s="216"/>
      <c r="AT2090" s="217" t="s">
        <v>252</v>
      </c>
      <c r="AU2090" s="217" t="s">
        <v>79</v>
      </c>
      <c r="AV2090" s="14" t="s">
        <v>250</v>
      </c>
      <c r="AW2090" s="14" t="s">
        <v>32</v>
      </c>
      <c r="AX2090" s="14" t="s">
        <v>77</v>
      </c>
      <c r="AY2090" s="217" t="s">
        <v>244</v>
      </c>
    </row>
    <row r="2091" spans="1:65" s="2" customFormat="1" ht="16.5" customHeight="1">
      <c r="A2091" s="36"/>
      <c r="B2091" s="37"/>
      <c r="C2091" s="218" t="s">
        <v>4641</v>
      </c>
      <c r="D2091" s="218" t="s">
        <v>264</v>
      </c>
      <c r="E2091" s="219" t="s">
        <v>4642</v>
      </c>
      <c r="F2091" s="220" t="s">
        <v>4643</v>
      </c>
      <c r="G2091" s="221" t="s">
        <v>379</v>
      </c>
      <c r="H2091" s="222">
        <v>22.047999999999998</v>
      </c>
      <c r="I2091" s="223"/>
      <c r="J2091" s="224">
        <f>ROUND(I2091*H2091,2)</f>
        <v>0</v>
      </c>
      <c r="K2091" s="225"/>
      <c r="L2091" s="226"/>
      <c r="M2091" s="227" t="s">
        <v>18</v>
      </c>
      <c r="N2091" s="228" t="s">
        <v>41</v>
      </c>
      <c r="O2091" s="66"/>
      <c r="P2091" s="191">
        <f>O2091*H2091</f>
        <v>0</v>
      </c>
      <c r="Q2091" s="191">
        <v>1.0999999999999999E-2</v>
      </c>
      <c r="R2091" s="191">
        <f>Q2091*H2091</f>
        <v>0.24252799999999997</v>
      </c>
      <c r="S2091" s="191">
        <v>0</v>
      </c>
      <c r="T2091" s="192">
        <f>S2091*H2091</f>
        <v>0</v>
      </c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R2091" s="193" t="s">
        <v>415</v>
      </c>
      <c r="AT2091" s="193" t="s">
        <v>264</v>
      </c>
      <c r="AU2091" s="193" t="s">
        <v>79</v>
      </c>
      <c r="AY2091" s="19" t="s">
        <v>244</v>
      </c>
      <c r="BE2091" s="194">
        <f>IF(N2091="základní",J2091,0)</f>
        <v>0</v>
      </c>
      <c r="BF2091" s="194">
        <f>IF(N2091="snížená",J2091,0)</f>
        <v>0</v>
      </c>
      <c r="BG2091" s="194">
        <f>IF(N2091="zákl. přenesená",J2091,0)</f>
        <v>0</v>
      </c>
      <c r="BH2091" s="194">
        <f>IF(N2091="sníž. přenesená",J2091,0)</f>
        <v>0</v>
      </c>
      <c r="BI2091" s="194">
        <f>IF(N2091="nulová",J2091,0)</f>
        <v>0</v>
      </c>
      <c r="BJ2091" s="19" t="s">
        <v>77</v>
      </c>
      <c r="BK2091" s="194">
        <f>ROUND(I2091*H2091,2)</f>
        <v>0</v>
      </c>
      <c r="BL2091" s="19" t="s">
        <v>167</v>
      </c>
      <c r="BM2091" s="193" t="s">
        <v>4644</v>
      </c>
    </row>
    <row r="2092" spans="1:65" s="13" customFormat="1">
      <c r="B2092" s="195"/>
      <c r="C2092" s="196"/>
      <c r="D2092" s="197" t="s">
        <v>252</v>
      </c>
      <c r="E2092" s="198" t="s">
        <v>18</v>
      </c>
      <c r="F2092" s="199" t="s">
        <v>4645</v>
      </c>
      <c r="G2092" s="196"/>
      <c r="H2092" s="200">
        <v>22.047999999999998</v>
      </c>
      <c r="I2092" s="201"/>
      <c r="J2092" s="196"/>
      <c r="K2092" s="196"/>
      <c r="L2092" s="202"/>
      <c r="M2092" s="203"/>
      <c r="N2092" s="204"/>
      <c r="O2092" s="204"/>
      <c r="P2092" s="204"/>
      <c r="Q2092" s="204"/>
      <c r="R2092" s="204"/>
      <c r="S2092" s="204"/>
      <c r="T2092" s="205"/>
      <c r="AT2092" s="206" t="s">
        <v>252</v>
      </c>
      <c r="AU2092" s="206" t="s">
        <v>79</v>
      </c>
      <c r="AV2092" s="13" t="s">
        <v>79</v>
      </c>
      <c r="AW2092" s="13" t="s">
        <v>32</v>
      </c>
      <c r="AX2092" s="13" t="s">
        <v>70</v>
      </c>
      <c r="AY2092" s="206" t="s">
        <v>244</v>
      </c>
    </row>
    <row r="2093" spans="1:65" s="14" customFormat="1">
      <c r="B2093" s="207"/>
      <c r="C2093" s="208"/>
      <c r="D2093" s="197" t="s">
        <v>252</v>
      </c>
      <c r="E2093" s="209" t="s">
        <v>18</v>
      </c>
      <c r="F2093" s="210" t="s">
        <v>254</v>
      </c>
      <c r="G2093" s="208"/>
      <c r="H2093" s="211">
        <v>22.047999999999998</v>
      </c>
      <c r="I2093" s="212"/>
      <c r="J2093" s="208"/>
      <c r="K2093" s="208"/>
      <c r="L2093" s="213"/>
      <c r="M2093" s="214"/>
      <c r="N2093" s="215"/>
      <c r="O2093" s="215"/>
      <c r="P2093" s="215"/>
      <c r="Q2093" s="215"/>
      <c r="R2093" s="215"/>
      <c r="S2093" s="215"/>
      <c r="T2093" s="216"/>
      <c r="AT2093" s="217" t="s">
        <v>252</v>
      </c>
      <c r="AU2093" s="217" t="s">
        <v>79</v>
      </c>
      <c r="AV2093" s="14" t="s">
        <v>250</v>
      </c>
      <c r="AW2093" s="14" t="s">
        <v>32</v>
      </c>
      <c r="AX2093" s="14" t="s">
        <v>77</v>
      </c>
      <c r="AY2093" s="217" t="s">
        <v>244</v>
      </c>
    </row>
    <row r="2094" spans="1:65" s="2" customFormat="1" ht="55.5" customHeight="1">
      <c r="A2094" s="36"/>
      <c r="B2094" s="37"/>
      <c r="C2094" s="181" t="s">
        <v>4646</v>
      </c>
      <c r="D2094" s="181" t="s">
        <v>246</v>
      </c>
      <c r="E2094" s="182" t="s">
        <v>4647</v>
      </c>
      <c r="F2094" s="183" t="s">
        <v>4648</v>
      </c>
      <c r="G2094" s="184" t="s">
        <v>289</v>
      </c>
      <c r="H2094" s="185">
        <v>31</v>
      </c>
      <c r="I2094" s="186"/>
      <c r="J2094" s="187">
        <f>ROUND(I2094*H2094,2)</f>
        <v>0</v>
      </c>
      <c r="K2094" s="188"/>
      <c r="L2094" s="41"/>
      <c r="M2094" s="189" t="s">
        <v>18</v>
      </c>
      <c r="N2094" s="190" t="s">
        <v>41</v>
      </c>
      <c r="O2094" s="66"/>
      <c r="P2094" s="191">
        <f>O2094*H2094</f>
        <v>0</v>
      </c>
      <c r="Q2094" s="191">
        <v>1.8799999999999999E-3</v>
      </c>
      <c r="R2094" s="191">
        <f>Q2094*H2094</f>
        <v>5.8279999999999998E-2</v>
      </c>
      <c r="S2094" s="191">
        <v>0</v>
      </c>
      <c r="T2094" s="192">
        <f>S2094*H2094</f>
        <v>0</v>
      </c>
      <c r="U2094" s="36"/>
      <c r="V2094" s="36"/>
      <c r="W2094" s="36"/>
      <c r="X2094" s="36"/>
      <c r="Y2094" s="36"/>
      <c r="Z2094" s="36"/>
      <c r="AA2094" s="36"/>
      <c r="AB2094" s="36"/>
      <c r="AC2094" s="36"/>
      <c r="AD2094" s="36"/>
      <c r="AE2094" s="36"/>
      <c r="AR2094" s="193" t="s">
        <v>167</v>
      </c>
      <c r="AT2094" s="193" t="s">
        <v>246</v>
      </c>
      <c r="AU2094" s="193" t="s">
        <v>79</v>
      </c>
      <c r="AY2094" s="19" t="s">
        <v>244</v>
      </c>
      <c r="BE2094" s="194">
        <f>IF(N2094="základní",J2094,0)</f>
        <v>0</v>
      </c>
      <c r="BF2094" s="194">
        <f>IF(N2094="snížená",J2094,0)</f>
        <v>0</v>
      </c>
      <c r="BG2094" s="194">
        <f>IF(N2094="zákl. přenesená",J2094,0)</f>
        <v>0</v>
      </c>
      <c r="BH2094" s="194">
        <f>IF(N2094="sníž. přenesená",J2094,0)</f>
        <v>0</v>
      </c>
      <c r="BI2094" s="194">
        <f>IF(N2094="nulová",J2094,0)</f>
        <v>0</v>
      </c>
      <c r="BJ2094" s="19" t="s">
        <v>77</v>
      </c>
      <c r="BK2094" s="194">
        <f>ROUND(I2094*H2094,2)</f>
        <v>0</v>
      </c>
      <c r="BL2094" s="19" t="s">
        <v>167</v>
      </c>
      <c r="BM2094" s="193" t="s">
        <v>4649</v>
      </c>
    </row>
    <row r="2095" spans="1:65" s="2" customFormat="1" ht="16.5" customHeight="1">
      <c r="A2095" s="36"/>
      <c r="B2095" s="37"/>
      <c r="C2095" s="218" t="s">
        <v>4650</v>
      </c>
      <c r="D2095" s="218" t="s">
        <v>264</v>
      </c>
      <c r="E2095" s="219" t="s">
        <v>4651</v>
      </c>
      <c r="F2095" s="220" t="s">
        <v>4652</v>
      </c>
      <c r="G2095" s="221" t="s">
        <v>289</v>
      </c>
      <c r="H2095" s="222">
        <v>32.24</v>
      </c>
      <c r="I2095" s="223"/>
      <c r="J2095" s="224">
        <f>ROUND(I2095*H2095,2)</f>
        <v>0</v>
      </c>
      <c r="K2095" s="225"/>
      <c r="L2095" s="226"/>
      <c r="M2095" s="227" t="s">
        <v>18</v>
      </c>
      <c r="N2095" s="228" t="s">
        <v>41</v>
      </c>
      <c r="O2095" s="66"/>
      <c r="P2095" s="191">
        <f>O2095*H2095</f>
        <v>0</v>
      </c>
      <c r="Q2095" s="191">
        <v>7.0000000000000007E-2</v>
      </c>
      <c r="R2095" s="191">
        <f>Q2095*H2095</f>
        <v>2.2568000000000001</v>
      </c>
      <c r="S2095" s="191">
        <v>0</v>
      </c>
      <c r="T2095" s="192">
        <f>S2095*H2095</f>
        <v>0</v>
      </c>
      <c r="U2095" s="36"/>
      <c r="V2095" s="36"/>
      <c r="W2095" s="36"/>
      <c r="X2095" s="36"/>
      <c r="Y2095" s="36"/>
      <c r="Z2095" s="36"/>
      <c r="AA2095" s="36"/>
      <c r="AB2095" s="36"/>
      <c r="AC2095" s="36"/>
      <c r="AD2095" s="36"/>
      <c r="AE2095" s="36"/>
      <c r="AR2095" s="193" t="s">
        <v>415</v>
      </c>
      <c r="AT2095" s="193" t="s">
        <v>264</v>
      </c>
      <c r="AU2095" s="193" t="s">
        <v>79</v>
      </c>
      <c r="AY2095" s="19" t="s">
        <v>244</v>
      </c>
      <c r="BE2095" s="194">
        <f>IF(N2095="základní",J2095,0)</f>
        <v>0</v>
      </c>
      <c r="BF2095" s="194">
        <f>IF(N2095="snížená",J2095,0)</f>
        <v>0</v>
      </c>
      <c r="BG2095" s="194">
        <f>IF(N2095="zákl. přenesená",J2095,0)</f>
        <v>0</v>
      </c>
      <c r="BH2095" s="194">
        <f>IF(N2095="sníž. přenesená",J2095,0)</f>
        <v>0</v>
      </c>
      <c r="BI2095" s="194">
        <f>IF(N2095="nulová",J2095,0)</f>
        <v>0</v>
      </c>
      <c r="BJ2095" s="19" t="s">
        <v>77</v>
      </c>
      <c r="BK2095" s="194">
        <f>ROUND(I2095*H2095,2)</f>
        <v>0</v>
      </c>
      <c r="BL2095" s="19" t="s">
        <v>167</v>
      </c>
      <c r="BM2095" s="193" t="s">
        <v>4653</v>
      </c>
    </row>
    <row r="2096" spans="1:65" s="2" customFormat="1" ht="24.2" customHeight="1">
      <c r="A2096" s="36"/>
      <c r="B2096" s="37"/>
      <c r="C2096" s="181" t="s">
        <v>4654</v>
      </c>
      <c r="D2096" s="181" t="s">
        <v>246</v>
      </c>
      <c r="E2096" s="182" t="s">
        <v>4655</v>
      </c>
      <c r="F2096" s="183" t="s">
        <v>4656</v>
      </c>
      <c r="G2096" s="184" t="s">
        <v>289</v>
      </c>
      <c r="H2096" s="185">
        <v>78.3</v>
      </c>
      <c r="I2096" s="186"/>
      <c r="J2096" s="187">
        <f>ROUND(I2096*H2096,2)</f>
        <v>0</v>
      </c>
      <c r="K2096" s="188"/>
      <c r="L2096" s="41"/>
      <c r="M2096" s="189" t="s">
        <v>18</v>
      </c>
      <c r="N2096" s="190" t="s">
        <v>41</v>
      </c>
      <c r="O2096" s="66"/>
      <c r="P2096" s="191">
        <f>O2096*H2096</f>
        <v>0</v>
      </c>
      <c r="Q2096" s="191">
        <v>2.3000000000000001E-4</v>
      </c>
      <c r="R2096" s="191">
        <f>Q2096*H2096</f>
        <v>1.8009000000000001E-2</v>
      </c>
      <c r="S2096" s="191">
        <v>0</v>
      </c>
      <c r="T2096" s="192">
        <f>S2096*H2096</f>
        <v>0</v>
      </c>
      <c r="U2096" s="36"/>
      <c r="V2096" s="36"/>
      <c r="W2096" s="36"/>
      <c r="X2096" s="36"/>
      <c r="Y2096" s="36"/>
      <c r="Z2096" s="36"/>
      <c r="AA2096" s="36"/>
      <c r="AB2096" s="36"/>
      <c r="AC2096" s="36"/>
      <c r="AD2096" s="36"/>
      <c r="AE2096" s="36"/>
      <c r="AR2096" s="193" t="s">
        <v>167</v>
      </c>
      <c r="AT2096" s="193" t="s">
        <v>246</v>
      </c>
      <c r="AU2096" s="193" t="s">
        <v>79</v>
      </c>
      <c r="AY2096" s="19" t="s">
        <v>244</v>
      </c>
      <c r="BE2096" s="194">
        <f>IF(N2096="základní",J2096,0)</f>
        <v>0</v>
      </c>
      <c r="BF2096" s="194">
        <f>IF(N2096="snížená",J2096,0)</f>
        <v>0</v>
      </c>
      <c r="BG2096" s="194">
        <f>IF(N2096="zákl. přenesená",J2096,0)</f>
        <v>0</v>
      </c>
      <c r="BH2096" s="194">
        <f>IF(N2096="sníž. přenesená",J2096,0)</f>
        <v>0</v>
      </c>
      <c r="BI2096" s="194">
        <f>IF(N2096="nulová",J2096,0)</f>
        <v>0</v>
      </c>
      <c r="BJ2096" s="19" t="s">
        <v>77</v>
      </c>
      <c r="BK2096" s="194">
        <f>ROUND(I2096*H2096,2)</f>
        <v>0</v>
      </c>
      <c r="BL2096" s="19" t="s">
        <v>167</v>
      </c>
      <c r="BM2096" s="193" t="s">
        <v>4657</v>
      </c>
    </row>
    <row r="2097" spans="1:65" s="13" customFormat="1">
      <c r="B2097" s="195"/>
      <c r="C2097" s="196"/>
      <c r="D2097" s="197" t="s">
        <v>252</v>
      </c>
      <c r="E2097" s="198" t="s">
        <v>18</v>
      </c>
      <c r="F2097" s="199" t="s">
        <v>4658</v>
      </c>
      <c r="G2097" s="196"/>
      <c r="H2097" s="200">
        <v>78.3</v>
      </c>
      <c r="I2097" s="201"/>
      <c r="J2097" s="196"/>
      <c r="K2097" s="196"/>
      <c r="L2097" s="202"/>
      <c r="M2097" s="203"/>
      <c r="N2097" s="204"/>
      <c r="O2097" s="204"/>
      <c r="P2097" s="204"/>
      <c r="Q2097" s="204"/>
      <c r="R2097" s="204"/>
      <c r="S2097" s="204"/>
      <c r="T2097" s="205"/>
      <c r="AT2097" s="206" t="s">
        <v>252</v>
      </c>
      <c r="AU2097" s="206" t="s">
        <v>79</v>
      </c>
      <c r="AV2097" s="13" t="s">
        <v>79</v>
      </c>
      <c r="AW2097" s="13" t="s">
        <v>32</v>
      </c>
      <c r="AX2097" s="13" t="s">
        <v>70</v>
      </c>
      <c r="AY2097" s="206" t="s">
        <v>244</v>
      </c>
    </row>
    <row r="2098" spans="1:65" s="14" customFormat="1">
      <c r="B2098" s="207"/>
      <c r="C2098" s="208"/>
      <c r="D2098" s="197" t="s">
        <v>252</v>
      </c>
      <c r="E2098" s="209" t="s">
        <v>18</v>
      </c>
      <c r="F2098" s="210" t="s">
        <v>254</v>
      </c>
      <c r="G2098" s="208"/>
      <c r="H2098" s="211">
        <v>78.3</v>
      </c>
      <c r="I2098" s="212"/>
      <c r="J2098" s="208"/>
      <c r="K2098" s="208"/>
      <c r="L2098" s="213"/>
      <c r="M2098" s="214"/>
      <c r="N2098" s="215"/>
      <c r="O2098" s="215"/>
      <c r="P2098" s="215"/>
      <c r="Q2098" s="215"/>
      <c r="R2098" s="215"/>
      <c r="S2098" s="215"/>
      <c r="T2098" s="216"/>
      <c r="AT2098" s="217" t="s">
        <v>252</v>
      </c>
      <c r="AU2098" s="217" t="s">
        <v>79</v>
      </c>
      <c r="AV2098" s="14" t="s">
        <v>250</v>
      </c>
      <c r="AW2098" s="14" t="s">
        <v>32</v>
      </c>
      <c r="AX2098" s="14" t="s">
        <v>77</v>
      </c>
      <c r="AY2098" s="217" t="s">
        <v>244</v>
      </c>
    </row>
    <row r="2099" spans="1:65" s="2" customFormat="1" ht="55.5" customHeight="1">
      <c r="A2099" s="36"/>
      <c r="B2099" s="37"/>
      <c r="C2099" s="181" t="s">
        <v>4659</v>
      </c>
      <c r="D2099" s="181" t="s">
        <v>246</v>
      </c>
      <c r="E2099" s="182" t="s">
        <v>4660</v>
      </c>
      <c r="F2099" s="183" t="s">
        <v>4661</v>
      </c>
      <c r="G2099" s="184" t="s">
        <v>262</v>
      </c>
      <c r="H2099" s="185">
        <v>5.6760000000000002</v>
      </c>
      <c r="I2099" s="186"/>
      <c r="J2099" s="187">
        <f>ROUND(I2099*H2099,2)</f>
        <v>0</v>
      </c>
      <c r="K2099" s="188"/>
      <c r="L2099" s="41"/>
      <c r="M2099" s="189" t="s">
        <v>18</v>
      </c>
      <c r="N2099" s="190" t="s">
        <v>41</v>
      </c>
      <c r="O2099" s="66"/>
      <c r="P2099" s="191">
        <f>O2099*H2099</f>
        <v>0</v>
      </c>
      <c r="Q2099" s="191">
        <v>0</v>
      </c>
      <c r="R2099" s="191">
        <f>Q2099*H2099</f>
        <v>0</v>
      </c>
      <c r="S2099" s="191">
        <v>0</v>
      </c>
      <c r="T2099" s="192">
        <f>S2099*H2099</f>
        <v>0</v>
      </c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R2099" s="193" t="s">
        <v>167</v>
      </c>
      <c r="AT2099" s="193" t="s">
        <v>246</v>
      </c>
      <c r="AU2099" s="193" t="s">
        <v>79</v>
      </c>
      <c r="AY2099" s="19" t="s">
        <v>244</v>
      </c>
      <c r="BE2099" s="194">
        <f>IF(N2099="základní",J2099,0)</f>
        <v>0</v>
      </c>
      <c r="BF2099" s="194">
        <f>IF(N2099="snížená",J2099,0)</f>
        <v>0</v>
      </c>
      <c r="BG2099" s="194">
        <f>IF(N2099="zákl. přenesená",J2099,0)</f>
        <v>0</v>
      </c>
      <c r="BH2099" s="194">
        <f>IF(N2099="sníž. přenesená",J2099,0)</f>
        <v>0</v>
      </c>
      <c r="BI2099" s="194">
        <f>IF(N2099="nulová",J2099,0)</f>
        <v>0</v>
      </c>
      <c r="BJ2099" s="19" t="s">
        <v>77</v>
      </c>
      <c r="BK2099" s="194">
        <f>ROUND(I2099*H2099,2)</f>
        <v>0</v>
      </c>
      <c r="BL2099" s="19" t="s">
        <v>167</v>
      </c>
      <c r="BM2099" s="193" t="s">
        <v>4662</v>
      </c>
    </row>
    <row r="2100" spans="1:65" s="12" customFormat="1" ht="22.9" customHeight="1">
      <c r="B2100" s="165"/>
      <c r="C2100" s="166"/>
      <c r="D2100" s="167" t="s">
        <v>69</v>
      </c>
      <c r="E2100" s="179" t="s">
        <v>1024</v>
      </c>
      <c r="F2100" s="179" t="s">
        <v>1025</v>
      </c>
      <c r="G2100" s="166"/>
      <c r="H2100" s="166"/>
      <c r="I2100" s="169"/>
      <c r="J2100" s="180">
        <f>BK2100</f>
        <v>0</v>
      </c>
      <c r="K2100" s="166"/>
      <c r="L2100" s="171"/>
      <c r="M2100" s="172"/>
      <c r="N2100" s="173"/>
      <c r="O2100" s="173"/>
      <c r="P2100" s="174">
        <f>SUM(P2101:P2150)</f>
        <v>0</v>
      </c>
      <c r="Q2100" s="173"/>
      <c r="R2100" s="174">
        <f>SUM(R2101:R2150)</f>
        <v>6.2981710000000009</v>
      </c>
      <c r="S2100" s="173"/>
      <c r="T2100" s="175">
        <f>SUM(T2101:T2150)</f>
        <v>0.80199599999999993</v>
      </c>
      <c r="AR2100" s="176" t="s">
        <v>79</v>
      </c>
      <c r="AT2100" s="177" t="s">
        <v>69</v>
      </c>
      <c r="AU2100" s="177" t="s">
        <v>77</v>
      </c>
      <c r="AY2100" s="176" t="s">
        <v>244</v>
      </c>
      <c r="BK2100" s="178">
        <f>SUM(BK2101:BK2150)</f>
        <v>0</v>
      </c>
    </row>
    <row r="2101" spans="1:65" s="2" customFormat="1" ht="24.2" customHeight="1">
      <c r="A2101" s="36"/>
      <c r="B2101" s="37"/>
      <c r="C2101" s="181" t="s">
        <v>4663</v>
      </c>
      <c r="D2101" s="181" t="s">
        <v>246</v>
      </c>
      <c r="E2101" s="182" t="s">
        <v>4664</v>
      </c>
      <c r="F2101" s="183" t="s">
        <v>4665</v>
      </c>
      <c r="G2101" s="184" t="s">
        <v>379</v>
      </c>
      <c r="H2101" s="185">
        <v>168</v>
      </c>
      <c r="I2101" s="186"/>
      <c r="J2101" s="187">
        <f t="shared" ref="J2101:J2106" si="110">ROUND(I2101*H2101,2)</f>
        <v>0</v>
      </c>
      <c r="K2101" s="188"/>
      <c r="L2101" s="41"/>
      <c r="M2101" s="189" t="s">
        <v>18</v>
      </c>
      <c r="N2101" s="190" t="s">
        <v>41</v>
      </c>
      <c r="O2101" s="66"/>
      <c r="P2101" s="191">
        <f t="shared" ref="P2101:P2106" si="111">O2101*H2101</f>
        <v>0</v>
      </c>
      <c r="Q2101" s="191">
        <v>0</v>
      </c>
      <c r="R2101" s="191">
        <f t="shared" ref="R2101:R2106" si="112">Q2101*H2101</f>
        <v>0</v>
      </c>
      <c r="S2101" s="191">
        <v>0</v>
      </c>
      <c r="T2101" s="192">
        <f t="shared" ref="T2101:T2106" si="113">S2101*H2101</f>
        <v>0</v>
      </c>
      <c r="U2101" s="36"/>
      <c r="V2101" s="36"/>
      <c r="W2101" s="36"/>
      <c r="X2101" s="36"/>
      <c r="Y2101" s="36"/>
      <c r="Z2101" s="36"/>
      <c r="AA2101" s="36"/>
      <c r="AB2101" s="36"/>
      <c r="AC2101" s="36"/>
      <c r="AD2101" s="36"/>
      <c r="AE2101" s="36"/>
      <c r="AR2101" s="193" t="s">
        <v>167</v>
      </c>
      <c r="AT2101" s="193" t="s">
        <v>246</v>
      </c>
      <c r="AU2101" s="193" t="s">
        <v>79</v>
      </c>
      <c r="AY2101" s="19" t="s">
        <v>244</v>
      </c>
      <c r="BE2101" s="194">
        <f t="shared" ref="BE2101:BE2106" si="114">IF(N2101="základní",J2101,0)</f>
        <v>0</v>
      </c>
      <c r="BF2101" s="194">
        <f t="shared" ref="BF2101:BF2106" si="115">IF(N2101="snížená",J2101,0)</f>
        <v>0</v>
      </c>
      <c r="BG2101" s="194">
        <f t="shared" ref="BG2101:BG2106" si="116">IF(N2101="zákl. přenesená",J2101,0)</f>
        <v>0</v>
      </c>
      <c r="BH2101" s="194">
        <f t="shared" ref="BH2101:BH2106" si="117">IF(N2101="sníž. přenesená",J2101,0)</f>
        <v>0</v>
      </c>
      <c r="BI2101" s="194">
        <f t="shared" ref="BI2101:BI2106" si="118">IF(N2101="nulová",J2101,0)</f>
        <v>0</v>
      </c>
      <c r="BJ2101" s="19" t="s">
        <v>77</v>
      </c>
      <c r="BK2101" s="194">
        <f t="shared" ref="BK2101:BK2106" si="119">ROUND(I2101*H2101,2)</f>
        <v>0</v>
      </c>
      <c r="BL2101" s="19" t="s">
        <v>167</v>
      </c>
      <c r="BM2101" s="193" t="s">
        <v>4666</v>
      </c>
    </row>
    <row r="2102" spans="1:65" s="2" customFormat="1" ht="24.2" customHeight="1">
      <c r="A2102" s="36"/>
      <c r="B2102" s="37"/>
      <c r="C2102" s="181" t="s">
        <v>4667</v>
      </c>
      <c r="D2102" s="181" t="s">
        <v>246</v>
      </c>
      <c r="E2102" s="182" t="s">
        <v>4668</v>
      </c>
      <c r="F2102" s="183" t="s">
        <v>4669</v>
      </c>
      <c r="G2102" s="184" t="s">
        <v>379</v>
      </c>
      <c r="H2102" s="185">
        <v>168</v>
      </c>
      <c r="I2102" s="186"/>
      <c r="J2102" s="187">
        <f t="shared" si="110"/>
        <v>0</v>
      </c>
      <c r="K2102" s="188"/>
      <c r="L2102" s="41"/>
      <c r="M2102" s="189" t="s">
        <v>18</v>
      </c>
      <c r="N2102" s="190" t="s">
        <v>41</v>
      </c>
      <c r="O2102" s="66"/>
      <c r="P2102" s="191">
        <f t="shared" si="111"/>
        <v>0</v>
      </c>
      <c r="Q2102" s="191">
        <v>0</v>
      </c>
      <c r="R2102" s="191">
        <f t="shared" si="112"/>
        <v>0</v>
      </c>
      <c r="S2102" s="191">
        <v>0</v>
      </c>
      <c r="T2102" s="192">
        <f t="shared" si="113"/>
        <v>0</v>
      </c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R2102" s="193" t="s">
        <v>167</v>
      </c>
      <c r="AT2102" s="193" t="s">
        <v>246</v>
      </c>
      <c r="AU2102" s="193" t="s">
        <v>79</v>
      </c>
      <c r="AY2102" s="19" t="s">
        <v>244</v>
      </c>
      <c r="BE2102" s="194">
        <f t="shared" si="114"/>
        <v>0</v>
      </c>
      <c r="BF2102" s="194">
        <f t="shared" si="115"/>
        <v>0</v>
      </c>
      <c r="BG2102" s="194">
        <f t="shared" si="116"/>
        <v>0</v>
      </c>
      <c r="BH2102" s="194">
        <f t="shared" si="117"/>
        <v>0</v>
      </c>
      <c r="BI2102" s="194">
        <f t="shared" si="118"/>
        <v>0</v>
      </c>
      <c r="BJ2102" s="19" t="s">
        <v>77</v>
      </c>
      <c r="BK2102" s="194">
        <f t="shared" si="119"/>
        <v>0</v>
      </c>
      <c r="BL2102" s="19" t="s">
        <v>167</v>
      </c>
      <c r="BM2102" s="193" t="s">
        <v>4670</v>
      </c>
    </row>
    <row r="2103" spans="1:65" s="2" customFormat="1" ht="37.9" customHeight="1">
      <c r="A2103" s="36"/>
      <c r="B2103" s="37"/>
      <c r="C2103" s="181" t="s">
        <v>4671</v>
      </c>
      <c r="D2103" s="181" t="s">
        <v>246</v>
      </c>
      <c r="E2103" s="182" t="s">
        <v>4672</v>
      </c>
      <c r="F2103" s="183" t="s">
        <v>4673</v>
      </c>
      <c r="G2103" s="184" t="s">
        <v>379</v>
      </c>
      <c r="H2103" s="185">
        <v>168</v>
      </c>
      <c r="I2103" s="186"/>
      <c r="J2103" s="187">
        <f t="shared" si="110"/>
        <v>0</v>
      </c>
      <c r="K2103" s="188"/>
      <c r="L2103" s="41"/>
      <c r="M2103" s="189" t="s">
        <v>18</v>
      </c>
      <c r="N2103" s="190" t="s">
        <v>41</v>
      </c>
      <c r="O2103" s="66"/>
      <c r="P2103" s="191">
        <f t="shared" si="111"/>
        <v>0</v>
      </c>
      <c r="Q2103" s="191">
        <v>0</v>
      </c>
      <c r="R2103" s="191">
        <f t="shared" si="112"/>
        <v>0</v>
      </c>
      <c r="S2103" s="191">
        <v>0</v>
      </c>
      <c r="T2103" s="192">
        <f t="shared" si="113"/>
        <v>0</v>
      </c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R2103" s="193" t="s">
        <v>167</v>
      </c>
      <c r="AT2103" s="193" t="s">
        <v>246</v>
      </c>
      <c r="AU2103" s="193" t="s">
        <v>79</v>
      </c>
      <c r="AY2103" s="19" t="s">
        <v>244</v>
      </c>
      <c r="BE2103" s="194">
        <f t="shared" si="114"/>
        <v>0</v>
      </c>
      <c r="BF2103" s="194">
        <f t="shared" si="115"/>
        <v>0</v>
      </c>
      <c r="BG2103" s="194">
        <f t="shared" si="116"/>
        <v>0</v>
      </c>
      <c r="BH2103" s="194">
        <f t="shared" si="117"/>
        <v>0</v>
      </c>
      <c r="BI2103" s="194">
        <f t="shared" si="118"/>
        <v>0</v>
      </c>
      <c r="BJ2103" s="19" t="s">
        <v>77</v>
      </c>
      <c r="BK2103" s="194">
        <f t="shared" si="119"/>
        <v>0</v>
      </c>
      <c r="BL2103" s="19" t="s">
        <v>167</v>
      </c>
      <c r="BM2103" s="193" t="s">
        <v>4674</v>
      </c>
    </row>
    <row r="2104" spans="1:65" s="2" customFormat="1" ht="37.9" customHeight="1">
      <c r="A2104" s="36"/>
      <c r="B2104" s="37"/>
      <c r="C2104" s="181" t="s">
        <v>4675</v>
      </c>
      <c r="D2104" s="181" t="s">
        <v>246</v>
      </c>
      <c r="E2104" s="182" t="s">
        <v>4676</v>
      </c>
      <c r="F2104" s="183" t="s">
        <v>4677</v>
      </c>
      <c r="G2104" s="184" t="s">
        <v>379</v>
      </c>
      <c r="H2104" s="185">
        <v>168</v>
      </c>
      <c r="I2104" s="186"/>
      <c r="J2104" s="187">
        <f t="shared" si="110"/>
        <v>0</v>
      </c>
      <c r="K2104" s="188"/>
      <c r="L2104" s="41"/>
      <c r="M2104" s="189" t="s">
        <v>18</v>
      </c>
      <c r="N2104" s="190" t="s">
        <v>41</v>
      </c>
      <c r="O2104" s="66"/>
      <c r="P2104" s="191">
        <f t="shared" si="111"/>
        <v>0</v>
      </c>
      <c r="Q2104" s="191">
        <v>0</v>
      </c>
      <c r="R2104" s="191">
        <f t="shared" si="112"/>
        <v>0</v>
      </c>
      <c r="S2104" s="191">
        <v>0</v>
      </c>
      <c r="T2104" s="192">
        <f t="shared" si="113"/>
        <v>0</v>
      </c>
      <c r="U2104" s="36"/>
      <c r="V2104" s="36"/>
      <c r="W2104" s="36"/>
      <c r="X2104" s="36"/>
      <c r="Y2104" s="36"/>
      <c r="Z2104" s="36"/>
      <c r="AA2104" s="36"/>
      <c r="AB2104" s="36"/>
      <c r="AC2104" s="36"/>
      <c r="AD2104" s="36"/>
      <c r="AE2104" s="36"/>
      <c r="AR2104" s="193" t="s">
        <v>167</v>
      </c>
      <c r="AT2104" s="193" t="s">
        <v>246</v>
      </c>
      <c r="AU2104" s="193" t="s">
        <v>79</v>
      </c>
      <c r="AY2104" s="19" t="s">
        <v>244</v>
      </c>
      <c r="BE2104" s="194">
        <f t="shared" si="114"/>
        <v>0</v>
      </c>
      <c r="BF2104" s="194">
        <f t="shared" si="115"/>
        <v>0</v>
      </c>
      <c r="BG2104" s="194">
        <f t="shared" si="116"/>
        <v>0</v>
      </c>
      <c r="BH2104" s="194">
        <f t="shared" si="117"/>
        <v>0</v>
      </c>
      <c r="BI2104" s="194">
        <f t="shared" si="118"/>
        <v>0</v>
      </c>
      <c r="BJ2104" s="19" t="s">
        <v>77</v>
      </c>
      <c r="BK2104" s="194">
        <f t="shared" si="119"/>
        <v>0</v>
      </c>
      <c r="BL2104" s="19" t="s">
        <v>167</v>
      </c>
      <c r="BM2104" s="193" t="s">
        <v>4678</v>
      </c>
    </row>
    <row r="2105" spans="1:65" s="2" customFormat="1" ht="33" customHeight="1">
      <c r="A2105" s="36"/>
      <c r="B2105" s="37"/>
      <c r="C2105" s="181" t="s">
        <v>4679</v>
      </c>
      <c r="D2105" s="181" t="s">
        <v>246</v>
      </c>
      <c r="E2105" s="182" t="s">
        <v>4680</v>
      </c>
      <c r="F2105" s="183" t="s">
        <v>4681</v>
      </c>
      <c r="G2105" s="184" t="s">
        <v>289</v>
      </c>
      <c r="H2105" s="185">
        <v>1208.2</v>
      </c>
      <c r="I2105" s="186"/>
      <c r="J2105" s="187">
        <f t="shared" si="110"/>
        <v>0</v>
      </c>
      <c r="K2105" s="188"/>
      <c r="L2105" s="41"/>
      <c r="M2105" s="189" t="s">
        <v>18</v>
      </c>
      <c r="N2105" s="190" t="s">
        <v>41</v>
      </c>
      <c r="O2105" s="66"/>
      <c r="P2105" s="191">
        <f t="shared" si="111"/>
        <v>0</v>
      </c>
      <c r="Q2105" s="191">
        <v>4.4999999999999997E-3</v>
      </c>
      <c r="R2105" s="191">
        <f t="shared" si="112"/>
        <v>5.4368999999999996</v>
      </c>
      <c r="S2105" s="191">
        <v>0</v>
      </c>
      <c r="T2105" s="192">
        <f t="shared" si="113"/>
        <v>0</v>
      </c>
      <c r="U2105" s="36"/>
      <c r="V2105" s="36"/>
      <c r="W2105" s="36"/>
      <c r="X2105" s="36"/>
      <c r="Y2105" s="36"/>
      <c r="Z2105" s="36"/>
      <c r="AA2105" s="36"/>
      <c r="AB2105" s="36"/>
      <c r="AC2105" s="36"/>
      <c r="AD2105" s="36"/>
      <c r="AE2105" s="36"/>
      <c r="AR2105" s="193" t="s">
        <v>167</v>
      </c>
      <c r="AT2105" s="193" t="s">
        <v>246</v>
      </c>
      <c r="AU2105" s="193" t="s">
        <v>79</v>
      </c>
      <c r="AY2105" s="19" t="s">
        <v>244</v>
      </c>
      <c r="BE2105" s="194">
        <f t="shared" si="114"/>
        <v>0</v>
      </c>
      <c r="BF2105" s="194">
        <f t="shared" si="115"/>
        <v>0</v>
      </c>
      <c r="BG2105" s="194">
        <f t="shared" si="116"/>
        <v>0</v>
      </c>
      <c r="BH2105" s="194">
        <f t="shared" si="117"/>
        <v>0</v>
      </c>
      <c r="BI2105" s="194">
        <f t="shared" si="118"/>
        <v>0</v>
      </c>
      <c r="BJ2105" s="19" t="s">
        <v>77</v>
      </c>
      <c r="BK2105" s="194">
        <f t="shared" si="119"/>
        <v>0</v>
      </c>
      <c r="BL2105" s="19" t="s">
        <v>167</v>
      </c>
      <c r="BM2105" s="193" t="s">
        <v>4682</v>
      </c>
    </row>
    <row r="2106" spans="1:65" s="2" customFormat="1" ht="24.2" customHeight="1">
      <c r="A2106" s="36"/>
      <c r="B2106" s="37"/>
      <c r="C2106" s="181" t="s">
        <v>4683</v>
      </c>
      <c r="D2106" s="181" t="s">
        <v>246</v>
      </c>
      <c r="E2106" s="182" t="s">
        <v>1035</v>
      </c>
      <c r="F2106" s="183" t="s">
        <v>1036</v>
      </c>
      <c r="G2106" s="184" t="s">
        <v>289</v>
      </c>
      <c r="H2106" s="185">
        <v>266.79199999999997</v>
      </c>
      <c r="I2106" s="186"/>
      <c r="J2106" s="187">
        <f t="shared" si="110"/>
        <v>0</v>
      </c>
      <c r="K2106" s="188"/>
      <c r="L2106" s="41"/>
      <c r="M2106" s="189" t="s">
        <v>18</v>
      </c>
      <c r="N2106" s="190" t="s">
        <v>41</v>
      </c>
      <c r="O2106" s="66"/>
      <c r="P2106" s="191">
        <f t="shared" si="111"/>
        <v>0</v>
      </c>
      <c r="Q2106" s="191">
        <v>0</v>
      </c>
      <c r="R2106" s="191">
        <f t="shared" si="112"/>
        <v>0</v>
      </c>
      <c r="S2106" s="191">
        <v>3.0000000000000001E-3</v>
      </c>
      <c r="T2106" s="192">
        <f t="shared" si="113"/>
        <v>0.80037599999999998</v>
      </c>
      <c r="U2106" s="36"/>
      <c r="V2106" s="36"/>
      <c r="W2106" s="36"/>
      <c r="X2106" s="36"/>
      <c r="Y2106" s="36"/>
      <c r="Z2106" s="36"/>
      <c r="AA2106" s="36"/>
      <c r="AB2106" s="36"/>
      <c r="AC2106" s="36"/>
      <c r="AD2106" s="36"/>
      <c r="AE2106" s="36"/>
      <c r="AR2106" s="193" t="s">
        <v>167</v>
      </c>
      <c r="AT2106" s="193" t="s">
        <v>246</v>
      </c>
      <c r="AU2106" s="193" t="s">
        <v>79</v>
      </c>
      <c r="AY2106" s="19" t="s">
        <v>244</v>
      </c>
      <c r="BE2106" s="194">
        <f t="shared" si="114"/>
        <v>0</v>
      </c>
      <c r="BF2106" s="194">
        <f t="shared" si="115"/>
        <v>0</v>
      </c>
      <c r="BG2106" s="194">
        <f t="shared" si="116"/>
        <v>0</v>
      </c>
      <c r="BH2106" s="194">
        <f t="shared" si="117"/>
        <v>0</v>
      </c>
      <c r="BI2106" s="194">
        <f t="shared" si="118"/>
        <v>0</v>
      </c>
      <c r="BJ2106" s="19" t="s">
        <v>77</v>
      </c>
      <c r="BK2106" s="194">
        <f t="shared" si="119"/>
        <v>0</v>
      </c>
      <c r="BL2106" s="19" t="s">
        <v>167</v>
      </c>
      <c r="BM2106" s="193" t="s">
        <v>4684</v>
      </c>
    </row>
    <row r="2107" spans="1:65" s="13" customFormat="1" ht="22.5">
      <c r="B2107" s="195"/>
      <c r="C2107" s="196"/>
      <c r="D2107" s="197" t="s">
        <v>252</v>
      </c>
      <c r="E2107" s="198" t="s">
        <v>18</v>
      </c>
      <c r="F2107" s="199" t="s">
        <v>4685</v>
      </c>
      <c r="G2107" s="196"/>
      <c r="H2107" s="200">
        <v>98.042000000000002</v>
      </c>
      <c r="I2107" s="201"/>
      <c r="J2107" s="196"/>
      <c r="K2107" s="196"/>
      <c r="L2107" s="202"/>
      <c r="M2107" s="203"/>
      <c r="N2107" s="204"/>
      <c r="O2107" s="204"/>
      <c r="P2107" s="204"/>
      <c r="Q2107" s="204"/>
      <c r="R2107" s="204"/>
      <c r="S2107" s="204"/>
      <c r="T2107" s="205"/>
      <c r="AT2107" s="206" t="s">
        <v>252</v>
      </c>
      <c r="AU2107" s="206" t="s">
        <v>79</v>
      </c>
      <c r="AV2107" s="13" t="s">
        <v>79</v>
      </c>
      <c r="AW2107" s="13" t="s">
        <v>32</v>
      </c>
      <c r="AX2107" s="13" t="s">
        <v>70</v>
      </c>
      <c r="AY2107" s="206" t="s">
        <v>244</v>
      </c>
    </row>
    <row r="2108" spans="1:65" s="13" customFormat="1">
      <c r="B2108" s="195"/>
      <c r="C2108" s="196"/>
      <c r="D2108" s="197" t="s">
        <v>252</v>
      </c>
      <c r="E2108" s="198" t="s">
        <v>18</v>
      </c>
      <c r="F2108" s="199" t="s">
        <v>4686</v>
      </c>
      <c r="G2108" s="196"/>
      <c r="H2108" s="200">
        <v>168.75</v>
      </c>
      <c r="I2108" s="201"/>
      <c r="J2108" s="196"/>
      <c r="K2108" s="196"/>
      <c r="L2108" s="202"/>
      <c r="M2108" s="203"/>
      <c r="N2108" s="204"/>
      <c r="O2108" s="204"/>
      <c r="P2108" s="204"/>
      <c r="Q2108" s="204"/>
      <c r="R2108" s="204"/>
      <c r="S2108" s="204"/>
      <c r="T2108" s="205"/>
      <c r="AT2108" s="206" t="s">
        <v>252</v>
      </c>
      <c r="AU2108" s="206" t="s">
        <v>79</v>
      </c>
      <c r="AV2108" s="13" t="s">
        <v>79</v>
      </c>
      <c r="AW2108" s="13" t="s">
        <v>32</v>
      </c>
      <c r="AX2108" s="13" t="s">
        <v>70</v>
      </c>
      <c r="AY2108" s="206" t="s">
        <v>244</v>
      </c>
    </row>
    <row r="2109" spans="1:65" s="14" customFormat="1">
      <c r="B2109" s="207"/>
      <c r="C2109" s="208"/>
      <c r="D2109" s="197" t="s">
        <v>252</v>
      </c>
      <c r="E2109" s="209" t="s">
        <v>18</v>
      </c>
      <c r="F2109" s="210" t="s">
        <v>254</v>
      </c>
      <c r="G2109" s="208"/>
      <c r="H2109" s="211">
        <v>266.79200000000003</v>
      </c>
      <c r="I2109" s="212"/>
      <c r="J2109" s="208"/>
      <c r="K2109" s="208"/>
      <c r="L2109" s="213"/>
      <c r="M2109" s="214"/>
      <c r="N2109" s="215"/>
      <c r="O2109" s="215"/>
      <c r="P2109" s="215"/>
      <c r="Q2109" s="215"/>
      <c r="R2109" s="215"/>
      <c r="S2109" s="215"/>
      <c r="T2109" s="216"/>
      <c r="AT2109" s="217" t="s">
        <v>252</v>
      </c>
      <c r="AU2109" s="217" t="s">
        <v>79</v>
      </c>
      <c r="AV2109" s="14" t="s">
        <v>250</v>
      </c>
      <c r="AW2109" s="14" t="s">
        <v>32</v>
      </c>
      <c r="AX2109" s="14" t="s">
        <v>77</v>
      </c>
      <c r="AY2109" s="217" t="s">
        <v>244</v>
      </c>
    </row>
    <row r="2110" spans="1:65" s="2" customFormat="1" ht="24.2" customHeight="1">
      <c r="A2110" s="36"/>
      <c r="B2110" s="37"/>
      <c r="C2110" s="181" t="s">
        <v>4687</v>
      </c>
      <c r="D2110" s="181" t="s">
        <v>246</v>
      </c>
      <c r="E2110" s="182" t="s">
        <v>1044</v>
      </c>
      <c r="F2110" s="183" t="s">
        <v>4688</v>
      </c>
      <c r="G2110" s="184" t="s">
        <v>289</v>
      </c>
      <c r="H2110" s="185">
        <v>1208.2</v>
      </c>
      <c r="I2110" s="186"/>
      <c r="J2110" s="187">
        <f>ROUND(I2110*H2110,2)</f>
        <v>0</v>
      </c>
      <c r="K2110" s="188"/>
      <c r="L2110" s="41"/>
      <c r="M2110" s="189" t="s">
        <v>18</v>
      </c>
      <c r="N2110" s="190" t="s">
        <v>41</v>
      </c>
      <c r="O2110" s="66"/>
      <c r="P2110" s="191">
        <f>O2110*H2110</f>
        <v>0</v>
      </c>
      <c r="Q2110" s="191">
        <v>6.9999999999999999E-4</v>
      </c>
      <c r="R2110" s="191">
        <f>Q2110*H2110</f>
        <v>0.84574000000000005</v>
      </c>
      <c r="S2110" s="191">
        <v>0</v>
      </c>
      <c r="T2110" s="192">
        <f>S2110*H2110</f>
        <v>0</v>
      </c>
      <c r="U2110" s="36"/>
      <c r="V2110" s="36"/>
      <c r="W2110" s="36"/>
      <c r="X2110" s="36"/>
      <c r="Y2110" s="36"/>
      <c r="Z2110" s="36"/>
      <c r="AA2110" s="36"/>
      <c r="AB2110" s="36"/>
      <c r="AC2110" s="36"/>
      <c r="AD2110" s="36"/>
      <c r="AE2110" s="36"/>
      <c r="AR2110" s="193" t="s">
        <v>167</v>
      </c>
      <c r="AT2110" s="193" t="s">
        <v>246</v>
      </c>
      <c r="AU2110" s="193" t="s">
        <v>79</v>
      </c>
      <c r="AY2110" s="19" t="s">
        <v>244</v>
      </c>
      <c r="BE2110" s="194">
        <f>IF(N2110="základní",J2110,0)</f>
        <v>0</v>
      </c>
      <c r="BF2110" s="194">
        <f>IF(N2110="snížená",J2110,0)</f>
        <v>0</v>
      </c>
      <c r="BG2110" s="194">
        <f>IF(N2110="zákl. přenesená",J2110,0)</f>
        <v>0</v>
      </c>
      <c r="BH2110" s="194">
        <f>IF(N2110="sníž. přenesená",J2110,0)</f>
        <v>0</v>
      </c>
      <c r="BI2110" s="194">
        <f>IF(N2110="nulová",J2110,0)</f>
        <v>0</v>
      </c>
      <c r="BJ2110" s="19" t="s">
        <v>77</v>
      </c>
      <c r="BK2110" s="194">
        <f>ROUND(I2110*H2110,2)</f>
        <v>0</v>
      </c>
      <c r="BL2110" s="19" t="s">
        <v>167</v>
      </c>
      <c r="BM2110" s="193" t="s">
        <v>4689</v>
      </c>
    </row>
    <row r="2111" spans="1:65" s="2" customFormat="1" ht="21.75" customHeight="1">
      <c r="A2111" s="36"/>
      <c r="B2111" s="37"/>
      <c r="C2111" s="218" t="s">
        <v>4690</v>
      </c>
      <c r="D2111" s="218" t="s">
        <v>264</v>
      </c>
      <c r="E2111" s="219" t="s">
        <v>1048</v>
      </c>
      <c r="F2111" s="220" t="s">
        <v>1049</v>
      </c>
      <c r="G2111" s="221" t="s">
        <v>289</v>
      </c>
      <c r="H2111" s="222">
        <v>1329.02</v>
      </c>
      <c r="I2111" s="223"/>
      <c r="J2111" s="224">
        <f>ROUND(I2111*H2111,2)</f>
        <v>0</v>
      </c>
      <c r="K2111" s="225"/>
      <c r="L2111" s="226"/>
      <c r="M2111" s="227" t="s">
        <v>18</v>
      </c>
      <c r="N2111" s="228" t="s">
        <v>41</v>
      </c>
      <c r="O2111" s="66"/>
      <c r="P2111" s="191">
        <f>O2111*H2111</f>
        <v>0</v>
      </c>
      <c r="Q2111" s="191">
        <v>0</v>
      </c>
      <c r="R2111" s="191">
        <f>Q2111*H2111</f>
        <v>0</v>
      </c>
      <c r="S2111" s="191">
        <v>0</v>
      </c>
      <c r="T2111" s="192">
        <f>S2111*H2111</f>
        <v>0</v>
      </c>
      <c r="U2111" s="36"/>
      <c r="V2111" s="36"/>
      <c r="W2111" s="36"/>
      <c r="X2111" s="36"/>
      <c r="Y2111" s="36"/>
      <c r="Z2111" s="36"/>
      <c r="AA2111" s="36"/>
      <c r="AB2111" s="36"/>
      <c r="AC2111" s="36"/>
      <c r="AD2111" s="36"/>
      <c r="AE2111" s="36"/>
      <c r="AR2111" s="193" t="s">
        <v>415</v>
      </c>
      <c r="AT2111" s="193" t="s">
        <v>264</v>
      </c>
      <c r="AU2111" s="193" t="s">
        <v>79</v>
      </c>
      <c r="AY2111" s="19" t="s">
        <v>244</v>
      </c>
      <c r="BE2111" s="194">
        <f>IF(N2111="základní",J2111,0)</f>
        <v>0</v>
      </c>
      <c r="BF2111" s="194">
        <f>IF(N2111="snížená",J2111,0)</f>
        <v>0</v>
      </c>
      <c r="BG2111" s="194">
        <f>IF(N2111="zákl. přenesená",J2111,0)</f>
        <v>0</v>
      </c>
      <c r="BH2111" s="194">
        <f>IF(N2111="sníž. přenesená",J2111,0)</f>
        <v>0</v>
      </c>
      <c r="BI2111" s="194">
        <f>IF(N2111="nulová",J2111,0)</f>
        <v>0</v>
      </c>
      <c r="BJ2111" s="19" t="s">
        <v>77</v>
      </c>
      <c r="BK2111" s="194">
        <f>ROUND(I2111*H2111,2)</f>
        <v>0</v>
      </c>
      <c r="BL2111" s="19" t="s">
        <v>167</v>
      </c>
      <c r="BM2111" s="193" t="s">
        <v>4691</v>
      </c>
    </row>
    <row r="2112" spans="1:65" s="13" customFormat="1">
      <c r="B2112" s="195"/>
      <c r="C2112" s="196"/>
      <c r="D2112" s="197" t="s">
        <v>252</v>
      </c>
      <c r="E2112" s="198" t="s">
        <v>18</v>
      </c>
      <c r="F2112" s="199" t="s">
        <v>4692</v>
      </c>
      <c r="G2112" s="196"/>
      <c r="H2112" s="200">
        <v>15.2</v>
      </c>
      <c r="I2112" s="201"/>
      <c r="J2112" s="196"/>
      <c r="K2112" s="196"/>
      <c r="L2112" s="202"/>
      <c r="M2112" s="203"/>
      <c r="N2112" s="204"/>
      <c r="O2112" s="204"/>
      <c r="P2112" s="204"/>
      <c r="Q2112" s="204"/>
      <c r="R2112" s="204"/>
      <c r="S2112" s="204"/>
      <c r="T2112" s="205"/>
      <c r="AT2112" s="206" t="s">
        <v>252</v>
      </c>
      <c r="AU2112" s="206" t="s">
        <v>79</v>
      </c>
      <c r="AV2112" s="13" t="s">
        <v>79</v>
      </c>
      <c r="AW2112" s="13" t="s">
        <v>32</v>
      </c>
      <c r="AX2112" s="13" t="s">
        <v>70</v>
      </c>
      <c r="AY2112" s="206" t="s">
        <v>244</v>
      </c>
    </row>
    <row r="2113" spans="1:65" s="13" customFormat="1">
      <c r="B2113" s="195"/>
      <c r="C2113" s="196"/>
      <c r="D2113" s="197" t="s">
        <v>252</v>
      </c>
      <c r="E2113" s="198" t="s">
        <v>18</v>
      </c>
      <c r="F2113" s="199" t="s">
        <v>4693</v>
      </c>
      <c r="G2113" s="196"/>
      <c r="H2113" s="200">
        <v>22.8</v>
      </c>
      <c r="I2113" s="201"/>
      <c r="J2113" s="196"/>
      <c r="K2113" s="196"/>
      <c r="L2113" s="202"/>
      <c r="M2113" s="203"/>
      <c r="N2113" s="204"/>
      <c r="O2113" s="204"/>
      <c r="P2113" s="204"/>
      <c r="Q2113" s="204"/>
      <c r="R2113" s="204"/>
      <c r="S2113" s="204"/>
      <c r="T2113" s="205"/>
      <c r="AT2113" s="206" t="s">
        <v>252</v>
      </c>
      <c r="AU2113" s="206" t="s">
        <v>79</v>
      </c>
      <c r="AV2113" s="13" t="s">
        <v>79</v>
      </c>
      <c r="AW2113" s="13" t="s">
        <v>32</v>
      </c>
      <c r="AX2113" s="13" t="s">
        <v>70</v>
      </c>
      <c r="AY2113" s="206" t="s">
        <v>244</v>
      </c>
    </row>
    <row r="2114" spans="1:65" s="13" customFormat="1">
      <c r="B2114" s="195"/>
      <c r="C2114" s="196"/>
      <c r="D2114" s="197" t="s">
        <v>252</v>
      </c>
      <c r="E2114" s="198" t="s">
        <v>18</v>
      </c>
      <c r="F2114" s="199" t="s">
        <v>3557</v>
      </c>
      <c r="G2114" s="196"/>
      <c r="H2114" s="200">
        <v>304.7</v>
      </c>
      <c r="I2114" s="201"/>
      <c r="J2114" s="196"/>
      <c r="K2114" s="196"/>
      <c r="L2114" s="202"/>
      <c r="M2114" s="203"/>
      <c r="N2114" s="204"/>
      <c r="O2114" s="204"/>
      <c r="P2114" s="204"/>
      <c r="Q2114" s="204"/>
      <c r="R2114" s="204"/>
      <c r="S2114" s="204"/>
      <c r="T2114" s="205"/>
      <c r="AT2114" s="206" t="s">
        <v>252</v>
      </c>
      <c r="AU2114" s="206" t="s">
        <v>79</v>
      </c>
      <c r="AV2114" s="13" t="s">
        <v>79</v>
      </c>
      <c r="AW2114" s="13" t="s">
        <v>32</v>
      </c>
      <c r="AX2114" s="13" t="s">
        <v>70</v>
      </c>
      <c r="AY2114" s="206" t="s">
        <v>244</v>
      </c>
    </row>
    <row r="2115" spans="1:65" s="13" customFormat="1">
      <c r="B2115" s="195"/>
      <c r="C2115" s="196"/>
      <c r="D2115" s="197" t="s">
        <v>252</v>
      </c>
      <c r="E2115" s="198" t="s">
        <v>18</v>
      </c>
      <c r="F2115" s="199" t="s">
        <v>2440</v>
      </c>
      <c r="G2115" s="196"/>
      <c r="H2115" s="200">
        <v>253.1</v>
      </c>
      <c r="I2115" s="201"/>
      <c r="J2115" s="196"/>
      <c r="K2115" s="196"/>
      <c r="L2115" s="202"/>
      <c r="M2115" s="203"/>
      <c r="N2115" s="204"/>
      <c r="O2115" s="204"/>
      <c r="P2115" s="204"/>
      <c r="Q2115" s="204"/>
      <c r="R2115" s="204"/>
      <c r="S2115" s="204"/>
      <c r="T2115" s="205"/>
      <c r="AT2115" s="206" t="s">
        <v>252</v>
      </c>
      <c r="AU2115" s="206" t="s">
        <v>79</v>
      </c>
      <c r="AV2115" s="13" t="s">
        <v>79</v>
      </c>
      <c r="AW2115" s="13" t="s">
        <v>32</v>
      </c>
      <c r="AX2115" s="13" t="s">
        <v>70</v>
      </c>
      <c r="AY2115" s="206" t="s">
        <v>244</v>
      </c>
    </row>
    <row r="2116" spans="1:65" s="13" customFormat="1">
      <c r="B2116" s="195"/>
      <c r="C2116" s="196"/>
      <c r="D2116" s="197" t="s">
        <v>252</v>
      </c>
      <c r="E2116" s="198" t="s">
        <v>18</v>
      </c>
      <c r="F2116" s="199" t="s">
        <v>3558</v>
      </c>
      <c r="G2116" s="196"/>
      <c r="H2116" s="200">
        <v>186.6</v>
      </c>
      <c r="I2116" s="201"/>
      <c r="J2116" s="196"/>
      <c r="K2116" s="196"/>
      <c r="L2116" s="202"/>
      <c r="M2116" s="203"/>
      <c r="N2116" s="204"/>
      <c r="O2116" s="204"/>
      <c r="P2116" s="204"/>
      <c r="Q2116" s="204"/>
      <c r="R2116" s="204"/>
      <c r="S2116" s="204"/>
      <c r="T2116" s="205"/>
      <c r="AT2116" s="206" t="s">
        <v>252</v>
      </c>
      <c r="AU2116" s="206" t="s">
        <v>79</v>
      </c>
      <c r="AV2116" s="13" t="s">
        <v>79</v>
      </c>
      <c r="AW2116" s="13" t="s">
        <v>32</v>
      </c>
      <c r="AX2116" s="13" t="s">
        <v>70</v>
      </c>
      <c r="AY2116" s="206" t="s">
        <v>244</v>
      </c>
    </row>
    <row r="2117" spans="1:65" s="13" customFormat="1">
      <c r="B2117" s="195"/>
      <c r="C2117" s="196"/>
      <c r="D2117" s="197" t="s">
        <v>252</v>
      </c>
      <c r="E2117" s="198" t="s">
        <v>18</v>
      </c>
      <c r="F2117" s="199" t="s">
        <v>2441</v>
      </c>
      <c r="G2117" s="196"/>
      <c r="H2117" s="200">
        <v>24.5</v>
      </c>
      <c r="I2117" s="201"/>
      <c r="J2117" s="196"/>
      <c r="K2117" s="196"/>
      <c r="L2117" s="202"/>
      <c r="M2117" s="203"/>
      <c r="N2117" s="204"/>
      <c r="O2117" s="204"/>
      <c r="P2117" s="204"/>
      <c r="Q2117" s="204"/>
      <c r="R2117" s="204"/>
      <c r="S2117" s="204"/>
      <c r="T2117" s="205"/>
      <c r="AT2117" s="206" t="s">
        <v>252</v>
      </c>
      <c r="AU2117" s="206" t="s">
        <v>79</v>
      </c>
      <c r="AV2117" s="13" t="s">
        <v>79</v>
      </c>
      <c r="AW2117" s="13" t="s">
        <v>32</v>
      </c>
      <c r="AX2117" s="13" t="s">
        <v>70</v>
      </c>
      <c r="AY2117" s="206" t="s">
        <v>244</v>
      </c>
    </row>
    <row r="2118" spans="1:65" s="13" customFormat="1">
      <c r="B2118" s="195"/>
      <c r="C2118" s="196"/>
      <c r="D2118" s="197" t="s">
        <v>252</v>
      </c>
      <c r="E2118" s="198" t="s">
        <v>18</v>
      </c>
      <c r="F2118" s="199" t="s">
        <v>3432</v>
      </c>
      <c r="G2118" s="196"/>
      <c r="H2118" s="200">
        <v>39.4</v>
      </c>
      <c r="I2118" s="201"/>
      <c r="J2118" s="196"/>
      <c r="K2118" s="196"/>
      <c r="L2118" s="202"/>
      <c r="M2118" s="203"/>
      <c r="N2118" s="204"/>
      <c r="O2118" s="204"/>
      <c r="P2118" s="204"/>
      <c r="Q2118" s="204"/>
      <c r="R2118" s="204"/>
      <c r="S2118" s="204"/>
      <c r="T2118" s="205"/>
      <c r="AT2118" s="206" t="s">
        <v>252</v>
      </c>
      <c r="AU2118" s="206" t="s">
        <v>79</v>
      </c>
      <c r="AV2118" s="13" t="s">
        <v>79</v>
      </c>
      <c r="AW2118" s="13" t="s">
        <v>32</v>
      </c>
      <c r="AX2118" s="13" t="s">
        <v>70</v>
      </c>
      <c r="AY2118" s="206" t="s">
        <v>244</v>
      </c>
    </row>
    <row r="2119" spans="1:65" s="13" customFormat="1">
      <c r="B2119" s="195"/>
      <c r="C2119" s="196"/>
      <c r="D2119" s="197" t="s">
        <v>252</v>
      </c>
      <c r="E2119" s="198" t="s">
        <v>18</v>
      </c>
      <c r="F2119" s="199" t="s">
        <v>4694</v>
      </c>
      <c r="G2119" s="196"/>
      <c r="H2119" s="200">
        <v>111.4</v>
      </c>
      <c r="I2119" s="201"/>
      <c r="J2119" s="196"/>
      <c r="K2119" s="196"/>
      <c r="L2119" s="202"/>
      <c r="M2119" s="203"/>
      <c r="N2119" s="204"/>
      <c r="O2119" s="204"/>
      <c r="P2119" s="204"/>
      <c r="Q2119" s="204"/>
      <c r="R2119" s="204"/>
      <c r="S2119" s="204"/>
      <c r="T2119" s="205"/>
      <c r="AT2119" s="206" t="s">
        <v>252</v>
      </c>
      <c r="AU2119" s="206" t="s">
        <v>79</v>
      </c>
      <c r="AV2119" s="13" t="s">
        <v>79</v>
      </c>
      <c r="AW2119" s="13" t="s">
        <v>32</v>
      </c>
      <c r="AX2119" s="13" t="s">
        <v>70</v>
      </c>
      <c r="AY2119" s="206" t="s">
        <v>244</v>
      </c>
    </row>
    <row r="2120" spans="1:65" s="13" customFormat="1">
      <c r="B2120" s="195"/>
      <c r="C2120" s="196"/>
      <c r="D2120" s="197" t="s">
        <v>252</v>
      </c>
      <c r="E2120" s="198" t="s">
        <v>18</v>
      </c>
      <c r="F2120" s="199" t="s">
        <v>4695</v>
      </c>
      <c r="G2120" s="196"/>
      <c r="H2120" s="200">
        <v>250.5</v>
      </c>
      <c r="I2120" s="201"/>
      <c r="J2120" s="196"/>
      <c r="K2120" s="196"/>
      <c r="L2120" s="202"/>
      <c r="M2120" s="203"/>
      <c r="N2120" s="204"/>
      <c r="O2120" s="204"/>
      <c r="P2120" s="204"/>
      <c r="Q2120" s="204"/>
      <c r="R2120" s="204"/>
      <c r="S2120" s="204"/>
      <c r="T2120" s="205"/>
      <c r="AT2120" s="206" t="s">
        <v>252</v>
      </c>
      <c r="AU2120" s="206" t="s">
        <v>79</v>
      </c>
      <c r="AV2120" s="13" t="s">
        <v>79</v>
      </c>
      <c r="AW2120" s="13" t="s">
        <v>32</v>
      </c>
      <c r="AX2120" s="13" t="s">
        <v>70</v>
      </c>
      <c r="AY2120" s="206" t="s">
        <v>244</v>
      </c>
    </row>
    <row r="2121" spans="1:65" s="14" customFormat="1">
      <c r="B2121" s="207"/>
      <c r="C2121" s="208"/>
      <c r="D2121" s="197" t="s">
        <v>252</v>
      </c>
      <c r="E2121" s="209" t="s">
        <v>18</v>
      </c>
      <c r="F2121" s="210" t="s">
        <v>254</v>
      </c>
      <c r="G2121" s="208"/>
      <c r="H2121" s="211">
        <v>1208.1999999999998</v>
      </c>
      <c r="I2121" s="212"/>
      <c r="J2121" s="208"/>
      <c r="K2121" s="208"/>
      <c r="L2121" s="213"/>
      <c r="M2121" s="214"/>
      <c r="N2121" s="215"/>
      <c r="O2121" s="215"/>
      <c r="P2121" s="215"/>
      <c r="Q2121" s="215"/>
      <c r="R2121" s="215"/>
      <c r="S2121" s="215"/>
      <c r="T2121" s="216"/>
      <c r="AT2121" s="217" t="s">
        <v>252</v>
      </c>
      <c r="AU2121" s="217" t="s">
        <v>79</v>
      </c>
      <c r="AV2121" s="14" t="s">
        <v>250</v>
      </c>
      <c r="AW2121" s="14" t="s">
        <v>32</v>
      </c>
      <c r="AX2121" s="14" t="s">
        <v>70</v>
      </c>
      <c r="AY2121" s="217" t="s">
        <v>244</v>
      </c>
    </row>
    <row r="2122" spans="1:65" s="13" customFormat="1">
      <c r="B2122" s="195"/>
      <c r="C2122" s="196"/>
      <c r="D2122" s="197" t="s">
        <v>252</v>
      </c>
      <c r="E2122" s="198" t="s">
        <v>18</v>
      </c>
      <c r="F2122" s="199" t="s">
        <v>4696</v>
      </c>
      <c r="G2122" s="196"/>
      <c r="H2122" s="200">
        <v>1329.02</v>
      </c>
      <c r="I2122" s="201"/>
      <c r="J2122" s="196"/>
      <c r="K2122" s="196"/>
      <c r="L2122" s="202"/>
      <c r="M2122" s="203"/>
      <c r="N2122" s="204"/>
      <c r="O2122" s="204"/>
      <c r="P2122" s="204"/>
      <c r="Q2122" s="204"/>
      <c r="R2122" s="204"/>
      <c r="S2122" s="204"/>
      <c r="T2122" s="205"/>
      <c r="AT2122" s="206" t="s">
        <v>252</v>
      </c>
      <c r="AU2122" s="206" t="s">
        <v>79</v>
      </c>
      <c r="AV2122" s="13" t="s">
        <v>79</v>
      </c>
      <c r="AW2122" s="13" t="s">
        <v>32</v>
      </c>
      <c r="AX2122" s="13" t="s">
        <v>70</v>
      </c>
      <c r="AY2122" s="206" t="s">
        <v>244</v>
      </c>
    </row>
    <row r="2123" spans="1:65" s="14" customFormat="1">
      <c r="B2123" s="207"/>
      <c r="C2123" s="208"/>
      <c r="D2123" s="197" t="s">
        <v>252</v>
      </c>
      <c r="E2123" s="209" t="s">
        <v>18</v>
      </c>
      <c r="F2123" s="210" t="s">
        <v>254</v>
      </c>
      <c r="G2123" s="208"/>
      <c r="H2123" s="211">
        <v>1329.02</v>
      </c>
      <c r="I2123" s="212"/>
      <c r="J2123" s="208"/>
      <c r="K2123" s="208"/>
      <c r="L2123" s="213"/>
      <c r="M2123" s="214"/>
      <c r="N2123" s="215"/>
      <c r="O2123" s="215"/>
      <c r="P2123" s="215"/>
      <c r="Q2123" s="215"/>
      <c r="R2123" s="215"/>
      <c r="S2123" s="215"/>
      <c r="T2123" s="216"/>
      <c r="AT2123" s="217" t="s">
        <v>252</v>
      </c>
      <c r="AU2123" s="217" t="s">
        <v>79</v>
      </c>
      <c r="AV2123" s="14" t="s">
        <v>250</v>
      </c>
      <c r="AW2123" s="14" t="s">
        <v>32</v>
      </c>
      <c r="AX2123" s="14" t="s">
        <v>77</v>
      </c>
      <c r="AY2123" s="217" t="s">
        <v>244</v>
      </c>
    </row>
    <row r="2124" spans="1:65" s="2" customFormat="1" ht="21.75" customHeight="1">
      <c r="A2124" s="36"/>
      <c r="B2124" s="37"/>
      <c r="C2124" s="181" t="s">
        <v>4697</v>
      </c>
      <c r="D2124" s="181" t="s">
        <v>246</v>
      </c>
      <c r="E2124" s="182" t="s">
        <v>1052</v>
      </c>
      <c r="F2124" s="183" t="s">
        <v>1053</v>
      </c>
      <c r="G2124" s="184" t="s">
        <v>379</v>
      </c>
      <c r="H2124" s="185">
        <v>5.4</v>
      </c>
      <c r="I2124" s="186"/>
      <c r="J2124" s="187">
        <f>ROUND(I2124*H2124,2)</f>
        <v>0</v>
      </c>
      <c r="K2124" s="188"/>
      <c r="L2124" s="41"/>
      <c r="M2124" s="189" t="s">
        <v>18</v>
      </c>
      <c r="N2124" s="190" t="s">
        <v>41</v>
      </c>
      <c r="O2124" s="66"/>
      <c r="P2124" s="191">
        <f>O2124*H2124</f>
        <v>0</v>
      </c>
      <c r="Q2124" s="191">
        <v>0</v>
      </c>
      <c r="R2124" s="191">
        <f>Q2124*H2124</f>
        <v>0</v>
      </c>
      <c r="S2124" s="191">
        <v>2.9999999999999997E-4</v>
      </c>
      <c r="T2124" s="192">
        <f>S2124*H2124</f>
        <v>1.6199999999999999E-3</v>
      </c>
      <c r="U2124" s="36"/>
      <c r="V2124" s="36"/>
      <c r="W2124" s="36"/>
      <c r="X2124" s="36"/>
      <c r="Y2124" s="36"/>
      <c r="Z2124" s="36"/>
      <c r="AA2124" s="36"/>
      <c r="AB2124" s="36"/>
      <c r="AC2124" s="36"/>
      <c r="AD2124" s="36"/>
      <c r="AE2124" s="36"/>
      <c r="AR2124" s="193" t="s">
        <v>167</v>
      </c>
      <c r="AT2124" s="193" t="s">
        <v>246</v>
      </c>
      <c r="AU2124" s="193" t="s">
        <v>79</v>
      </c>
      <c r="AY2124" s="19" t="s">
        <v>244</v>
      </c>
      <c r="BE2124" s="194">
        <f>IF(N2124="základní",J2124,0)</f>
        <v>0</v>
      </c>
      <c r="BF2124" s="194">
        <f>IF(N2124="snížená",J2124,0)</f>
        <v>0</v>
      </c>
      <c r="BG2124" s="194">
        <f>IF(N2124="zákl. přenesená",J2124,0)</f>
        <v>0</v>
      </c>
      <c r="BH2124" s="194">
        <f>IF(N2124="sníž. přenesená",J2124,0)</f>
        <v>0</v>
      </c>
      <c r="BI2124" s="194">
        <f>IF(N2124="nulová",J2124,0)</f>
        <v>0</v>
      </c>
      <c r="BJ2124" s="19" t="s">
        <v>77</v>
      </c>
      <c r="BK2124" s="194">
        <f>ROUND(I2124*H2124,2)</f>
        <v>0</v>
      </c>
      <c r="BL2124" s="19" t="s">
        <v>167</v>
      </c>
      <c r="BM2124" s="193" t="s">
        <v>4698</v>
      </c>
    </row>
    <row r="2125" spans="1:65" s="13" customFormat="1">
      <c r="B2125" s="195"/>
      <c r="C2125" s="196"/>
      <c r="D2125" s="197" t="s">
        <v>252</v>
      </c>
      <c r="E2125" s="198" t="s">
        <v>18</v>
      </c>
      <c r="F2125" s="199" t="s">
        <v>4699</v>
      </c>
      <c r="G2125" s="196"/>
      <c r="H2125" s="200">
        <v>3.7</v>
      </c>
      <c r="I2125" s="201"/>
      <c r="J2125" s="196"/>
      <c r="K2125" s="196"/>
      <c r="L2125" s="202"/>
      <c r="M2125" s="203"/>
      <c r="N2125" s="204"/>
      <c r="O2125" s="204"/>
      <c r="P2125" s="204"/>
      <c r="Q2125" s="204"/>
      <c r="R2125" s="204"/>
      <c r="S2125" s="204"/>
      <c r="T2125" s="205"/>
      <c r="AT2125" s="206" t="s">
        <v>252</v>
      </c>
      <c r="AU2125" s="206" t="s">
        <v>79</v>
      </c>
      <c r="AV2125" s="13" t="s">
        <v>79</v>
      </c>
      <c r="AW2125" s="13" t="s">
        <v>32</v>
      </c>
      <c r="AX2125" s="13" t="s">
        <v>70</v>
      </c>
      <c r="AY2125" s="206" t="s">
        <v>244</v>
      </c>
    </row>
    <row r="2126" spans="1:65" s="13" customFormat="1" ht="33.75">
      <c r="B2126" s="195"/>
      <c r="C2126" s="196"/>
      <c r="D2126" s="197" t="s">
        <v>252</v>
      </c>
      <c r="E2126" s="198" t="s">
        <v>18</v>
      </c>
      <c r="F2126" s="199" t="s">
        <v>4700</v>
      </c>
      <c r="G2126" s="196"/>
      <c r="H2126" s="200">
        <v>121.4</v>
      </c>
      <c r="I2126" s="201"/>
      <c r="J2126" s="196"/>
      <c r="K2126" s="196"/>
      <c r="L2126" s="202"/>
      <c r="M2126" s="203"/>
      <c r="N2126" s="204"/>
      <c r="O2126" s="204"/>
      <c r="P2126" s="204"/>
      <c r="Q2126" s="204"/>
      <c r="R2126" s="204"/>
      <c r="S2126" s="204"/>
      <c r="T2126" s="205"/>
      <c r="AT2126" s="206" t="s">
        <v>252</v>
      </c>
      <c r="AU2126" s="206" t="s">
        <v>79</v>
      </c>
      <c r="AV2126" s="13" t="s">
        <v>79</v>
      </c>
      <c r="AW2126" s="13" t="s">
        <v>32</v>
      </c>
      <c r="AX2126" s="13" t="s">
        <v>70</v>
      </c>
      <c r="AY2126" s="206" t="s">
        <v>244</v>
      </c>
    </row>
    <row r="2127" spans="1:65" s="13" customFormat="1">
      <c r="B2127" s="195"/>
      <c r="C2127" s="196"/>
      <c r="D2127" s="197" t="s">
        <v>252</v>
      </c>
      <c r="E2127" s="198" t="s">
        <v>18</v>
      </c>
      <c r="F2127" s="199" t="s">
        <v>4701</v>
      </c>
      <c r="G2127" s="196"/>
      <c r="H2127" s="200">
        <v>1.7</v>
      </c>
      <c r="I2127" s="201"/>
      <c r="J2127" s="196"/>
      <c r="K2127" s="196"/>
      <c r="L2127" s="202"/>
      <c r="M2127" s="203"/>
      <c r="N2127" s="204"/>
      <c r="O2127" s="204"/>
      <c r="P2127" s="204"/>
      <c r="Q2127" s="204"/>
      <c r="R2127" s="204"/>
      <c r="S2127" s="204"/>
      <c r="T2127" s="205"/>
      <c r="AT2127" s="206" t="s">
        <v>252</v>
      </c>
      <c r="AU2127" s="206" t="s">
        <v>79</v>
      </c>
      <c r="AV2127" s="13" t="s">
        <v>79</v>
      </c>
      <c r="AW2127" s="13" t="s">
        <v>32</v>
      </c>
      <c r="AX2127" s="13" t="s">
        <v>70</v>
      </c>
      <c r="AY2127" s="206" t="s">
        <v>244</v>
      </c>
    </row>
    <row r="2128" spans="1:65" s="15" customFormat="1">
      <c r="B2128" s="229"/>
      <c r="C2128" s="230"/>
      <c r="D2128" s="197" t="s">
        <v>252</v>
      </c>
      <c r="E2128" s="231" t="s">
        <v>18</v>
      </c>
      <c r="F2128" s="232" t="s">
        <v>374</v>
      </c>
      <c r="G2128" s="230"/>
      <c r="H2128" s="231" t="s">
        <v>18</v>
      </c>
      <c r="I2128" s="233"/>
      <c r="J2128" s="230"/>
      <c r="K2128" s="230"/>
      <c r="L2128" s="234"/>
      <c r="M2128" s="235"/>
      <c r="N2128" s="236"/>
      <c r="O2128" s="236"/>
      <c r="P2128" s="236"/>
      <c r="Q2128" s="236"/>
      <c r="R2128" s="236"/>
      <c r="S2128" s="236"/>
      <c r="T2128" s="237"/>
      <c r="AT2128" s="238" t="s">
        <v>252</v>
      </c>
      <c r="AU2128" s="238" t="s">
        <v>79</v>
      </c>
      <c r="AV2128" s="15" t="s">
        <v>77</v>
      </c>
      <c r="AW2128" s="15" t="s">
        <v>32</v>
      </c>
      <c r="AX2128" s="15" t="s">
        <v>70</v>
      </c>
      <c r="AY2128" s="238" t="s">
        <v>244</v>
      </c>
    </row>
    <row r="2129" spans="1:65" s="13" customFormat="1">
      <c r="B2129" s="195"/>
      <c r="C2129" s="196"/>
      <c r="D2129" s="197" t="s">
        <v>252</v>
      </c>
      <c r="E2129" s="198" t="s">
        <v>18</v>
      </c>
      <c r="F2129" s="199" t="s">
        <v>4702</v>
      </c>
      <c r="G2129" s="196"/>
      <c r="H2129" s="200">
        <v>-121.4</v>
      </c>
      <c r="I2129" s="201"/>
      <c r="J2129" s="196"/>
      <c r="K2129" s="196"/>
      <c r="L2129" s="202"/>
      <c r="M2129" s="203"/>
      <c r="N2129" s="204"/>
      <c r="O2129" s="204"/>
      <c r="P2129" s="204"/>
      <c r="Q2129" s="204"/>
      <c r="R2129" s="204"/>
      <c r="S2129" s="204"/>
      <c r="T2129" s="205"/>
      <c r="AT2129" s="206" t="s">
        <v>252</v>
      </c>
      <c r="AU2129" s="206" t="s">
        <v>79</v>
      </c>
      <c r="AV2129" s="13" t="s">
        <v>79</v>
      </c>
      <c r="AW2129" s="13" t="s">
        <v>32</v>
      </c>
      <c r="AX2129" s="13" t="s">
        <v>70</v>
      </c>
      <c r="AY2129" s="206" t="s">
        <v>244</v>
      </c>
    </row>
    <row r="2130" spans="1:65" s="14" customFormat="1">
      <c r="B2130" s="207"/>
      <c r="C2130" s="208"/>
      <c r="D2130" s="197" t="s">
        <v>252</v>
      </c>
      <c r="E2130" s="209" t="s">
        <v>18</v>
      </c>
      <c r="F2130" s="210" t="s">
        <v>254</v>
      </c>
      <c r="G2130" s="208"/>
      <c r="H2130" s="211">
        <v>5.4000000000000057</v>
      </c>
      <c r="I2130" s="212"/>
      <c r="J2130" s="208"/>
      <c r="K2130" s="208"/>
      <c r="L2130" s="213"/>
      <c r="M2130" s="214"/>
      <c r="N2130" s="215"/>
      <c r="O2130" s="215"/>
      <c r="P2130" s="215"/>
      <c r="Q2130" s="215"/>
      <c r="R2130" s="215"/>
      <c r="S2130" s="215"/>
      <c r="T2130" s="216"/>
      <c r="AT2130" s="217" t="s">
        <v>252</v>
      </c>
      <c r="AU2130" s="217" t="s">
        <v>79</v>
      </c>
      <c r="AV2130" s="14" t="s">
        <v>250</v>
      </c>
      <c r="AW2130" s="14" t="s">
        <v>32</v>
      </c>
      <c r="AX2130" s="14" t="s">
        <v>77</v>
      </c>
      <c r="AY2130" s="217" t="s">
        <v>244</v>
      </c>
    </row>
    <row r="2131" spans="1:65" s="2" customFormat="1" ht="21.75" customHeight="1">
      <c r="A2131" s="36"/>
      <c r="B2131" s="37"/>
      <c r="C2131" s="181" t="s">
        <v>4703</v>
      </c>
      <c r="D2131" s="181" t="s">
        <v>246</v>
      </c>
      <c r="E2131" s="182" t="s">
        <v>4704</v>
      </c>
      <c r="F2131" s="183" t="s">
        <v>4705</v>
      </c>
      <c r="G2131" s="184" t="s">
        <v>379</v>
      </c>
      <c r="H2131" s="185">
        <v>527</v>
      </c>
      <c r="I2131" s="186"/>
      <c r="J2131" s="187">
        <f>ROUND(I2131*H2131,2)</f>
        <v>0</v>
      </c>
      <c r="K2131" s="188"/>
      <c r="L2131" s="41"/>
      <c r="M2131" s="189" t="s">
        <v>18</v>
      </c>
      <c r="N2131" s="190" t="s">
        <v>41</v>
      </c>
      <c r="O2131" s="66"/>
      <c r="P2131" s="191">
        <f>O2131*H2131</f>
        <v>0</v>
      </c>
      <c r="Q2131" s="191">
        <v>1.0000000000000001E-5</v>
      </c>
      <c r="R2131" s="191">
        <f>Q2131*H2131</f>
        <v>5.2700000000000004E-3</v>
      </c>
      <c r="S2131" s="191">
        <v>0</v>
      </c>
      <c r="T2131" s="192">
        <f>S2131*H2131</f>
        <v>0</v>
      </c>
      <c r="U2131" s="36"/>
      <c r="V2131" s="36"/>
      <c r="W2131" s="36"/>
      <c r="X2131" s="36"/>
      <c r="Y2131" s="36"/>
      <c r="Z2131" s="36"/>
      <c r="AA2131" s="36"/>
      <c r="AB2131" s="36"/>
      <c r="AC2131" s="36"/>
      <c r="AD2131" s="36"/>
      <c r="AE2131" s="36"/>
      <c r="AR2131" s="193" t="s">
        <v>167</v>
      </c>
      <c r="AT2131" s="193" t="s">
        <v>246</v>
      </c>
      <c r="AU2131" s="193" t="s">
        <v>79</v>
      </c>
      <c r="AY2131" s="19" t="s">
        <v>244</v>
      </c>
      <c r="BE2131" s="194">
        <f>IF(N2131="základní",J2131,0)</f>
        <v>0</v>
      </c>
      <c r="BF2131" s="194">
        <f>IF(N2131="snížená",J2131,0)</f>
        <v>0</v>
      </c>
      <c r="BG2131" s="194">
        <f>IF(N2131="zákl. přenesená",J2131,0)</f>
        <v>0</v>
      </c>
      <c r="BH2131" s="194">
        <f>IF(N2131="sníž. přenesená",J2131,0)</f>
        <v>0</v>
      </c>
      <c r="BI2131" s="194">
        <f>IF(N2131="nulová",J2131,0)</f>
        <v>0</v>
      </c>
      <c r="BJ2131" s="19" t="s">
        <v>77</v>
      </c>
      <c r="BK2131" s="194">
        <f>ROUND(I2131*H2131,2)</f>
        <v>0</v>
      </c>
      <c r="BL2131" s="19" t="s">
        <v>167</v>
      </c>
      <c r="BM2131" s="193" t="s">
        <v>4706</v>
      </c>
    </row>
    <row r="2132" spans="1:65" s="13" customFormat="1" ht="22.5">
      <c r="B2132" s="195"/>
      <c r="C2132" s="196"/>
      <c r="D2132" s="197" t="s">
        <v>252</v>
      </c>
      <c r="E2132" s="198" t="s">
        <v>18</v>
      </c>
      <c r="F2132" s="199" t="s">
        <v>4707</v>
      </c>
      <c r="G2132" s="196"/>
      <c r="H2132" s="200">
        <v>527</v>
      </c>
      <c r="I2132" s="201"/>
      <c r="J2132" s="196"/>
      <c r="K2132" s="196"/>
      <c r="L2132" s="202"/>
      <c r="M2132" s="203"/>
      <c r="N2132" s="204"/>
      <c r="O2132" s="204"/>
      <c r="P2132" s="204"/>
      <c r="Q2132" s="204"/>
      <c r="R2132" s="204"/>
      <c r="S2132" s="204"/>
      <c r="T2132" s="205"/>
      <c r="AT2132" s="206" t="s">
        <v>252</v>
      </c>
      <c r="AU2132" s="206" t="s">
        <v>79</v>
      </c>
      <c r="AV2132" s="13" t="s">
        <v>79</v>
      </c>
      <c r="AW2132" s="13" t="s">
        <v>32</v>
      </c>
      <c r="AX2132" s="13" t="s">
        <v>70</v>
      </c>
      <c r="AY2132" s="206" t="s">
        <v>244</v>
      </c>
    </row>
    <row r="2133" spans="1:65" s="14" customFormat="1">
      <c r="B2133" s="207"/>
      <c r="C2133" s="208"/>
      <c r="D2133" s="197" t="s">
        <v>252</v>
      </c>
      <c r="E2133" s="209" t="s">
        <v>18</v>
      </c>
      <c r="F2133" s="210" t="s">
        <v>254</v>
      </c>
      <c r="G2133" s="208"/>
      <c r="H2133" s="211">
        <v>527</v>
      </c>
      <c r="I2133" s="212"/>
      <c r="J2133" s="208"/>
      <c r="K2133" s="208"/>
      <c r="L2133" s="213"/>
      <c r="M2133" s="214"/>
      <c r="N2133" s="215"/>
      <c r="O2133" s="215"/>
      <c r="P2133" s="215"/>
      <c r="Q2133" s="215"/>
      <c r="R2133" s="215"/>
      <c r="S2133" s="215"/>
      <c r="T2133" s="216"/>
      <c r="AT2133" s="217" t="s">
        <v>252</v>
      </c>
      <c r="AU2133" s="217" t="s">
        <v>79</v>
      </c>
      <c r="AV2133" s="14" t="s">
        <v>250</v>
      </c>
      <c r="AW2133" s="14" t="s">
        <v>32</v>
      </c>
      <c r="AX2133" s="14" t="s">
        <v>77</v>
      </c>
      <c r="AY2133" s="217" t="s">
        <v>244</v>
      </c>
    </row>
    <row r="2134" spans="1:65" s="2" customFormat="1" ht="16.5" customHeight="1">
      <c r="A2134" s="36"/>
      <c r="B2134" s="37"/>
      <c r="C2134" s="218" t="s">
        <v>4708</v>
      </c>
      <c r="D2134" s="218" t="s">
        <v>264</v>
      </c>
      <c r="E2134" s="219" t="s">
        <v>4709</v>
      </c>
      <c r="F2134" s="220" t="s">
        <v>4710</v>
      </c>
      <c r="G2134" s="221" t="s">
        <v>289</v>
      </c>
      <c r="H2134" s="222">
        <v>31.62</v>
      </c>
      <c r="I2134" s="223"/>
      <c r="J2134" s="224">
        <f>ROUND(I2134*H2134,2)</f>
        <v>0</v>
      </c>
      <c r="K2134" s="225"/>
      <c r="L2134" s="226"/>
      <c r="M2134" s="227" t="s">
        <v>18</v>
      </c>
      <c r="N2134" s="228" t="s">
        <v>41</v>
      </c>
      <c r="O2134" s="66"/>
      <c r="P2134" s="191">
        <f>O2134*H2134</f>
        <v>0</v>
      </c>
      <c r="Q2134" s="191">
        <v>0</v>
      </c>
      <c r="R2134" s="191">
        <f>Q2134*H2134</f>
        <v>0</v>
      </c>
      <c r="S2134" s="191">
        <v>0</v>
      </c>
      <c r="T2134" s="192">
        <f>S2134*H2134</f>
        <v>0</v>
      </c>
      <c r="U2134" s="36"/>
      <c r="V2134" s="36"/>
      <c r="W2134" s="36"/>
      <c r="X2134" s="36"/>
      <c r="Y2134" s="36"/>
      <c r="Z2134" s="36"/>
      <c r="AA2134" s="36"/>
      <c r="AB2134" s="36"/>
      <c r="AC2134" s="36"/>
      <c r="AD2134" s="36"/>
      <c r="AE2134" s="36"/>
      <c r="AR2134" s="193" t="s">
        <v>415</v>
      </c>
      <c r="AT2134" s="193" t="s">
        <v>264</v>
      </c>
      <c r="AU2134" s="193" t="s">
        <v>79</v>
      </c>
      <c r="AY2134" s="19" t="s">
        <v>244</v>
      </c>
      <c r="BE2134" s="194">
        <f>IF(N2134="základní",J2134,0)</f>
        <v>0</v>
      </c>
      <c r="BF2134" s="194">
        <f>IF(N2134="snížená",J2134,0)</f>
        <v>0</v>
      </c>
      <c r="BG2134" s="194">
        <f>IF(N2134="zákl. přenesená",J2134,0)</f>
        <v>0</v>
      </c>
      <c r="BH2134" s="194">
        <f>IF(N2134="sníž. přenesená",J2134,0)</f>
        <v>0</v>
      </c>
      <c r="BI2134" s="194">
        <f>IF(N2134="nulová",J2134,0)</f>
        <v>0</v>
      </c>
      <c r="BJ2134" s="19" t="s">
        <v>77</v>
      </c>
      <c r="BK2134" s="194">
        <f>ROUND(I2134*H2134,2)</f>
        <v>0</v>
      </c>
      <c r="BL2134" s="19" t="s">
        <v>167</v>
      </c>
      <c r="BM2134" s="193" t="s">
        <v>4711</v>
      </c>
    </row>
    <row r="2135" spans="1:65" s="13" customFormat="1">
      <c r="B2135" s="195"/>
      <c r="C2135" s="196"/>
      <c r="D2135" s="197" t="s">
        <v>252</v>
      </c>
      <c r="E2135" s="198" t="s">
        <v>18</v>
      </c>
      <c r="F2135" s="199" t="s">
        <v>4712</v>
      </c>
      <c r="G2135" s="196"/>
      <c r="H2135" s="200">
        <v>31.62</v>
      </c>
      <c r="I2135" s="201"/>
      <c r="J2135" s="196"/>
      <c r="K2135" s="196"/>
      <c r="L2135" s="202"/>
      <c r="M2135" s="203"/>
      <c r="N2135" s="204"/>
      <c r="O2135" s="204"/>
      <c r="P2135" s="204"/>
      <c r="Q2135" s="204"/>
      <c r="R2135" s="204"/>
      <c r="S2135" s="204"/>
      <c r="T2135" s="205"/>
      <c r="AT2135" s="206" t="s">
        <v>252</v>
      </c>
      <c r="AU2135" s="206" t="s">
        <v>79</v>
      </c>
      <c r="AV2135" s="13" t="s">
        <v>79</v>
      </c>
      <c r="AW2135" s="13" t="s">
        <v>32</v>
      </c>
      <c r="AX2135" s="13" t="s">
        <v>70</v>
      </c>
      <c r="AY2135" s="206" t="s">
        <v>244</v>
      </c>
    </row>
    <row r="2136" spans="1:65" s="14" customFormat="1">
      <c r="B2136" s="207"/>
      <c r="C2136" s="208"/>
      <c r="D2136" s="197" t="s">
        <v>252</v>
      </c>
      <c r="E2136" s="209" t="s">
        <v>18</v>
      </c>
      <c r="F2136" s="210" t="s">
        <v>254</v>
      </c>
      <c r="G2136" s="208"/>
      <c r="H2136" s="211">
        <v>31.62</v>
      </c>
      <c r="I2136" s="212"/>
      <c r="J2136" s="208"/>
      <c r="K2136" s="208"/>
      <c r="L2136" s="213"/>
      <c r="M2136" s="214"/>
      <c r="N2136" s="215"/>
      <c r="O2136" s="215"/>
      <c r="P2136" s="215"/>
      <c r="Q2136" s="215"/>
      <c r="R2136" s="215"/>
      <c r="S2136" s="215"/>
      <c r="T2136" s="216"/>
      <c r="AT2136" s="217" t="s">
        <v>252</v>
      </c>
      <c r="AU2136" s="217" t="s">
        <v>79</v>
      </c>
      <c r="AV2136" s="14" t="s">
        <v>250</v>
      </c>
      <c r="AW2136" s="14" t="s">
        <v>32</v>
      </c>
      <c r="AX2136" s="14" t="s">
        <v>77</v>
      </c>
      <c r="AY2136" s="217" t="s">
        <v>244</v>
      </c>
    </row>
    <row r="2137" spans="1:65" s="2" customFormat="1" ht="16.5" customHeight="1">
      <c r="A2137" s="36"/>
      <c r="B2137" s="37"/>
      <c r="C2137" s="181" t="s">
        <v>4713</v>
      </c>
      <c r="D2137" s="181" t="s">
        <v>246</v>
      </c>
      <c r="E2137" s="182" t="s">
        <v>1056</v>
      </c>
      <c r="F2137" s="183" t="s">
        <v>1057</v>
      </c>
      <c r="G2137" s="184" t="s">
        <v>379</v>
      </c>
      <c r="H2137" s="185">
        <v>527</v>
      </c>
      <c r="I2137" s="186"/>
      <c r="J2137" s="187">
        <f>ROUND(I2137*H2137,2)</f>
        <v>0</v>
      </c>
      <c r="K2137" s="188"/>
      <c r="L2137" s="41"/>
      <c r="M2137" s="189" t="s">
        <v>18</v>
      </c>
      <c r="N2137" s="190" t="s">
        <v>41</v>
      </c>
      <c r="O2137" s="66"/>
      <c r="P2137" s="191">
        <f>O2137*H2137</f>
        <v>0</v>
      </c>
      <c r="Q2137" s="191">
        <v>1.0000000000000001E-5</v>
      </c>
      <c r="R2137" s="191">
        <f>Q2137*H2137</f>
        <v>5.2700000000000004E-3</v>
      </c>
      <c r="S2137" s="191">
        <v>0</v>
      </c>
      <c r="T2137" s="192">
        <f>S2137*H2137</f>
        <v>0</v>
      </c>
      <c r="U2137" s="36"/>
      <c r="V2137" s="36"/>
      <c r="W2137" s="36"/>
      <c r="X2137" s="36"/>
      <c r="Y2137" s="36"/>
      <c r="Z2137" s="36"/>
      <c r="AA2137" s="36"/>
      <c r="AB2137" s="36"/>
      <c r="AC2137" s="36"/>
      <c r="AD2137" s="36"/>
      <c r="AE2137" s="36"/>
      <c r="AR2137" s="193" t="s">
        <v>167</v>
      </c>
      <c r="AT2137" s="193" t="s">
        <v>246</v>
      </c>
      <c r="AU2137" s="193" t="s">
        <v>79</v>
      </c>
      <c r="AY2137" s="19" t="s">
        <v>244</v>
      </c>
      <c r="BE2137" s="194">
        <f>IF(N2137="základní",J2137,0)</f>
        <v>0</v>
      </c>
      <c r="BF2137" s="194">
        <f>IF(N2137="snížená",J2137,0)</f>
        <v>0</v>
      </c>
      <c r="BG2137" s="194">
        <f>IF(N2137="zákl. přenesená",J2137,0)</f>
        <v>0</v>
      </c>
      <c r="BH2137" s="194">
        <f>IF(N2137="sníž. přenesená",J2137,0)</f>
        <v>0</v>
      </c>
      <c r="BI2137" s="194">
        <f>IF(N2137="nulová",J2137,0)</f>
        <v>0</v>
      </c>
      <c r="BJ2137" s="19" t="s">
        <v>77</v>
      </c>
      <c r="BK2137" s="194">
        <f>ROUND(I2137*H2137,2)</f>
        <v>0</v>
      </c>
      <c r="BL2137" s="19" t="s">
        <v>167</v>
      </c>
      <c r="BM2137" s="193" t="s">
        <v>4714</v>
      </c>
    </row>
    <row r="2138" spans="1:65" s="13" customFormat="1" ht="22.5">
      <c r="B2138" s="195"/>
      <c r="C2138" s="196"/>
      <c r="D2138" s="197" t="s">
        <v>252</v>
      </c>
      <c r="E2138" s="198" t="s">
        <v>18</v>
      </c>
      <c r="F2138" s="199" t="s">
        <v>4707</v>
      </c>
      <c r="G2138" s="196"/>
      <c r="H2138" s="200">
        <v>527</v>
      </c>
      <c r="I2138" s="201"/>
      <c r="J2138" s="196"/>
      <c r="K2138" s="196"/>
      <c r="L2138" s="202"/>
      <c r="M2138" s="203"/>
      <c r="N2138" s="204"/>
      <c r="O2138" s="204"/>
      <c r="P2138" s="204"/>
      <c r="Q2138" s="204"/>
      <c r="R2138" s="204"/>
      <c r="S2138" s="204"/>
      <c r="T2138" s="205"/>
      <c r="AT2138" s="206" t="s">
        <v>252</v>
      </c>
      <c r="AU2138" s="206" t="s">
        <v>79</v>
      </c>
      <c r="AV2138" s="13" t="s">
        <v>79</v>
      </c>
      <c r="AW2138" s="13" t="s">
        <v>32</v>
      </c>
      <c r="AX2138" s="13" t="s">
        <v>70</v>
      </c>
      <c r="AY2138" s="206" t="s">
        <v>244</v>
      </c>
    </row>
    <row r="2139" spans="1:65" s="14" customFormat="1">
      <c r="B2139" s="207"/>
      <c r="C2139" s="208"/>
      <c r="D2139" s="197" t="s">
        <v>252</v>
      </c>
      <c r="E2139" s="209" t="s">
        <v>18</v>
      </c>
      <c r="F2139" s="210" t="s">
        <v>254</v>
      </c>
      <c r="G2139" s="208"/>
      <c r="H2139" s="211">
        <v>527</v>
      </c>
      <c r="I2139" s="212"/>
      <c r="J2139" s="208"/>
      <c r="K2139" s="208"/>
      <c r="L2139" s="213"/>
      <c r="M2139" s="214"/>
      <c r="N2139" s="215"/>
      <c r="O2139" s="215"/>
      <c r="P2139" s="215"/>
      <c r="Q2139" s="215"/>
      <c r="R2139" s="215"/>
      <c r="S2139" s="215"/>
      <c r="T2139" s="216"/>
      <c r="AT2139" s="217" t="s">
        <v>252</v>
      </c>
      <c r="AU2139" s="217" t="s">
        <v>79</v>
      </c>
      <c r="AV2139" s="14" t="s">
        <v>250</v>
      </c>
      <c r="AW2139" s="14" t="s">
        <v>32</v>
      </c>
      <c r="AX2139" s="14" t="s">
        <v>77</v>
      </c>
      <c r="AY2139" s="217" t="s">
        <v>244</v>
      </c>
    </row>
    <row r="2140" spans="1:65" s="2" customFormat="1" ht="24.2" customHeight="1">
      <c r="A2140" s="36"/>
      <c r="B2140" s="37"/>
      <c r="C2140" s="218" t="s">
        <v>4715</v>
      </c>
      <c r="D2140" s="218" t="s">
        <v>264</v>
      </c>
      <c r="E2140" s="219" t="s">
        <v>4716</v>
      </c>
      <c r="F2140" s="220" t="s">
        <v>4717</v>
      </c>
      <c r="G2140" s="221" t="s">
        <v>379</v>
      </c>
      <c r="H2140" s="222">
        <v>537.54</v>
      </c>
      <c r="I2140" s="223"/>
      <c r="J2140" s="224">
        <f>ROUND(I2140*H2140,2)</f>
        <v>0</v>
      </c>
      <c r="K2140" s="225"/>
      <c r="L2140" s="226"/>
      <c r="M2140" s="227" t="s">
        <v>18</v>
      </c>
      <c r="N2140" s="228" t="s">
        <v>41</v>
      </c>
      <c r="O2140" s="66"/>
      <c r="P2140" s="191">
        <f>O2140*H2140</f>
        <v>0</v>
      </c>
      <c r="Q2140" s="191">
        <v>0</v>
      </c>
      <c r="R2140" s="191">
        <f>Q2140*H2140</f>
        <v>0</v>
      </c>
      <c r="S2140" s="191">
        <v>0</v>
      </c>
      <c r="T2140" s="192">
        <f>S2140*H2140</f>
        <v>0</v>
      </c>
      <c r="U2140" s="36"/>
      <c r="V2140" s="36"/>
      <c r="W2140" s="36"/>
      <c r="X2140" s="36"/>
      <c r="Y2140" s="36"/>
      <c r="Z2140" s="36"/>
      <c r="AA2140" s="36"/>
      <c r="AB2140" s="36"/>
      <c r="AC2140" s="36"/>
      <c r="AD2140" s="36"/>
      <c r="AE2140" s="36"/>
      <c r="AR2140" s="193" t="s">
        <v>415</v>
      </c>
      <c r="AT2140" s="193" t="s">
        <v>264</v>
      </c>
      <c r="AU2140" s="193" t="s">
        <v>79</v>
      </c>
      <c r="AY2140" s="19" t="s">
        <v>244</v>
      </c>
      <c r="BE2140" s="194">
        <f>IF(N2140="základní",J2140,0)</f>
        <v>0</v>
      </c>
      <c r="BF2140" s="194">
        <f>IF(N2140="snížená",J2140,0)</f>
        <v>0</v>
      </c>
      <c r="BG2140" s="194">
        <f>IF(N2140="zákl. přenesená",J2140,0)</f>
        <v>0</v>
      </c>
      <c r="BH2140" s="194">
        <f>IF(N2140="sníž. přenesená",J2140,0)</f>
        <v>0</v>
      </c>
      <c r="BI2140" s="194">
        <f>IF(N2140="nulová",J2140,0)</f>
        <v>0</v>
      </c>
      <c r="BJ2140" s="19" t="s">
        <v>77</v>
      </c>
      <c r="BK2140" s="194">
        <f>ROUND(I2140*H2140,2)</f>
        <v>0</v>
      </c>
      <c r="BL2140" s="19" t="s">
        <v>167</v>
      </c>
      <c r="BM2140" s="193" t="s">
        <v>4718</v>
      </c>
    </row>
    <row r="2141" spans="1:65" s="2" customFormat="1" ht="19.5">
      <c r="A2141" s="36"/>
      <c r="B2141" s="37"/>
      <c r="C2141" s="38"/>
      <c r="D2141" s="197" t="s">
        <v>444</v>
      </c>
      <c r="E2141" s="38"/>
      <c r="F2141" s="239" t="s">
        <v>4719</v>
      </c>
      <c r="G2141" s="38"/>
      <c r="H2141" s="38"/>
      <c r="I2141" s="240"/>
      <c r="J2141" s="38"/>
      <c r="K2141" s="38"/>
      <c r="L2141" s="41"/>
      <c r="M2141" s="241"/>
      <c r="N2141" s="242"/>
      <c r="O2141" s="66"/>
      <c r="P2141" s="66"/>
      <c r="Q2141" s="66"/>
      <c r="R2141" s="66"/>
      <c r="S2141" s="66"/>
      <c r="T2141" s="67"/>
      <c r="U2141" s="36"/>
      <c r="V2141" s="36"/>
      <c r="W2141" s="36"/>
      <c r="X2141" s="36"/>
      <c r="Y2141" s="36"/>
      <c r="Z2141" s="36"/>
      <c r="AA2141" s="36"/>
      <c r="AB2141" s="36"/>
      <c r="AC2141" s="36"/>
      <c r="AD2141" s="36"/>
      <c r="AE2141" s="36"/>
      <c r="AT2141" s="19" t="s">
        <v>444</v>
      </c>
      <c r="AU2141" s="19" t="s">
        <v>79</v>
      </c>
    </row>
    <row r="2142" spans="1:65" s="13" customFormat="1">
      <c r="B2142" s="195"/>
      <c r="C2142" s="196"/>
      <c r="D2142" s="197" t="s">
        <v>252</v>
      </c>
      <c r="E2142" s="198" t="s">
        <v>18</v>
      </c>
      <c r="F2142" s="199" t="s">
        <v>4720</v>
      </c>
      <c r="G2142" s="196"/>
      <c r="H2142" s="200">
        <v>537.54</v>
      </c>
      <c r="I2142" s="201"/>
      <c r="J2142" s="196"/>
      <c r="K2142" s="196"/>
      <c r="L2142" s="202"/>
      <c r="M2142" s="203"/>
      <c r="N2142" s="204"/>
      <c r="O2142" s="204"/>
      <c r="P2142" s="204"/>
      <c r="Q2142" s="204"/>
      <c r="R2142" s="204"/>
      <c r="S2142" s="204"/>
      <c r="T2142" s="205"/>
      <c r="AT2142" s="206" t="s">
        <v>252</v>
      </c>
      <c r="AU2142" s="206" t="s">
        <v>79</v>
      </c>
      <c r="AV2142" s="13" t="s">
        <v>79</v>
      </c>
      <c r="AW2142" s="13" t="s">
        <v>32</v>
      </c>
      <c r="AX2142" s="13" t="s">
        <v>70</v>
      </c>
      <c r="AY2142" s="206" t="s">
        <v>244</v>
      </c>
    </row>
    <row r="2143" spans="1:65" s="14" customFormat="1">
      <c r="B2143" s="207"/>
      <c r="C2143" s="208"/>
      <c r="D2143" s="197" t="s">
        <v>252</v>
      </c>
      <c r="E2143" s="209" t="s">
        <v>18</v>
      </c>
      <c r="F2143" s="210" t="s">
        <v>254</v>
      </c>
      <c r="G2143" s="208"/>
      <c r="H2143" s="211">
        <v>537.54</v>
      </c>
      <c r="I2143" s="212"/>
      <c r="J2143" s="208"/>
      <c r="K2143" s="208"/>
      <c r="L2143" s="213"/>
      <c r="M2143" s="214"/>
      <c r="N2143" s="215"/>
      <c r="O2143" s="215"/>
      <c r="P2143" s="215"/>
      <c r="Q2143" s="215"/>
      <c r="R2143" s="215"/>
      <c r="S2143" s="215"/>
      <c r="T2143" s="216"/>
      <c r="AT2143" s="217" t="s">
        <v>252</v>
      </c>
      <c r="AU2143" s="217" t="s">
        <v>79</v>
      </c>
      <c r="AV2143" s="14" t="s">
        <v>250</v>
      </c>
      <c r="AW2143" s="14" t="s">
        <v>32</v>
      </c>
      <c r="AX2143" s="14" t="s">
        <v>77</v>
      </c>
      <c r="AY2143" s="217" t="s">
        <v>244</v>
      </c>
    </row>
    <row r="2144" spans="1:65" s="2" customFormat="1" ht="24.2" customHeight="1">
      <c r="A2144" s="36"/>
      <c r="B2144" s="37"/>
      <c r="C2144" s="181" t="s">
        <v>4721</v>
      </c>
      <c r="D2144" s="181" t="s">
        <v>246</v>
      </c>
      <c r="E2144" s="182" t="s">
        <v>1075</v>
      </c>
      <c r="F2144" s="183" t="s">
        <v>1076</v>
      </c>
      <c r="G2144" s="184" t="s">
        <v>379</v>
      </c>
      <c r="H2144" s="185">
        <v>15.5</v>
      </c>
      <c r="I2144" s="186"/>
      <c r="J2144" s="187">
        <f>ROUND(I2144*H2144,2)</f>
        <v>0</v>
      </c>
      <c r="K2144" s="188"/>
      <c r="L2144" s="41"/>
      <c r="M2144" s="189" t="s">
        <v>18</v>
      </c>
      <c r="N2144" s="190" t="s">
        <v>41</v>
      </c>
      <c r="O2144" s="66"/>
      <c r="P2144" s="191">
        <f>O2144*H2144</f>
        <v>0</v>
      </c>
      <c r="Q2144" s="191">
        <v>0</v>
      </c>
      <c r="R2144" s="191">
        <f>Q2144*H2144</f>
        <v>0</v>
      </c>
      <c r="S2144" s="191">
        <v>0</v>
      </c>
      <c r="T2144" s="192">
        <f>S2144*H2144</f>
        <v>0</v>
      </c>
      <c r="U2144" s="36"/>
      <c r="V2144" s="36"/>
      <c r="W2144" s="36"/>
      <c r="X2144" s="36"/>
      <c r="Y2144" s="36"/>
      <c r="Z2144" s="36"/>
      <c r="AA2144" s="36"/>
      <c r="AB2144" s="36"/>
      <c r="AC2144" s="36"/>
      <c r="AD2144" s="36"/>
      <c r="AE2144" s="36"/>
      <c r="AR2144" s="193" t="s">
        <v>167</v>
      </c>
      <c r="AT2144" s="193" t="s">
        <v>246</v>
      </c>
      <c r="AU2144" s="193" t="s">
        <v>79</v>
      </c>
      <c r="AY2144" s="19" t="s">
        <v>244</v>
      </c>
      <c r="BE2144" s="194">
        <f>IF(N2144="základní",J2144,0)</f>
        <v>0</v>
      </c>
      <c r="BF2144" s="194">
        <f>IF(N2144="snížená",J2144,0)</f>
        <v>0</v>
      </c>
      <c r="BG2144" s="194">
        <f>IF(N2144="zákl. přenesená",J2144,0)</f>
        <v>0</v>
      </c>
      <c r="BH2144" s="194">
        <f>IF(N2144="sníž. přenesená",J2144,0)</f>
        <v>0</v>
      </c>
      <c r="BI2144" s="194">
        <f>IF(N2144="nulová",J2144,0)</f>
        <v>0</v>
      </c>
      <c r="BJ2144" s="19" t="s">
        <v>77</v>
      </c>
      <c r="BK2144" s="194">
        <f>ROUND(I2144*H2144,2)</f>
        <v>0</v>
      </c>
      <c r="BL2144" s="19" t="s">
        <v>167</v>
      </c>
      <c r="BM2144" s="193" t="s">
        <v>4722</v>
      </c>
    </row>
    <row r="2145" spans="1:65" s="13" customFormat="1">
      <c r="B2145" s="195"/>
      <c r="C2145" s="196"/>
      <c r="D2145" s="197" t="s">
        <v>252</v>
      </c>
      <c r="E2145" s="198" t="s">
        <v>18</v>
      </c>
      <c r="F2145" s="199" t="s">
        <v>4723</v>
      </c>
      <c r="G2145" s="196"/>
      <c r="H2145" s="200">
        <v>15.5</v>
      </c>
      <c r="I2145" s="201"/>
      <c r="J2145" s="196"/>
      <c r="K2145" s="196"/>
      <c r="L2145" s="202"/>
      <c r="M2145" s="203"/>
      <c r="N2145" s="204"/>
      <c r="O2145" s="204"/>
      <c r="P2145" s="204"/>
      <c r="Q2145" s="204"/>
      <c r="R2145" s="204"/>
      <c r="S2145" s="204"/>
      <c r="T2145" s="205"/>
      <c r="AT2145" s="206" t="s">
        <v>252</v>
      </c>
      <c r="AU2145" s="206" t="s">
        <v>79</v>
      </c>
      <c r="AV2145" s="13" t="s">
        <v>79</v>
      </c>
      <c r="AW2145" s="13" t="s">
        <v>32</v>
      </c>
      <c r="AX2145" s="13" t="s">
        <v>70</v>
      </c>
      <c r="AY2145" s="206" t="s">
        <v>244</v>
      </c>
    </row>
    <row r="2146" spans="1:65" s="14" customFormat="1">
      <c r="B2146" s="207"/>
      <c r="C2146" s="208"/>
      <c r="D2146" s="197" t="s">
        <v>252</v>
      </c>
      <c r="E2146" s="209" t="s">
        <v>18</v>
      </c>
      <c r="F2146" s="210" t="s">
        <v>254</v>
      </c>
      <c r="G2146" s="208"/>
      <c r="H2146" s="211">
        <v>15.5</v>
      </c>
      <c r="I2146" s="212"/>
      <c r="J2146" s="208"/>
      <c r="K2146" s="208"/>
      <c r="L2146" s="213"/>
      <c r="M2146" s="214"/>
      <c r="N2146" s="215"/>
      <c r="O2146" s="215"/>
      <c r="P2146" s="215"/>
      <c r="Q2146" s="215"/>
      <c r="R2146" s="215"/>
      <c r="S2146" s="215"/>
      <c r="T2146" s="216"/>
      <c r="AT2146" s="217" t="s">
        <v>252</v>
      </c>
      <c r="AU2146" s="217" t="s">
        <v>79</v>
      </c>
      <c r="AV2146" s="14" t="s">
        <v>250</v>
      </c>
      <c r="AW2146" s="14" t="s">
        <v>32</v>
      </c>
      <c r="AX2146" s="14" t="s">
        <v>77</v>
      </c>
      <c r="AY2146" s="217" t="s">
        <v>244</v>
      </c>
    </row>
    <row r="2147" spans="1:65" s="2" customFormat="1" ht="16.5" customHeight="1">
      <c r="A2147" s="36"/>
      <c r="B2147" s="37"/>
      <c r="C2147" s="218" t="s">
        <v>4724</v>
      </c>
      <c r="D2147" s="218" t="s">
        <v>264</v>
      </c>
      <c r="E2147" s="219" t="s">
        <v>1080</v>
      </c>
      <c r="F2147" s="220" t="s">
        <v>1081</v>
      </c>
      <c r="G2147" s="221" t="s">
        <v>379</v>
      </c>
      <c r="H2147" s="222">
        <v>17.824999999999999</v>
      </c>
      <c r="I2147" s="223"/>
      <c r="J2147" s="224">
        <f>ROUND(I2147*H2147,2)</f>
        <v>0</v>
      </c>
      <c r="K2147" s="225"/>
      <c r="L2147" s="226"/>
      <c r="M2147" s="227" t="s">
        <v>18</v>
      </c>
      <c r="N2147" s="228" t="s">
        <v>41</v>
      </c>
      <c r="O2147" s="66"/>
      <c r="P2147" s="191">
        <f>O2147*H2147</f>
        <v>0</v>
      </c>
      <c r="Q2147" s="191">
        <v>2.7999999999999998E-4</v>
      </c>
      <c r="R2147" s="191">
        <f>Q2147*H2147</f>
        <v>4.9909999999999998E-3</v>
      </c>
      <c r="S2147" s="191">
        <v>0</v>
      </c>
      <c r="T2147" s="192">
        <f>S2147*H2147</f>
        <v>0</v>
      </c>
      <c r="U2147" s="36"/>
      <c r="V2147" s="36"/>
      <c r="W2147" s="36"/>
      <c r="X2147" s="36"/>
      <c r="Y2147" s="36"/>
      <c r="Z2147" s="36"/>
      <c r="AA2147" s="36"/>
      <c r="AB2147" s="36"/>
      <c r="AC2147" s="36"/>
      <c r="AD2147" s="36"/>
      <c r="AE2147" s="36"/>
      <c r="AR2147" s="193" t="s">
        <v>415</v>
      </c>
      <c r="AT2147" s="193" t="s">
        <v>264</v>
      </c>
      <c r="AU2147" s="193" t="s">
        <v>79</v>
      </c>
      <c r="AY2147" s="19" t="s">
        <v>244</v>
      </c>
      <c r="BE2147" s="194">
        <f>IF(N2147="základní",J2147,0)</f>
        <v>0</v>
      </c>
      <c r="BF2147" s="194">
        <f>IF(N2147="snížená",J2147,0)</f>
        <v>0</v>
      </c>
      <c r="BG2147" s="194">
        <f>IF(N2147="zákl. přenesená",J2147,0)</f>
        <v>0</v>
      </c>
      <c r="BH2147" s="194">
        <f>IF(N2147="sníž. přenesená",J2147,0)</f>
        <v>0</v>
      </c>
      <c r="BI2147" s="194">
        <f>IF(N2147="nulová",J2147,0)</f>
        <v>0</v>
      </c>
      <c r="BJ2147" s="19" t="s">
        <v>77</v>
      </c>
      <c r="BK2147" s="194">
        <f>ROUND(I2147*H2147,2)</f>
        <v>0</v>
      </c>
      <c r="BL2147" s="19" t="s">
        <v>167</v>
      </c>
      <c r="BM2147" s="193" t="s">
        <v>4725</v>
      </c>
    </row>
    <row r="2148" spans="1:65" s="13" customFormat="1">
      <c r="B2148" s="195"/>
      <c r="C2148" s="196"/>
      <c r="D2148" s="197" t="s">
        <v>252</v>
      </c>
      <c r="E2148" s="198" t="s">
        <v>18</v>
      </c>
      <c r="F2148" s="199" t="s">
        <v>4726</v>
      </c>
      <c r="G2148" s="196"/>
      <c r="H2148" s="200">
        <v>17.824999999999999</v>
      </c>
      <c r="I2148" s="201"/>
      <c r="J2148" s="196"/>
      <c r="K2148" s="196"/>
      <c r="L2148" s="202"/>
      <c r="M2148" s="203"/>
      <c r="N2148" s="204"/>
      <c r="O2148" s="204"/>
      <c r="P2148" s="204"/>
      <c r="Q2148" s="204"/>
      <c r="R2148" s="204"/>
      <c r="S2148" s="204"/>
      <c r="T2148" s="205"/>
      <c r="AT2148" s="206" t="s">
        <v>252</v>
      </c>
      <c r="AU2148" s="206" t="s">
        <v>79</v>
      </c>
      <c r="AV2148" s="13" t="s">
        <v>79</v>
      </c>
      <c r="AW2148" s="13" t="s">
        <v>32</v>
      </c>
      <c r="AX2148" s="13" t="s">
        <v>70</v>
      </c>
      <c r="AY2148" s="206" t="s">
        <v>244</v>
      </c>
    </row>
    <row r="2149" spans="1:65" s="14" customFormat="1">
      <c r="B2149" s="207"/>
      <c r="C2149" s="208"/>
      <c r="D2149" s="197" t="s">
        <v>252</v>
      </c>
      <c r="E2149" s="209" t="s">
        <v>18</v>
      </c>
      <c r="F2149" s="210" t="s">
        <v>254</v>
      </c>
      <c r="G2149" s="208"/>
      <c r="H2149" s="211">
        <v>17.824999999999999</v>
      </c>
      <c r="I2149" s="212"/>
      <c r="J2149" s="208"/>
      <c r="K2149" s="208"/>
      <c r="L2149" s="213"/>
      <c r="M2149" s="214"/>
      <c r="N2149" s="215"/>
      <c r="O2149" s="215"/>
      <c r="P2149" s="215"/>
      <c r="Q2149" s="215"/>
      <c r="R2149" s="215"/>
      <c r="S2149" s="215"/>
      <c r="T2149" s="216"/>
      <c r="AT2149" s="217" t="s">
        <v>252</v>
      </c>
      <c r="AU2149" s="217" t="s">
        <v>79</v>
      </c>
      <c r="AV2149" s="14" t="s">
        <v>250</v>
      </c>
      <c r="AW2149" s="14" t="s">
        <v>32</v>
      </c>
      <c r="AX2149" s="14" t="s">
        <v>77</v>
      </c>
      <c r="AY2149" s="217" t="s">
        <v>244</v>
      </c>
    </row>
    <row r="2150" spans="1:65" s="2" customFormat="1" ht="49.15" customHeight="1">
      <c r="A2150" s="36"/>
      <c r="B2150" s="37"/>
      <c r="C2150" s="181" t="s">
        <v>4727</v>
      </c>
      <c r="D2150" s="181" t="s">
        <v>246</v>
      </c>
      <c r="E2150" s="182" t="s">
        <v>4728</v>
      </c>
      <c r="F2150" s="183" t="s">
        <v>4729</v>
      </c>
      <c r="G2150" s="184" t="s">
        <v>262</v>
      </c>
      <c r="H2150" s="185">
        <v>10.238</v>
      </c>
      <c r="I2150" s="186"/>
      <c r="J2150" s="187">
        <f>ROUND(I2150*H2150,2)</f>
        <v>0</v>
      </c>
      <c r="K2150" s="188"/>
      <c r="L2150" s="41"/>
      <c r="M2150" s="189" t="s">
        <v>18</v>
      </c>
      <c r="N2150" s="190" t="s">
        <v>41</v>
      </c>
      <c r="O2150" s="66"/>
      <c r="P2150" s="191">
        <f>O2150*H2150</f>
        <v>0</v>
      </c>
      <c r="Q2150" s="191">
        <v>0</v>
      </c>
      <c r="R2150" s="191">
        <f>Q2150*H2150</f>
        <v>0</v>
      </c>
      <c r="S2150" s="191">
        <v>0</v>
      </c>
      <c r="T2150" s="192">
        <f>S2150*H2150</f>
        <v>0</v>
      </c>
      <c r="U2150" s="36"/>
      <c r="V2150" s="36"/>
      <c r="W2150" s="36"/>
      <c r="X2150" s="36"/>
      <c r="Y2150" s="36"/>
      <c r="Z2150" s="36"/>
      <c r="AA2150" s="36"/>
      <c r="AB2150" s="36"/>
      <c r="AC2150" s="36"/>
      <c r="AD2150" s="36"/>
      <c r="AE2150" s="36"/>
      <c r="AR2150" s="193" t="s">
        <v>167</v>
      </c>
      <c r="AT2150" s="193" t="s">
        <v>246</v>
      </c>
      <c r="AU2150" s="193" t="s">
        <v>79</v>
      </c>
      <c r="AY2150" s="19" t="s">
        <v>244</v>
      </c>
      <c r="BE2150" s="194">
        <f>IF(N2150="základní",J2150,0)</f>
        <v>0</v>
      </c>
      <c r="BF2150" s="194">
        <f>IF(N2150="snížená",J2150,0)</f>
        <v>0</v>
      </c>
      <c r="BG2150" s="194">
        <f>IF(N2150="zákl. přenesená",J2150,0)</f>
        <v>0</v>
      </c>
      <c r="BH2150" s="194">
        <f>IF(N2150="sníž. přenesená",J2150,0)</f>
        <v>0</v>
      </c>
      <c r="BI2150" s="194">
        <f>IF(N2150="nulová",J2150,0)</f>
        <v>0</v>
      </c>
      <c r="BJ2150" s="19" t="s">
        <v>77</v>
      </c>
      <c r="BK2150" s="194">
        <f>ROUND(I2150*H2150,2)</f>
        <v>0</v>
      </c>
      <c r="BL2150" s="19" t="s">
        <v>167</v>
      </c>
      <c r="BM2150" s="193" t="s">
        <v>4730</v>
      </c>
    </row>
    <row r="2151" spans="1:65" s="12" customFormat="1" ht="22.9" customHeight="1">
      <c r="B2151" s="165"/>
      <c r="C2151" s="166"/>
      <c r="D2151" s="167" t="s">
        <v>69</v>
      </c>
      <c r="E2151" s="179" t="s">
        <v>1092</v>
      </c>
      <c r="F2151" s="179" t="s">
        <v>1093</v>
      </c>
      <c r="G2151" s="166"/>
      <c r="H2151" s="166"/>
      <c r="I2151" s="169"/>
      <c r="J2151" s="180">
        <f>BK2151</f>
        <v>0</v>
      </c>
      <c r="K2151" s="166"/>
      <c r="L2151" s="171"/>
      <c r="M2151" s="172"/>
      <c r="N2151" s="173"/>
      <c r="O2151" s="173"/>
      <c r="P2151" s="174">
        <f>SUM(P2152:P2180)</f>
        <v>0</v>
      </c>
      <c r="Q2151" s="173"/>
      <c r="R2151" s="174">
        <f>SUM(R2152:R2180)</f>
        <v>5.2585677299999993</v>
      </c>
      <c r="S2151" s="173"/>
      <c r="T2151" s="175">
        <f>SUM(T2152:T2180)</f>
        <v>11.401850000000001</v>
      </c>
      <c r="AR2151" s="176" t="s">
        <v>79</v>
      </c>
      <c r="AT2151" s="177" t="s">
        <v>69</v>
      </c>
      <c r="AU2151" s="177" t="s">
        <v>77</v>
      </c>
      <c r="AY2151" s="176" t="s">
        <v>244</v>
      </c>
      <c r="BK2151" s="178">
        <f>SUM(BK2152:BK2180)</f>
        <v>0</v>
      </c>
    </row>
    <row r="2152" spans="1:65" s="2" customFormat="1" ht="24.2" customHeight="1">
      <c r="A2152" s="36"/>
      <c r="B2152" s="37"/>
      <c r="C2152" s="181" t="s">
        <v>4731</v>
      </c>
      <c r="D2152" s="181" t="s">
        <v>246</v>
      </c>
      <c r="E2152" s="182" t="s">
        <v>1095</v>
      </c>
      <c r="F2152" s="183" t="s">
        <v>1096</v>
      </c>
      <c r="G2152" s="184" t="s">
        <v>289</v>
      </c>
      <c r="H2152" s="185">
        <v>189.535</v>
      </c>
      <c r="I2152" s="186"/>
      <c r="J2152" s="187">
        <f>ROUND(I2152*H2152,2)</f>
        <v>0</v>
      </c>
      <c r="K2152" s="188"/>
      <c r="L2152" s="41"/>
      <c r="M2152" s="189" t="s">
        <v>18</v>
      </c>
      <c r="N2152" s="190" t="s">
        <v>41</v>
      </c>
      <c r="O2152" s="66"/>
      <c r="P2152" s="191">
        <f>O2152*H2152</f>
        <v>0</v>
      </c>
      <c r="Q2152" s="191">
        <v>1.5E-3</v>
      </c>
      <c r="R2152" s="191">
        <f>Q2152*H2152</f>
        <v>0.28430250000000001</v>
      </c>
      <c r="S2152" s="191">
        <v>0</v>
      </c>
      <c r="T2152" s="192">
        <f>S2152*H2152</f>
        <v>0</v>
      </c>
      <c r="U2152" s="36"/>
      <c r="V2152" s="36"/>
      <c r="W2152" s="36"/>
      <c r="X2152" s="36"/>
      <c r="Y2152" s="36"/>
      <c r="Z2152" s="36"/>
      <c r="AA2152" s="36"/>
      <c r="AB2152" s="36"/>
      <c r="AC2152" s="36"/>
      <c r="AD2152" s="36"/>
      <c r="AE2152" s="36"/>
      <c r="AR2152" s="193" t="s">
        <v>167</v>
      </c>
      <c r="AT2152" s="193" t="s">
        <v>246</v>
      </c>
      <c r="AU2152" s="193" t="s">
        <v>79</v>
      </c>
      <c r="AY2152" s="19" t="s">
        <v>244</v>
      </c>
      <c r="BE2152" s="194">
        <f>IF(N2152="základní",J2152,0)</f>
        <v>0</v>
      </c>
      <c r="BF2152" s="194">
        <f>IF(N2152="snížená",J2152,0)</f>
        <v>0</v>
      </c>
      <c r="BG2152" s="194">
        <f>IF(N2152="zákl. přenesená",J2152,0)</f>
        <v>0</v>
      </c>
      <c r="BH2152" s="194">
        <f>IF(N2152="sníž. přenesená",J2152,0)</f>
        <v>0</v>
      </c>
      <c r="BI2152" s="194">
        <f>IF(N2152="nulová",J2152,0)</f>
        <v>0</v>
      </c>
      <c r="BJ2152" s="19" t="s">
        <v>77</v>
      </c>
      <c r="BK2152" s="194">
        <f>ROUND(I2152*H2152,2)</f>
        <v>0</v>
      </c>
      <c r="BL2152" s="19" t="s">
        <v>167</v>
      </c>
      <c r="BM2152" s="193" t="s">
        <v>4732</v>
      </c>
    </row>
    <row r="2153" spans="1:65" s="2" customFormat="1" ht="24.2" customHeight="1">
      <c r="A2153" s="36"/>
      <c r="B2153" s="37"/>
      <c r="C2153" s="181" t="s">
        <v>4733</v>
      </c>
      <c r="D2153" s="181" t="s">
        <v>246</v>
      </c>
      <c r="E2153" s="182" t="s">
        <v>1099</v>
      </c>
      <c r="F2153" s="183" t="s">
        <v>1100</v>
      </c>
      <c r="G2153" s="184" t="s">
        <v>249</v>
      </c>
      <c r="H2153" s="185">
        <v>34</v>
      </c>
      <c r="I2153" s="186"/>
      <c r="J2153" s="187">
        <f>ROUND(I2153*H2153,2)</f>
        <v>0</v>
      </c>
      <c r="K2153" s="188"/>
      <c r="L2153" s="41"/>
      <c r="M2153" s="189" t="s">
        <v>18</v>
      </c>
      <c r="N2153" s="190" t="s">
        <v>41</v>
      </c>
      <c r="O2153" s="66"/>
      <c r="P2153" s="191">
        <f>O2153*H2153</f>
        <v>0</v>
      </c>
      <c r="Q2153" s="191">
        <v>2.1000000000000001E-4</v>
      </c>
      <c r="R2153" s="191">
        <f>Q2153*H2153</f>
        <v>7.1400000000000005E-3</v>
      </c>
      <c r="S2153" s="191">
        <v>0</v>
      </c>
      <c r="T2153" s="192">
        <f>S2153*H2153</f>
        <v>0</v>
      </c>
      <c r="U2153" s="36"/>
      <c r="V2153" s="36"/>
      <c r="W2153" s="36"/>
      <c r="X2153" s="36"/>
      <c r="Y2153" s="36"/>
      <c r="Z2153" s="36"/>
      <c r="AA2153" s="36"/>
      <c r="AB2153" s="36"/>
      <c r="AC2153" s="36"/>
      <c r="AD2153" s="36"/>
      <c r="AE2153" s="36"/>
      <c r="AR2153" s="193" t="s">
        <v>167</v>
      </c>
      <c r="AT2153" s="193" t="s">
        <v>246</v>
      </c>
      <c r="AU2153" s="193" t="s">
        <v>79</v>
      </c>
      <c r="AY2153" s="19" t="s">
        <v>244</v>
      </c>
      <c r="BE2153" s="194">
        <f>IF(N2153="základní",J2153,0)</f>
        <v>0</v>
      </c>
      <c r="BF2153" s="194">
        <f>IF(N2153="snížená",J2153,0)</f>
        <v>0</v>
      </c>
      <c r="BG2153" s="194">
        <f>IF(N2153="zákl. přenesená",J2153,0)</f>
        <v>0</v>
      </c>
      <c r="BH2153" s="194">
        <f>IF(N2153="sníž. přenesená",J2153,0)</f>
        <v>0</v>
      </c>
      <c r="BI2153" s="194">
        <f>IF(N2153="nulová",J2153,0)</f>
        <v>0</v>
      </c>
      <c r="BJ2153" s="19" t="s">
        <v>77</v>
      </c>
      <c r="BK2153" s="194">
        <f>ROUND(I2153*H2153,2)</f>
        <v>0</v>
      </c>
      <c r="BL2153" s="19" t="s">
        <v>167</v>
      </c>
      <c r="BM2153" s="193" t="s">
        <v>4734</v>
      </c>
    </row>
    <row r="2154" spans="1:65" s="2" customFormat="1" ht="24.2" customHeight="1">
      <c r="A2154" s="36"/>
      <c r="B2154" s="37"/>
      <c r="C2154" s="181" t="s">
        <v>4735</v>
      </c>
      <c r="D2154" s="181" t="s">
        <v>246</v>
      </c>
      <c r="E2154" s="182" t="s">
        <v>1103</v>
      </c>
      <c r="F2154" s="183" t="s">
        <v>1104</v>
      </c>
      <c r="G2154" s="184" t="s">
        <v>379</v>
      </c>
      <c r="H2154" s="185">
        <v>45</v>
      </c>
      <c r="I2154" s="186"/>
      <c r="J2154" s="187">
        <f>ROUND(I2154*H2154,2)</f>
        <v>0</v>
      </c>
      <c r="K2154" s="188"/>
      <c r="L2154" s="41"/>
      <c r="M2154" s="189" t="s">
        <v>18</v>
      </c>
      <c r="N2154" s="190" t="s">
        <v>41</v>
      </c>
      <c r="O2154" s="66"/>
      <c r="P2154" s="191">
        <f>O2154*H2154</f>
        <v>0</v>
      </c>
      <c r="Q2154" s="191">
        <v>3.2000000000000003E-4</v>
      </c>
      <c r="R2154" s="191">
        <f>Q2154*H2154</f>
        <v>1.4400000000000001E-2</v>
      </c>
      <c r="S2154" s="191">
        <v>0</v>
      </c>
      <c r="T2154" s="192">
        <f>S2154*H2154</f>
        <v>0</v>
      </c>
      <c r="U2154" s="36"/>
      <c r="V2154" s="36"/>
      <c r="W2154" s="36"/>
      <c r="X2154" s="36"/>
      <c r="Y2154" s="36"/>
      <c r="Z2154" s="36"/>
      <c r="AA2154" s="36"/>
      <c r="AB2154" s="36"/>
      <c r="AC2154" s="36"/>
      <c r="AD2154" s="36"/>
      <c r="AE2154" s="36"/>
      <c r="AR2154" s="193" t="s">
        <v>167</v>
      </c>
      <c r="AT2154" s="193" t="s">
        <v>246</v>
      </c>
      <c r="AU2154" s="193" t="s">
        <v>79</v>
      </c>
      <c r="AY2154" s="19" t="s">
        <v>244</v>
      </c>
      <c r="BE2154" s="194">
        <f>IF(N2154="základní",J2154,0)</f>
        <v>0</v>
      </c>
      <c r="BF2154" s="194">
        <f>IF(N2154="snížená",J2154,0)</f>
        <v>0</v>
      </c>
      <c r="BG2154" s="194">
        <f>IF(N2154="zákl. přenesená",J2154,0)</f>
        <v>0</v>
      </c>
      <c r="BH2154" s="194">
        <f>IF(N2154="sníž. přenesená",J2154,0)</f>
        <v>0</v>
      </c>
      <c r="BI2154" s="194">
        <f>IF(N2154="nulová",J2154,0)</f>
        <v>0</v>
      </c>
      <c r="BJ2154" s="19" t="s">
        <v>77</v>
      </c>
      <c r="BK2154" s="194">
        <f>ROUND(I2154*H2154,2)</f>
        <v>0</v>
      </c>
      <c r="BL2154" s="19" t="s">
        <v>167</v>
      </c>
      <c r="BM2154" s="193" t="s">
        <v>4736</v>
      </c>
    </row>
    <row r="2155" spans="1:65" s="2" customFormat="1" ht="24.2" customHeight="1">
      <c r="A2155" s="36"/>
      <c r="B2155" s="37"/>
      <c r="C2155" s="181" t="s">
        <v>4737</v>
      </c>
      <c r="D2155" s="181" t="s">
        <v>246</v>
      </c>
      <c r="E2155" s="182" t="s">
        <v>1108</v>
      </c>
      <c r="F2155" s="183" t="s">
        <v>1109</v>
      </c>
      <c r="G2155" s="184" t="s">
        <v>289</v>
      </c>
      <c r="H2155" s="185">
        <v>139.9</v>
      </c>
      <c r="I2155" s="186"/>
      <c r="J2155" s="187">
        <f>ROUND(I2155*H2155,2)</f>
        <v>0</v>
      </c>
      <c r="K2155" s="188"/>
      <c r="L2155" s="41"/>
      <c r="M2155" s="189" t="s">
        <v>18</v>
      </c>
      <c r="N2155" s="190" t="s">
        <v>41</v>
      </c>
      <c r="O2155" s="66"/>
      <c r="P2155" s="191">
        <f>O2155*H2155</f>
        <v>0</v>
      </c>
      <c r="Q2155" s="191">
        <v>0</v>
      </c>
      <c r="R2155" s="191">
        <f>Q2155*H2155</f>
        <v>0</v>
      </c>
      <c r="S2155" s="191">
        <v>8.1500000000000003E-2</v>
      </c>
      <c r="T2155" s="192">
        <f>S2155*H2155</f>
        <v>11.401850000000001</v>
      </c>
      <c r="U2155" s="36"/>
      <c r="V2155" s="36"/>
      <c r="W2155" s="36"/>
      <c r="X2155" s="36"/>
      <c r="Y2155" s="36"/>
      <c r="Z2155" s="36"/>
      <c r="AA2155" s="36"/>
      <c r="AB2155" s="36"/>
      <c r="AC2155" s="36"/>
      <c r="AD2155" s="36"/>
      <c r="AE2155" s="36"/>
      <c r="AR2155" s="193" t="s">
        <v>167</v>
      </c>
      <c r="AT2155" s="193" t="s">
        <v>246</v>
      </c>
      <c r="AU2155" s="193" t="s">
        <v>79</v>
      </c>
      <c r="AY2155" s="19" t="s">
        <v>244</v>
      </c>
      <c r="BE2155" s="194">
        <f>IF(N2155="základní",J2155,0)</f>
        <v>0</v>
      </c>
      <c r="BF2155" s="194">
        <f>IF(N2155="snížená",J2155,0)</f>
        <v>0</v>
      </c>
      <c r="BG2155" s="194">
        <f>IF(N2155="zákl. přenesená",J2155,0)</f>
        <v>0</v>
      </c>
      <c r="BH2155" s="194">
        <f>IF(N2155="sníž. přenesená",J2155,0)</f>
        <v>0</v>
      </c>
      <c r="BI2155" s="194">
        <f>IF(N2155="nulová",J2155,0)</f>
        <v>0</v>
      </c>
      <c r="BJ2155" s="19" t="s">
        <v>77</v>
      </c>
      <c r="BK2155" s="194">
        <f>ROUND(I2155*H2155,2)</f>
        <v>0</v>
      </c>
      <c r="BL2155" s="19" t="s">
        <v>167</v>
      </c>
      <c r="BM2155" s="193" t="s">
        <v>4738</v>
      </c>
    </row>
    <row r="2156" spans="1:65" s="13" customFormat="1">
      <c r="B2156" s="195"/>
      <c r="C2156" s="196"/>
      <c r="D2156" s="197" t="s">
        <v>252</v>
      </c>
      <c r="E2156" s="198" t="s">
        <v>18</v>
      </c>
      <c r="F2156" s="199" t="s">
        <v>2332</v>
      </c>
      <c r="G2156" s="196"/>
      <c r="H2156" s="200">
        <v>2</v>
      </c>
      <c r="I2156" s="201"/>
      <c r="J2156" s="196"/>
      <c r="K2156" s="196"/>
      <c r="L2156" s="202"/>
      <c r="M2156" s="203"/>
      <c r="N2156" s="204"/>
      <c r="O2156" s="204"/>
      <c r="P2156" s="204"/>
      <c r="Q2156" s="204"/>
      <c r="R2156" s="204"/>
      <c r="S2156" s="204"/>
      <c r="T2156" s="205"/>
      <c r="AT2156" s="206" t="s">
        <v>252</v>
      </c>
      <c r="AU2156" s="206" t="s">
        <v>79</v>
      </c>
      <c r="AV2156" s="13" t="s">
        <v>79</v>
      </c>
      <c r="AW2156" s="13" t="s">
        <v>32</v>
      </c>
      <c r="AX2156" s="13" t="s">
        <v>70</v>
      </c>
      <c r="AY2156" s="206" t="s">
        <v>244</v>
      </c>
    </row>
    <row r="2157" spans="1:65" s="13" customFormat="1">
      <c r="B2157" s="195"/>
      <c r="C2157" s="196"/>
      <c r="D2157" s="197" t="s">
        <v>252</v>
      </c>
      <c r="E2157" s="198" t="s">
        <v>18</v>
      </c>
      <c r="F2157" s="199" t="s">
        <v>2333</v>
      </c>
      <c r="G2157" s="196"/>
      <c r="H2157" s="200">
        <v>4.7</v>
      </c>
      <c r="I2157" s="201"/>
      <c r="J2157" s="196"/>
      <c r="K2157" s="196"/>
      <c r="L2157" s="202"/>
      <c r="M2157" s="203"/>
      <c r="N2157" s="204"/>
      <c r="O2157" s="204"/>
      <c r="P2157" s="204"/>
      <c r="Q2157" s="204"/>
      <c r="R2157" s="204"/>
      <c r="S2157" s="204"/>
      <c r="T2157" s="205"/>
      <c r="AT2157" s="206" t="s">
        <v>252</v>
      </c>
      <c r="AU2157" s="206" t="s">
        <v>79</v>
      </c>
      <c r="AV2157" s="13" t="s">
        <v>79</v>
      </c>
      <c r="AW2157" s="13" t="s">
        <v>32</v>
      </c>
      <c r="AX2157" s="13" t="s">
        <v>70</v>
      </c>
      <c r="AY2157" s="206" t="s">
        <v>244</v>
      </c>
    </row>
    <row r="2158" spans="1:65" s="13" customFormat="1">
      <c r="B2158" s="195"/>
      <c r="C2158" s="196"/>
      <c r="D2158" s="197" t="s">
        <v>252</v>
      </c>
      <c r="E2158" s="198" t="s">
        <v>18</v>
      </c>
      <c r="F2158" s="199" t="s">
        <v>2334</v>
      </c>
      <c r="G2158" s="196"/>
      <c r="H2158" s="200">
        <v>6.1</v>
      </c>
      <c r="I2158" s="201"/>
      <c r="J2158" s="196"/>
      <c r="K2158" s="196"/>
      <c r="L2158" s="202"/>
      <c r="M2158" s="203"/>
      <c r="N2158" s="204"/>
      <c r="O2158" s="204"/>
      <c r="P2158" s="204"/>
      <c r="Q2158" s="204"/>
      <c r="R2158" s="204"/>
      <c r="S2158" s="204"/>
      <c r="T2158" s="205"/>
      <c r="AT2158" s="206" t="s">
        <v>252</v>
      </c>
      <c r="AU2158" s="206" t="s">
        <v>79</v>
      </c>
      <c r="AV2158" s="13" t="s">
        <v>79</v>
      </c>
      <c r="AW2158" s="13" t="s">
        <v>32</v>
      </c>
      <c r="AX2158" s="13" t="s">
        <v>70</v>
      </c>
      <c r="AY2158" s="206" t="s">
        <v>244</v>
      </c>
    </row>
    <row r="2159" spans="1:65" s="13" customFormat="1">
      <c r="B2159" s="195"/>
      <c r="C2159" s="196"/>
      <c r="D2159" s="197" t="s">
        <v>252</v>
      </c>
      <c r="E2159" s="198" t="s">
        <v>18</v>
      </c>
      <c r="F2159" s="199" t="s">
        <v>2335</v>
      </c>
      <c r="G2159" s="196"/>
      <c r="H2159" s="200">
        <v>127.1</v>
      </c>
      <c r="I2159" s="201"/>
      <c r="J2159" s="196"/>
      <c r="K2159" s="196"/>
      <c r="L2159" s="202"/>
      <c r="M2159" s="203"/>
      <c r="N2159" s="204"/>
      <c r="O2159" s="204"/>
      <c r="P2159" s="204"/>
      <c r="Q2159" s="204"/>
      <c r="R2159" s="204"/>
      <c r="S2159" s="204"/>
      <c r="T2159" s="205"/>
      <c r="AT2159" s="206" t="s">
        <v>252</v>
      </c>
      <c r="AU2159" s="206" t="s">
        <v>79</v>
      </c>
      <c r="AV2159" s="13" t="s">
        <v>79</v>
      </c>
      <c r="AW2159" s="13" t="s">
        <v>32</v>
      </c>
      <c r="AX2159" s="13" t="s">
        <v>70</v>
      </c>
      <c r="AY2159" s="206" t="s">
        <v>244</v>
      </c>
    </row>
    <row r="2160" spans="1:65" s="14" customFormat="1">
      <c r="B2160" s="207"/>
      <c r="C2160" s="208"/>
      <c r="D2160" s="197" t="s">
        <v>252</v>
      </c>
      <c r="E2160" s="209" t="s">
        <v>18</v>
      </c>
      <c r="F2160" s="210" t="s">
        <v>254</v>
      </c>
      <c r="G2160" s="208"/>
      <c r="H2160" s="211">
        <v>139.9</v>
      </c>
      <c r="I2160" s="212"/>
      <c r="J2160" s="208"/>
      <c r="K2160" s="208"/>
      <c r="L2160" s="213"/>
      <c r="M2160" s="214"/>
      <c r="N2160" s="215"/>
      <c r="O2160" s="215"/>
      <c r="P2160" s="215"/>
      <c r="Q2160" s="215"/>
      <c r="R2160" s="215"/>
      <c r="S2160" s="215"/>
      <c r="T2160" s="216"/>
      <c r="AT2160" s="217" t="s">
        <v>252</v>
      </c>
      <c r="AU2160" s="217" t="s">
        <v>79</v>
      </c>
      <c r="AV2160" s="14" t="s">
        <v>250</v>
      </c>
      <c r="AW2160" s="14" t="s">
        <v>32</v>
      </c>
      <c r="AX2160" s="14" t="s">
        <v>77</v>
      </c>
      <c r="AY2160" s="217" t="s">
        <v>244</v>
      </c>
    </row>
    <row r="2161" spans="1:65" s="2" customFormat="1" ht="37.9" customHeight="1">
      <c r="A2161" s="36"/>
      <c r="B2161" s="37"/>
      <c r="C2161" s="181" t="s">
        <v>4739</v>
      </c>
      <c r="D2161" s="181" t="s">
        <v>246</v>
      </c>
      <c r="E2161" s="182" t="s">
        <v>1113</v>
      </c>
      <c r="F2161" s="183" t="s">
        <v>1114</v>
      </c>
      <c r="G2161" s="184" t="s">
        <v>289</v>
      </c>
      <c r="H2161" s="185">
        <v>310.3</v>
      </c>
      <c r="I2161" s="186"/>
      <c r="J2161" s="187">
        <f>ROUND(I2161*H2161,2)</f>
        <v>0</v>
      </c>
      <c r="K2161" s="188"/>
      <c r="L2161" s="41"/>
      <c r="M2161" s="189" t="s">
        <v>18</v>
      </c>
      <c r="N2161" s="190" t="s">
        <v>41</v>
      </c>
      <c r="O2161" s="66"/>
      <c r="P2161" s="191">
        <f>O2161*H2161</f>
        <v>0</v>
      </c>
      <c r="Q2161" s="191">
        <v>4.8999999999999998E-3</v>
      </c>
      <c r="R2161" s="191">
        <f>Q2161*H2161</f>
        <v>1.52047</v>
      </c>
      <c r="S2161" s="191">
        <v>0</v>
      </c>
      <c r="T2161" s="192">
        <f>S2161*H2161</f>
        <v>0</v>
      </c>
      <c r="U2161" s="36"/>
      <c r="V2161" s="36"/>
      <c r="W2161" s="36"/>
      <c r="X2161" s="36"/>
      <c r="Y2161" s="36"/>
      <c r="Z2161" s="36"/>
      <c r="AA2161" s="36"/>
      <c r="AB2161" s="36"/>
      <c r="AC2161" s="36"/>
      <c r="AD2161" s="36"/>
      <c r="AE2161" s="36"/>
      <c r="AR2161" s="193" t="s">
        <v>167</v>
      </c>
      <c r="AT2161" s="193" t="s">
        <v>246</v>
      </c>
      <c r="AU2161" s="193" t="s">
        <v>79</v>
      </c>
      <c r="AY2161" s="19" t="s">
        <v>244</v>
      </c>
      <c r="BE2161" s="194">
        <f>IF(N2161="základní",J2161,0)</f>
        <v>0</v>
      </c>
      <c r="BF2161" s="194">
        <f>IF(N2161="snížená",J2161,0)</f>
        <v>0</v>
      </c>
      <c r="BG2161" s="194">
        <f>IF(N2161="zákl. přenesená",J2161,0)</f>
        <v>0</v>
      </c>
      <c r="BH2161" s="194">
        <f>IF(N2161="sníž. přenesená",J2161,0)</f>
        <v>0</v>
      </c>
      <c r="BI2161" s="194">
        <f>IF(N2161="nulová",J2161,0)</f>
        <v>0</v>
      </c>
      <c r="BJ2161" s="19" t="s">
        <v>77</v>
      </c>
      <c r="BK2161" s="194">
        <f>ROUND(I2161*H2161,2)</f>
        <v>0</v>
      </c>
      <c r="BL2161" s="19" t="s">
        <v>167</v>
      </c>
      <c r="BM2161" s="193" t="s">
        <v>4740</v>
      </c>
    </row>
    <row r="2162" spans="1:65" s="2" customFormat="1" ht="16.5" customHeight="1">
      <c r="A2162" s="36"/>
      <c r="B2162" s="37"/>
      <c r="C2162" s="218" t="s">
        <v>4741</v>
      </c>
      <c r="D2162" s="218" t="s">
        <v>264</v>
      </c>
      <c r="E2162" s="219" t="s">
        <v>1117</v>
      </c>
      <c r="F2162" s="220" t="s">
        <v>1118</v>
      </c>
      <c r="G2162" s="221" t="s">
        <v>289</v>
      </c>
      <c r="H2162" s="222">
        <v>341.33</v>
      </c>
      <c r="I2162" s="223"/>
      <c r="J2162" s="224">
        <f>ROUND(I2162*H2162,2)</f>
        <v>0</v>
      </c>
      <c r="K2162" s="225"/>
      <c r="L2162" s="226"/>
      <c r="M2162" s="227" t="s">
        <v>18</v>
      </c>
      <c r="N2162" s="228" t="s">
        <v>41</v>
      </c>
      <c r="O2162" s="66"/>
      <c r="P2162" s="191">
        <f>O2162*H2162</f>
        <v>0</v>
      </c>
      <c r="Q2162" s="191">
        <v>9.7999999999999997E-3</v>
      </c>
      <c r="R2162" s="191">
        <f>Q2162*H2162</f>
        <v>3.3450339999999996</v>
      </c>
      <c r="S2162" s="191">
        <v>0</v>
      </c>
      <c r="T2162" s="192">
        <f>S2162*H2162</f>
        <v>0</v>
      </c>
      <c r="U2162" s="36"/>
      <c r="V2162" s="36"/>
      <c r="W2162" s="36"/>
      <c r="X2162" s="36"/>
      <c r="Y2162" s="36"/>
      <c r="Z2162" s="36"/>
      <c r="AA2162" s="36"/>
      <c r="AB2162" s="36"/>
      <c r="AC2162" s="36"/>
      <c r="AD2162" s="36"/>
      <c r="AE2162" s="36"/>
      <c r="AR2162" s="193" t="s">
        <v>415</v>
      </c>
      <c r="AT2162" s="193" t="s">
        <v>264</v>
      </c>
      <c r="AU2162" s="193" t="s">
        <v>79</v>
      </c>
      <c r="AY2162" s="19" t="s">
        <v>244</v>
      </c>
      <c r="BE2162" s="194">
        <f>IF(N2162="základní",J2162,0)</f>
        <v>0</v>
      </c>
      <c r="BF2162" s="194">
        <f>IF(N2162="snížená",J2162,0)</f>
        <v>0</v>
      </c>
      <c r="BG2162" s="194">
        <f>IF(N2162="zákl. přenesená",J2162,0)</f>
        <v>0</v>
      </c>
      <c r="BH2162" s="194">
        <f>IF(N2162="sníž. přenesená",J2162,0)</f>
        <v>0</v>
      </c>
      <c r="BI2162" s="194">
        <f>IF(N2162="nulová",J2162,0)</f>
        <v>0</v>
      </c>
      <c r="BJ2162" s="19" t="s">
        <v>77</v>
      </c>
      <c r="BK2162" s="194">
        <f>ROUND(I2162*H2162,2)</f>
        <v>0</v>
      </c>
      <c r="BL2162" s="19" t="s">
        <v>167</v>
      </c>
      <c r="BM2162" s="193" t="s">
        <v>4742</v>
      </c>
    </row>
    <row r="2163" spans="1:65" s="13" customFormat="1">
      <c r="B2163" s="195"/>
      <c r="C2163" s="196"/>
      <c r="D2163" s="197" t="s">
        <v>252</v>
      </c>
      <c r="E2163" s="198" t="s">
        <v>18</v>
      </c>
      <c r="F2163" s="199" t="s">
        <v>2332</v>
      </c>
      <c r="G2163" s="196"/>
      <c r="H2163" s="200">
        <v>2</v>
      </c>
      <c r="I2163" s="201"/>
      <c r="J2163" s="196"/>
      <c r="K2163" s="196"/>
      <c r="L2163" s="202"/>
      <c r="M2163" s="203"/>
      <c r="N2163" s="204"/>
      <c r="O2163" s="204"/>
      <c r="P2163" s="204"/>
      <c r="Q2163" s="204"/>
      <c r="R2163" s="204"/>
      <c r="S2163" s="204"/>
      <c r="T2163" s="205"/>
      <c r="AT2163" s="206" t="s">
        <v>252</v>
      </c>
      <c r="AU2163" s="206" t="s">
        <v>79</v>
      </c>
      <c r="AV2163" s="13" t="s">
        <v>79</v>
      </c>
      <c r="AW2163" s="13" t="s">
        <v>32</v>
      </c>
      <c r="AX2163" s="13" t="s">
        <v>70</v>
      </c>
      <c r="AY2163" s="206" t="s">
        <v>244</v>
      </c>
    </row>
    <row r="2164" spans="1:65" s="13" customFormat="1">
      <c r="B2164" s="195"/>
      <c r="C2164" s="196"/>
      <c r="D2164" s="197" t="s">
        <v>252</v>
      </c>
      <c r="E2164" s="198" t="s">
        <v>18</v>
      </c>
      <c r="F2164" s="199" t="s">
        <v>2333</v>
      </c>
      <c r="G2164" s="196"/>
      <c r="H2164" s="200">
        <v>4.7</v>
      </c>
      <c r="I2164" s="201"/>
      <c r="J2164" s="196"/>
      <c r="K2164" s="196"/>
      <c r="L2164" s="202"/>
      <c r="M2164" s="203"/>
      <c r="N2164" s="204"/>
      <c r="O2164" s="204"/>
      <c r="P2164" s="204"/>
      <c r="Q2164" s="204"/>
      <c r="R2164" s="204"/>
      <c r="S2164" s="204"/>
      <c r="T2164" s="205"/>
      <c r="AT2164" s="206" t="s">
        <v>252</v>
      </c>
      <c r="AU2164" s="206" t="s">
        <v>79</v>
      </c>
      <c r="AV2164" s="13" t="s">
        <v>79</v>
      </c>
      <c r="AW2164" s="13" t="s">
        <v>32</v>
      </c>
      <c r="AX2164" s="13" t="s">
        <v>70</v>
      </c>
      <c r="AY2164" s="206" t="s">
        <v>244</v>
      </c>
    </row>
    <row r="2165" spans="1:65" s="13" customFormat="1">
      <c r="B2165" s="195"/>
      <c r="C2165" s="196"/>
      <c r="D2165" s="197" t="s">
        <v>252</v>
      </c>
      <c r="E2165" s="198" t="s">
        <v>18</v>
      </c>
      <c r="F2165" s="199" t="s">
        <v>2334</v>
      </c>
      <c r="G2165" s="196"/>
      <c r="H2165" s="200">
        <v>6.1</v>
      </c>
      <c r="I2165" s="201"/>
      <c r="J2165" s="196"/>
      <c r="K2165" s="196"/>
      <c r="L2165" s="202"/>
      <c r="M2165" s="203"/>
      <c r="N2165" s="204"/>
      <c r="O2165" s="204"/>
      <c r="P2165" s="204"/>
      <c r="Q2165" s="204"/>
      <c r="R2165" s="204"/>
      <c r="S2165" s="204"/>
      <c r="T2165" s="205"/>
      <c r="AT2165" s="206" t="s">
        <v>252</v>
      </c>
      <c r="AU2165" s="206" t="s">
        <v>79</v>
      </c>
      <c r="AV2165" s="13" t="s">
        <v>79</v>
      </c>
      <c r="AW2165" s="13" t="s">
        <v>32</v>
      </c>
      <c r="AX2165" s="13" t="s">
        <v>70</v>
      </c>
      <c r="AY2165" s="206" t="s">
        <v>244</v>
      </c>
    </row>
    <row r="2166" spans="1:65" s="13" customFormat="1">
      <c r="B2166" s="195"/>
      <c r="C2166" s="196"/>
      <c r="D2166" s="197" t="s">
        <v>252</v>
      </c>
      <c r="E2166" s="198" t="s">
        <v>18</v>
      </c>
      <c r="F2166" s="199" t="s">
        <v>4743</v>
      </c>
      <c r="G2166" s="196"/>
      <c r="H2166" s="200">
        <v>128.19999999999999</v>
      </c>
      <c r="I2166" s="201"/>
      <c r="J2166" s="196"/>
      <c r="K2166" s="196"/>
      <c r="L2166" s="202"/>
      <c r="M2166" s="203"/>
      <c r="N2166" s="204"/>
      <c r="O2166" s="204"/>
      <c r="P2166" s="204"/>
      <c r="Q2166" s="204"/>
      <c r="R2166" s="204"/>
      <c r="S2166" s="204"/>
      <c r="T2166" s="205"/>
      <c r="AT2166" s="206" t="s">
        <v>252</v>
      </c>
      <c r="AU2166" s="206" t="s">
        <v>79</v>
      </c>
      <c r="AV2166" s="13" t="s">
        <v>79</v>
      </c>
      <c r="AW2166" s="13" t="s">
        <v>32</v>
      </c>
      <c r="AX2166" s="13" t="s">
        <v>70</v>
      </c>
      <c r="AY2166" s="206" t="s">
        <v>244</v>
      </c>
    </row>
    <row r="2167" spans="1:65" s="13" customFormat="1">
      <c r="B2167" s="195"/>
      <c r="C2167" s="196"/>
      <c r="D2167" s="197" t="s">
        <v>252</v>
      </c>
      <c r="E2167" s="198" t="s">
        <v>18</v>
      </c>
      <c r="F2167" s="199" t="s">
        <v>4744</v>
      </c>
      <c r="G2167" s="196"/>
      <c r="H2167" s="200">
        <v>169.3</v>
      </c>
      <c r="I2167" s="201"/>
      <c r="J2167" s="196"/>
      <c r="K2167" s="196"/>
      <c r="L2167" s="202"/>
      <c r="M2167" s="203"/>
      <c r="N2167" s="204"/>
      <c r="O2167" s="204"/>
      <c r="P2167" s="204"/>
      <c r="Q2167" s="204"/>
      <c r="R2167" s="204"/>
      <c r="S2167" s="204"/>
      <c r="T2167" s="205"/>
      <c r="AT2167" s="206" t="s">
        <v>252</v>
      </c>
      <c r="AU2167" s="206" t="s">
        <v>79</v>
      </c>
      <c r="AV2167" s="13" t="s">
        <v>79</v>
      </c>
      <c r="AW2167" s="13" t="s">
        <v>32</v>
      </c>
      <c r="AX2167" s="13" t="s">
        <v>70</v>
      </c>
      <c r="AY2167" s="206" t="s">
        <v>244</v>
      </c>
    </row>
    <row r="2168" spans="1:65" s="14" customFormat="1">
      <c r="B2168" s="207"/>
      <c r="C2168" s="208"/>
      <c r="D2168" s="197" t="s">
        <v>252</v>
      </c>
      <c r="E2168" s="209" t="s">
        <v>18</v>
      </c>
      <c r="F2168" s="210" t="s">
        <v>254</v>
      </c>
      <c r="G2168" s="208"/>
      <c r="H2168" s="211">
        <v>310.3</v>
      </c>
      <c r="I2168" s="212"/>
      <c r="J2168" s="208"/>
      <c r="K2168" s="208"/>
      <c r="L2168" s="213"/>
      <c r="M2168" s="214"/>
      <c r="N2168" s="215"/>
      <c r="O2168" s="215"/>
      <c r="P2168" s="215"/>
      <c r="Q2168" s="215"/>
      <c r="R2168" s="215"/>
      <c r="S2168" s="215"/>
      <c r="T2168" s="216"/>
      <c r="AT2168" s="217" t="s">
        <v>252</v>
      </c>
      <c r="AU2168" s="217" t="s">
        <v>79</v>
      </c>
      <c r="AV2168" s="14" t="s">
        <v>250</v>
      </c>
      <c r="AW2168" s="14" t="s">
        <v>32</v>
      </c>
      <c r="AX2168" s="14" t="s">
        <v>70</v>
      </c>
      <c r="AY2168" s="217" t="s">
        <v>244</v>
      </c>
    </row>
    <row r="2169" spans="1:65" s="13" customFormat="1">
      <c r="B2169" s="195"/>
      <c r="C2169" s="196"/>
      <c r="D2169" s="197" t="s">
        <v>252</v>
      </c>
      <c r="E2169" s="198" t="s">
        <v>18</v>
      </c>
      <c r="F2169" s="199" t="s">
        <v>4745</v>
      </c>
      <c r="G2169" s="196"/>
      <c r="H2169" s="200">
        <v>341.33</v>
      </c>
      <c r="I2169" s="201"/>
      <c r="J2169" s="196"/>
      <c r="K2169" s="196"/>
      <c r="L2169" s="202"/>
      <c r="M2169" s="203"/>
      <c r="N2169" s="204"/>
      <c r="O2169" s="204"/>
      <c r="P2169" s="204"/>
      <c r="Q2169" s="204"/>
      <c r="R2169" s="204"/>
      <c r="S2169" s="204"/>
      <c r="T2169" s="205"/>
      <c r="AT2169" s="206" t="s">
        <v>252</v>
      </c>
      <c r="AU2169" s="206" t="s">
        <v>79</v>
      </c>
      <c r="AV2169" s="13" t="s">
        <v>79</v>
      </c>
      <c r="AW2169" s="13" t="s">
        <v>32</v>
      </c>
      <c r="AX2169" s="13" t="s">
        <v>70</v>
      </c>
      <c r="AY2169" s="206" t="s">
        <v>244</v>
      </c>
    </row>
    <row r="2170" spans="1:65" s="14" customFormat="1">
      <c r="B2170" s="207"/>
      <c r="C2170" s="208"/>
      <c r="D2170" s="197" t="s">
        <v>252</v>
      </c>
      <c r="E2170" s="209" t="s">
        <v>18</v>
      </c>
      <c r="F2170" s="210" t="s">
        <v>254</v>
      </c>
      <c r="G2170" s="208"/>
      <c r="H2170" s="211">
        <v>341.33</v>
      </c>
      <c r="I2170" s="212"/>
      <c r="J2170" s="208"/>
      <c r="K2170" s="208"/>
      <c r="L2170" s="213"/>
      <c r="M2170" s="214"/>
      <c r="N2170" s="215"/>
      <c r="O2170" s="215"/>
      <c r="P2170" s="215"/>
      <c r="Q2170" s="215"/>
      <c r="R2170" s="215"/>
      <c r="S2170" s="215"/>
      <c r="T2170" s="216"/>
      <c r="AT2170" s="217" t="s">
        <v>252</v>
      </c>
      <c r="AU2170" s="217" t="s">
        <v>79</v>
      </c>
      <c r="AV2170" s="14" t="s">
        <v>250</v>
      </c>
      <c r="AW2170" s="14" t="s">
        <v>32</v>
      </c>
      <c r="AX2170" s="14" t="s">
        <v>77</v>
      </c>
      <c r="AY2170" s="217" t="s">
        <v>244</v>
      </c>
    </row>
    <row r="2171" spans="1:65" s="2" customFormat="1" ht="24.2" customHeight="1">
      <c r="A2171" s="36"/>
      <c r="B2171" s="37"/>
      <c r="C2171" s="181" t="s">
        <v>4746</v>
      </c>
      <c r="D2171" s="181" t="s">
        <v>246</v>
      </c>
      <c r="E2171" s="182" t="s">
        <v>1122</v>
      </c>
      <c r="F2171" s="183" t="s">
        <v>4747</v>
      </c>
      <c r="G2171" s="184" t="s">
        <v>289</v>
      </c>
      <c r="H2171" s="185">
        <v>6.1210000000000004</v>
      </c>
      <c r="I2171" s="186"/>
      <c r="J2171" s="187">
        <f t="shared" ref="J2171:J2180" si="120">ROUND(I2171*H2171,2)</f>
        <v>0</v>
      </c>
      <c r="K2171" s="188"/>
      <c r="L2171" s="41"/>
      <c r="M2171" s="189" t="s">
        <v>18</v>
      </c>
      <c r="N2171" s="190" t="s">
        <v>41</v>
      </c>
      <c r="O2171" s="66"/>
      <c r="P2171" s="191">
        <f t="shared" ref="P2171:P2180" si="121">O2171*H2171</f>
        <v>0</v>
      </c>
      <c r="Q2171" s="191">
        <v>6.3000000000000003E-4</v>
      </c>
      <c r="R2171" s="191">
        <f t="shared" ref="R2171:R2180" si="122">Q2171*H2171</f>
        <v>3.8562300000000004E-3</v>
      </c>
      <c r="S2171" s="191">
        <v>0</v>
      </c>
      <c r="T2171" s="192">
        <f t="shared" ref="T2171:T2180" si="123">S2171*H2171</f>
        <v>0</v>
      </c>
      <c r="U2171" s="36"/>
      <c r="V2171" s="36"/>
      <c r="W2171" s="36"/>
      <c r="X2171" s="36"/>
      <c r="Y2171" s="36"/>
      <c r="Z2171" s="36"/>
      <c r="AA2171" s="36"/>
      <c r="AB2171" s="36"/>
      <c r="AC2171" s="36"/>
      <c r="AD2171" s="36"/>
      <c r="AE2171" s="36"/>
      <c r="AR2171" s="193" t="s">
        <v>167</v>
      </c>
      <c r="AT2171" s="193" t="s">
        <v>246</v>
      </c>
      <c r="AU2171" s="193" t="s">
        <v>79</v>
      </c>
      <c r="AY2171" s="19" t="s">
        <v>244</v>
      </c>
      <c r="BE2171" s="194">
        <f t="shared" ref="BE2171:BE2180" si="124">IF(N2171="základní",J2171,0)</f>
        <v>0</v>
      </c>
      <c r="BF2171" s="194">
        <f t="shared" ref="BF2171:BF2180" si="125">IF(N2171="snížená",J2171,0)</f>
        <v>0</v>
      </c>
      <c r="BG2171" s="194">
        <f t="shared" ref="BG2171:BG2180" si="126">IF(N2171="zákl. přenesená",J2171,0)</f>
        <v>0</v>
      </c>
      <c r="BH2171" s="194">
        <f t="shared" ref="BH2171:BH2180" si="127">IF(N2171="sníž. přenesená",J2171,0)</f>
        <v>0</v>
      </c>
      <c r="BI2171" s="194">
        <f t="shared" ref="BI2171:BI2180" si="128">IF(N2171="nulová",J2171,0)</f>
        <v>0</v>
      </c>
      <c r="BJ2171" s="19" t="s">
        <v>77</v>
      </c>
      <c r="BK2171" s="194">
        <f t="shared" ref="BK2171:BK2180" si="129">ROUND(I2171*H2171,2)</f>
        <v>0</v>
      </c>
      <c r="BL2171" s="19" t="s">
        <v>167</v>
      </c>
      <c r="BM2171" s="193" t="s">
        <v>4748</v>
      </c>
    </row>
    <row r="2172" spans="1:65" s="2" customFormat="1" ht="16.5" customHeight="1">
      <c r="A2172" s="36"/>
      <c r="B2172" s="37"/>
      <c r="C2172" s="218" t="s">
        <v>4749</v>
      </c>
      <c r="D2172" s="218" t="s">
        <v>264</v>
      </c>
      <c r="E2172" s="219" t="s">
        <v>4750</v>
      </c>
      <c r="F2172" s="220" t="s">
        <v>4751</v>
      </c>
      <c r="G2172" s="221" t="s">
        <v>289</v>
      </c>
      <c r="H2172" s="222">
        <v>0.86699999999999999</v>
      </c>
      <c r="I2172" s="223"/>
      <c r="J2172" s="224">
        <f t="shared" si="120"/>
        <v>0</v>
      </c>
      <c r="K2172" s="225"/>
      <c r="L2172" s="226"/>
      <c r="M2172" s="227" t="s">
        <v>18</v>
      </c>
      <c r="N2172" s="228" t="s">
        <v>41</v>
      </c>
      <c r="O2172" s="66"/>
      <c r="P2172" s="191">
        <f t="shared" si="121"/>
        <v>0</v>
      </c>
      <c r="Q2172" s="191">
        <v>0</v>
      </c>
      <c r="R2172" s="191">
        <f t="shared" si="122"/>
        <v>0</v>
      </c>
      <c r="S2172" s="191">
        <v>0</v>
      </c>
      <c r="T2172" s="192">
        <f t="shared" si="123"/>
        <v>0</v>
      </c>
      <c r="U2172" s="36"/>
      <c r="V2172" s="36"/>
      <c r="W2172" s="36"/>
      <c r="X2172" s="36"/>
      <c r="Y2172" s="36"/>
      <c r="Z2172" s="36"/>
      <c r="AA2172" s="36"/>
      <c r="AB2172" s="36"/>
      <c r="AC2172" s="36"/>
      <c r="AD2172" s="36"/>
      <c r="AE2172" s="36"/>
      <c r="AR2172" s="193" t="s">
        <v>415</v>
      </c>
      <c r="AT2172" s="193" t="s">
        <v>264</v>
      </c>
      <c r="AU2172" s="193" t="s">
        <v>79</v>
      </c>
      <c r="AY2172" s="19" t="s">
        <v>244</v>
      </c>
      <c r="BE2172" s="194">
        <f t="shared" si="124"/>
        <v>0</v>
      </c>
      <c r="BF2172" s="194">
        <f t="shared" si="125"/>
        <v>0</v>
      </c>
      <c r="BG2172" s="194">
        <f t="shared" si="126"/>
        <v>0</v>
      </c>
      <c r="BH2172" s="194">
        <f t="shared" si="127"/>
        <v>0</v>
      </c>
      <c r="BI2172" s="194">
        <f t="shared" si="128"/>
        <v>0</v>
      </c>
      <c r="BJ2172" s="19" t="s">
        <v>77</v>
      </c>
      <c r="BK2172" s="194">
        <f t="shared" si="129"/>
        <v>0</v>
      </c>
      <c r="BL2172" s="19" t="s">
        <v>167</v>
      </c>
      <c r="BM2172" s="193" t="s">
        <v>4752</v>
      </c>
    </row>
    <row r="2173" spans="1:65" s="2" customFormat="1" ht="16.5" customHeight="1">
      <c r="A2173" s="36"/>
      <c r="B2173" s="37"/>
      <c r="C2173" s="218" t="s">
        <v>4753</v>
      </c>
      <c r="D2173" s="218" t="s">
        <v>264</v>
      </c>
      <c r="E2173" s="219" t="s">
        <v>4754</v>
      </c>
      <c r="F2173" s="220" t="s">
        <v>4755</v>
      </c>
      <c r="G2173" s="221" t="s">
        <v>289</v>
      </c>
      <c r="H2173" s="222">
        <v>1.857</v>
      </c>
      <c r="I2173" s="223"/>
      <c r="J2173" s="224">
        <f t="shared" si="120"/>
        <v>0</v>
      </c>
      <c r="K2173" s="225"/>
      <c r="L2173" s="226"/>
      <c r="M2173" s="227" t="s">
        <v>18</v>
      </c>
      <c r="N2173" s="228" t="s">
        <v>41</v>
      </c>
      <c r="O2173" s="66"/>
      <c r="P2173" s="191">
        <f t="shared" si="121"/>
        <v>0</v>
      </c>
      <c r="Q2173" s="191">
        <v>0</v>
      </c>
      <c r="R2173" s="191">
        <f t="shared" si="122"/>
        <v>0</v>
      </c>
      <c r="S2173" s="191">
        <v>0</v>
      </c>
      <c r="T2173" s="192">
        <f t="shared" si="123"/>
        <v>0</v>
      </c>
      <c r="U2173" s="36"/>
      <c r="V2173" s="36"/>
      <c r="W2173" s="36"/>
      <c r="X2173" s="36"/>
      <c r="Y2173" s="36"/>
      <c r="Z2173" s="36"/>
      <c r="AA2173" s="36"/>
      <c r="AB2173" s="36"/>
      <c r="AC2173" s="36"/>
      <c r="AD2173" s="36"/>
      <c r="AE2173" s="36"/>
      <c r="AR2173" s="193" t="s">
        <v>415</v>
      </c>
      <c r="AT2173" s="193" t="s">
        <v>264</v>
      </c>
      <c r="AU2173" s="193" t="s">
        <v>79</v>
      </c>
      <c r="AY2173" s="19" t="s">
        <v>244</v>
      </c>
      <c r="BE2173" s="194">
        <f t="shared" si="124"/>
        <v>0</v>
      </c>
      <c r="BF2173" s="194">
        <f t="shared" si="125"/>
        <v>0</v>
      </c>
      <c r="BG2173" s="194">
        <f t="shared" si="126"/>
        <v>0</v>
      </c>
      <c r="BH2173" s="194">
        <f t="shared" si="127"/>
        <v>0</v>
      </c>
      <c r="BI2173" s="194">
        <f t="shared" si="128"/>
        <v>0</v>
      </c>
      <c r="BJ2173" s="19" t="s">
        <v>77</v>
      </c>
      <c r="BK2173" s="194">
        <f t="shared" si="129"/>
        <v>0</v>
      </c>
      <c r="BL2173" s="19" t="s">
        <v>167</v>
      </c>
      <c r="BM2173" s="193" t="s">
        <v>4756</v>
      </c>
    </row>
    <row r="2174" spans="1:65" s="2" customFormat="1" ht="16.5" customHeight="1">
      <c r="A2174" s="36"/>
      <c r="B2174" s="37"/>
      <c r="C2174" s="218" t="s">
        <v>4757</v>
      </c>
      <c r="D2174" s="218" t="s">
        <v>264</v>
      </c>
      <c r="E2174" s="219" t="s">
        <v>4758</v>
      </c>
      <c r="F2174" s="220" t="s">
        <v>4759</v>
      </c>
      <c r="G2174" s="221" t="s">
        <v>289</v>
      </c>
      <c r="H2174" s="222">
        <v>3.218</v>
      </c>
      <c r="I2174" s="223"/>
      <c r="J2174" s="224">
        <f t="shared" si="120"/>
        <v>0</v>
      </c>
      <c r="K2174" s="225"/>
      <c r="L2174" s="226"/>
      <c r="M2174" s="227" t="s">
        <v>18</v>
      </c>
      <c r="N2174" s="228" t="s">
        <v>41</v>
      </c>
      <c r="O2174" s="66"/>
      <c r="P2174" s="191">
        <f t="shared" si="121"/>
        <v>0</v>
      </c>
      <c r="Q2174" s="191">
        <v>0</v>
      </c>
      <c r="R2174" s="191">
        <f t="shared" si="122"/>
        <v>0</v>
      </c>
      <c r="S2174" s="191">
        <v>0</v>
      </c>
      <c r="T2174" s="192">
        <f t="shared" si="123"/>
        <v>0</v>
      </c>
      <c r="U2174" s="36"/>
      <c r="V2174" s="36"/>
      <c r="W2174" s="36"/>
      <c r="X2174" s="36"/>
      <c r="Y2174" s="36"/>
      <c r="Z2174" s="36"/>
      <c r="AA2174" s="36"/>
      <c r="AB2174" s="36"/>
      <c r="AC2174" s="36"/>
      <c r="AD2174" s="36"/>
      <c r="AE2174" s="36"/>
      <c r="AR2174" s="193" t="s">
        <v>415</v>
      </c>
      <c r="AT2174" s="193" t="s">
        <v>264</v>
      </c>
      <c r="AU2174" s="193" t="s">
        <v>79</v>
      </c>
      <c r="AY2174" s="19" t="s">
        <v>244</v>
      </c>
      <c r="BE2174" s="194">
        <f t="shared" si="124"/>
        <v>0</v>
      </c>
      <c r="BF2174" s="194">
        <f t="shared" si="125"/>
        <v>0</v>
      </c>
      <c r="BG2174" s="194">
        <f t="shared" si="126"/>
        <v>0</v>
      </c>
      <c r="BH2174" s="194">
        <f t="shared" si="127"/>
        <v>0</v>
      </c>
      <c r="BI2174" s="194">
        <f t="shared" si="128"/>
        <v>0</v>
      </c>
      <c r="BJ2174" s="19" t="s">
        <v>77</v>
      </c>
      <c r="BK2174" s="194">
        <f t="shared" si="129"/>
        <v>0</v>
      </c>
      <c r="BL2174" s="19" t="s">
        <v>167</v>
      </c>
      <c r="BM2174" s="193" t="s">
        <v>4760</v>
      </c>
    </row>
    <row r="2175" spans="1:65" s="2" customFormat="1" ht="16.5" customHeight="1">
      <c r="A2175" s="36"/>
      <c r="B2175" s="37"/>
      <c r="C2175" s="218" t="s">
        <v>4761</v>
      </c>
      <c r="D2175" s="218" t="s">
        <v>264</v>
      </c>
      <c r="E2175" s="219" t="s">
        <v>4762</v>
      </c>
      <c r="F2175" s="220" t="s">
        <v>4763</v>
      </c>
      <c r="G2175" s="221" t="s">
        <v>289</v>
      </c>
      <c r="H2175" s="222">
        <v>0.495</v>
      </c>
      <c r="I2175" s="223"/>
      <c r="J2175" s="224">
        <f t="shared" si="120"/>
        <v>0</v>
      </c>
      <c r="K2175" s="225"/>
      <c r="L2175" s="226"/>
      <c r="M2175" s="227" t="s">
        <v>18</v>
      </c>
      <c r="N2175" s="228" t="s">
        <v>41</v>
      </c>
      <c r="O2175" s="66"/>
      <c r="P2175" s="191">
        <f t="shared" si="121"/>
        <v>0</v>
      </c>
      <c r="Q2175" s="191">
        <v>0</v>
      </c>
      <c r="R2175" s="191">
        <f t="shared" si="122"/>
        <v>0</v>
      </c>
      <c r="S2175" s="191">
        <v>0</v>
      </c>
      <c r="T2175" s="192">
        <f t="shared" si="123"/>
        <v>0</v>
      </c>
      <c r="U2175" s="36"/>
      <c r="V2175" s="36"/>
      <c r="W2175" s="36"/>
      <c r="X2175" s="36"/>
      <c r="Y2175" s="36"/>
      <c r="Z2175" s="36"/>
      <c r="AA2175" s="36"/>
      <c r="AB2175" s="36"/>
      <c r="AC2175" s="36"/>
      <c r="AD2175" s="36"/>
      <c r="AE2175" s="36"/>
      <c r="AR2175" s="193" t="s">
        <v>415</v>
      </c>
      <c r="AT2175" s="193" t="s">
        <v>264</v>
      </c>
      <c r="AU2175" s="193" t="s">
        <v>79</v>
      </c>
      <c r="AY2175" s="19" t="s">
        <v>244</v>
      </c>
      <c r="BE2175" s="194">
        <f t="shared" si="124"/>
        <v>0</v>
      </c>
      <c r="BF2175" s="194">
        <f t="shared" si="125"/>
        <v>0</v>
      </c>
      <c r="BG2175" s="194">
        <f t="shared" si="126"/>
        <v>0</v>
      </c>
      <c r="BH2175" s="194">
        <f t="shared" si="127"/>
        <v>0</v>
      </c>
      <c r="BI2175" s="194">
        <f t="shared" si="128"/>
        <v>0</v>
      </c>
      <c r="BJ2175" s="19" t="s">
        <v>77</v>
      </c>
      <c r="BK2175" s="194">
        <f t="shared" si="129"/>
        <v>0</v>
      </c>
      <c r="BL2175" s="19" t="s">
        <v>167</v>
      </c>
      <c r="BM2175" s="193" t="s">
        <v>4764</v>
      </c>
    </row>
    <row r="2176" spans="1:65" s="2" customFormat="1" ht="16.5" customHeight="1">
      <c r="A2176" s="36"/>
      <c r="B2176" s="37"/>
      <c r="C2176" s="218" t="s">
        <v>4765</v>
      </c>
      <c r="D2176" s="218" t="s">
        <v>264</v>
      </c>
      <c r="E2176" s="219" t="s">
        <v>4766</v>
      </c>
      <c r="F2176" s="220" t="s">
        <v>4767</v>
      </c>
      <c r="G2176" s="221" t="s">
        <v>289</v>
      </c>
      <c r="H2176" s="222">
        <v>0.29699999999999999</v>
      </c>
      <c r="I2176" s="223"/>
      <c r="J2176" s="224">
        <f t="shared" si="120"/>
        <v>0</v>
      </c>
      <c r="K2176" s="225"/>
      <c r="L2176" s="226"/>
      <c r="M2176" s="227" t="s">
        <v>18</v>
      </c>
      <c r="N2176" s="228" t="s">
        <v>41</v>
      </c>
      <c r="O2176" s="66"/>
      <c r="P2176" s="191">
        <f t="shared" si="121"/>
        <v>0</v>
      </c>
      <c r="Q2176" s="191">
        <v>0</v>
      </c>
      <c r="R2176" s="191">
        <f t="shared" si="122"/>
        <v>0</v>
      </c>
      <c r="S2176" s="191">
        <v>0</v>
      </c>
      <c r="T2176" s="192">
        <f t="shared" si="123"/>
        <v>0</v>
      </c>
      <c r="U2176" s="36"/>
      <c r="V2176" s="36"/>
      <c r="W2176" s="36"/>
      <c r="X2176" s="36"/>
      <c r="Y2176" s="36"/>
      <c r="Z2176" s="36"/>
      <c r="AA2176" s="36"/>
      <c r="AB2176" s="36"/>
      <c r="AC2176" s="36"/>
      <c r="AD2176" s="36"/>
      <c r="AE2176" s="36"/>
      <c r="AR2176" s="193" t="s">
        <v>415</v>
      </c>
      <c r="AT2176" s="193" t="s">
        <v>264</v>
      </c>
      <c r="AU2176" s="193" t="s">
        <v>79</v>
      </c>
      <c r="AY2176" s="19" t="s">
        <v>244</v>
      </c>
      <c r="BE2176" s="194">
        <f t="shared" si="124"/>
        <v>0</v>
      </c>
      <c r="BF2176" s="194">
        <f t="shared" si="125"/>
        <v>0</v>
      </c>
      <c r="BG2176" s="194">
        <f t="shared" si="126"/>
        <v>0</v>
      </c>
      <c r="BH2176" s="194">
        <f t="shared" si="127"/>
        <v>0</v>
      </c>
      <c r="BI2176" s="194">
        <f t="shared" si="128"/>
        <v>0</v>
      </c>
      <c r="BJ2176" s="19" t="s">
        <v>77</v>
      </c>
      <c r="BK2176" s="194">
        <f t="shared" si="129"/>
        <v>0</v>
      </c>
      <c r="BL2176" s="19" t="s">
        <v>167</v>
      </c>
      <c r="BM2176" s="193" t="s">
        <v>4768</v>
      </c>
    </row>
    <row r="2177" spans="1:65" s="2" customFormat="1" ht="24.2" customHeight="1">
      <c r="A2177" s="36"/>
      <c r="B2177" s="37"/>
      <c r="C2177" s="181" t="s">
        <v>4769</v>
      </c>
      <c r="D2177" s="181" t="s">
        <v>246</v>
      </c>
      <c r="E2177" s="182" t="s">
        <v>1130</v>
      </c>
      <c r="F2177" s="183" t="s">
        <v>1131</v>
      </c>
      <c r="G2177" s="184" t="s">
        <v>379</v>
      </c>
      <c r="H2177" s="185">
        <v>67</v>
      </c>
      <c r="I2177" s="186"/>
      <c r="J2177" s="187">
        <f t="shared" si="120"/>
        <v>0</v>
      </c>
      <c r="K2177" s="188"/>
      <c r="L2177" s="41"/>
      <c r="M2177" s="189" t="s">
        <v>18</v>
      </c>
      <c r="N2177" s="190" t="s">
        <v>41</v>
      </c>
      <c r="O2177" s="66"/>
      <c r="P2177" s="191">
        <f t="shared" si="121"/>
        <v>0</v>
      </c>
      <c r="Q2177" s="191">
        <v>5.5000000000000003E-4</v>
      </c>
      <c r="R2177" s="191">
        <f t="shared" si="122"/>
        <v>3.6850000000000001E-2</v>
      </c>
      <c r="S2177" s="191">
        <v>0</v>
      </c>
      <c r="T2177" s="192">
        <f t="shared" si="123"/>
        <v>0</v>
      </c>
      <c r="U2177" s="36"/>
      <c r="V2177" s="36"/>
      <c r="W2177" s="36"/>
      <c r="X2177" s="36"/>
      <c r="Y2177" s="36"/>
      <c r="Z2177" s="36"/>
      <c r="AA2177" s="36"/>
      <c r="AB2177" s="36"/>
      <c r="AC2177" s="36"/>
      <c r="AD2177" s="36"/>
      <c r="AE2177" s="36"/>
      <c r="AR2177" s="193" t="s">
        <v>167</v>
      </c>
      <c r="AT2177" s="193" t="s">
        <v>246</v>
      </c>
      <c r="AU2177" s="193" t="s">
        <v>79</v>
      </c>
      <c r="AY2177" s="19" t="s">
        <v>244</v>
      </c>
      <c r="BE2177" s="194">
        <f t="shared" si="124"/>
        <v>0</v>
      </c>
      <c r="BF2177" s="194">
        <f t="shared" si="125"/>
        <v>0</v>
      </c>
      <c r="BG2177" s="194">
        <f t="shared" si="126"/>
        <v>0</v>
      </c>
      <c r="BH2177" s="194">
        <f t="shared" si="127"/>
        <v>0</v>
      </c>
      <c r="BI2177" s="194">
        <f t="shared" si="128"/>
        <v>0</v>
      </c>
      <c r="BJ2177" s="19" t="s">
        <v>77</v>
      </c>
      <c r="BK2177" s="194">
        <f t="shared" si="129"/>
        <v>0</v>
      </c>
      <c r="BL2177" s="19" t="s">
        <v>167</v>
      </c>
      <c r="BM2177" s="193" t="s">
        <v>4770</v>
      </c>
    </row>
    <row r="2178" spans="1:65" s="2" customFormat="1" ht="24.2" customHeight="1">
      <c r="A2178" s="36"/>
      <c r="B2178" s="37"/>
      <c r="C2178" s="181" t="s">
        <v>4771</v>
      </c>
      <c r="D2178" s="181" t="s">
        <v>246</v>
      </c>
      <c r="E2178" s="182" t="s">
        <v>1134</v>
      </c>
      <c r="F2178" s="183" t="s">
        <v>1135</v>
      </c>
      <c r="G2178" s="184" t="s">
        <v>379</v>
      </c>
      <c r="H2178" s="185">
        <v>62</v>
      </c>
      <c r="I2178" s="186"/>
      <c r="J2178" s="187">
        <f t="shared" si="120"/>
        <v>0</v>
      </c>
      <c r="K2178" s="188"/>
      <c r="L2178" s="41"/>
      <c r="M2178" s="189" t="s">
        <v>18</v>
      </c>
      <c r="N2178" s="190" t="s">
        <v>41</v>
      </c>
      <c r="O2178" s="66"/>
      <c r="P2178" s="191">
        <f t="shared" si="121"/>
        <v>0</v>
      </c>
      <c r="Q2178" s="191">
        <v>5.0000000000000001E-4</v>
      </c>
      <c r="R2178" s="191">
        <f t="shared" si="122"/>
        <v>3.1E-2</v>
      </c>
      <c r="S2178" s="191">
        <v>0</v>
      </c>
      <c r="T2178" s="192">
        <f t="shared" si="123"/>
        <v>0</v>
      </c>
      <c r="U2178" s="36"/>
      <c r="V2178" s="36"/>
      <c r="W2178" s="36"/>
      <c r="X2178" s="36"/>
      <c r="Y2178" s="36"/>
      <c r="Z2178" s="36"/>
      <c r="AA2178" s="36"/>
      <c r="AB2178" s="36"/>
      <c r="AC2178" s="36"/>
      <c r="AD2178" s="36"/>
      <c r="AE2178" s="36"/>
      <c r="AR2178" s="193" t="s">
        <v>167</v>
      </c>
      <c r="AT2178" s="193" t="s">
        <v>246</v>
      </c>
      <c r="AU2178" s="193" t="s">
        <v>79</v>
      </c>
      <c r="AY2178" s="19" t="s">
        <v>244</v>
      </c>
      <c r="BE2178" s="194">
        <f t="shared" si="124"/>
        <v>0</v>
      </c>
      <c r="BF2178" s="194">
        <f t="shared" si="125"/>
        <v>0</v>
      </c>
      <c r="BG2178" s="194">
        <f t="shared" si="126"/>
        <v>0</v>
      </c>
      <c r="BH2178" s="194">
        <f t="shared" si="127"/>
        <v>0</v>
      </c>
      <c r="BI2178" s="194">
        <f t="shared" si="128"/>
        <v>0</v>
      </c>
      <c r="BJ2178" s="19" t="s">
        <v>77</v>
      </c>
      <c r="BK2178" s="194">
        <f t="shared" si="129"/>
        <v>0</v>
      </c>
      <c r="BL2178" s="19" t="s">
        <v>167</v>
      </c>
      <c r="BM2178" s="193" t="s">
        <v>4772</v>
      </c>
    </row>
    <row r="2179" spans="1:65" s="2" customFormat="1" ht="24.2" customHeight="1">
      <c r="A2179" s="36"/>
      <c r="B2179" s="37"/>
      <c r="C2179" s="181" t="s">
        <v>4773</v>
      </c>
      <c r="D2179" s="181" t="s">
        <v>246</v>
      </c>
      <c r="E2179" s="182" t="s">
        <v>1138</v>
      </c>
      <c r="F2179" s="183" t="s">
        <v>1139</v>
      </c>
      <c r="G2179" s="184" t="s">
        <v>289</v>
      </c>
      <c r="H2179" s="185">
        <v>310.3</v>
      </c>
      <c r="I2179" s="186"/>
      <c r="J2179" s="187">
        <f t="shared" si="120"/>
        <v>0</v>
      </c>
      <c r="K2179" s="188"/>
      <c r="L2179" s="41"/>
      <c r="M2179" s="189" t="s">
        <v>18</v>
      </c>
      <c r="N2179" s="190" t="s">
        <v>41</v>
      </c>
      <c r="O2179" s="66"/>
      <c r="P2179" s="191">
        <f t="shared" si="121"/>
        <v>0</v>
      </c>
      <c r="Q2179" s="191">
        <v>5.0000000000000002E-5</v>
      </c>
      <c r="R2179" s="191">
        <f t="shared" si="122"/>
        <v>1.5515000000000001E-2</v>
      </c>
      <c r="S2179" s="191">
        <v>0</v>
      </c>
      <c r="T2179" s="192">
        <f t="shared" si="123"/>
        <v>0</v>
      </c>
      <c r="U2179" s="36"/>
      <c r="V2179" s="36"/>
      <c r="W2179" s="36"/>
      <c r="X2179" s="36"/>
      <c r="Y2179" s="36"/>
      <c r="Z2179" s="36"/>
      <c r="AA2179" s="36"/>
      <c r="AB2179" s="36"/>
      <c r="AC2179" s="36"/>
      <c r="AD2179" s="36"/>
      <c r="AE2179" s="36"/>
      <c r="AR2179" s="193" t="s">
        <v>167</v>
      </c>
      <c r="AT2179" s="193" t="s">
        <v>246</v>
      </c>
      <c r="AU2179" s="193" t="s">
        <v>79</v>
      </c>
      <c r="AY2179" s="19" t="s">
        <v>244</v>
      </c>
      <c r="BE2179" s="194">
        <f t="shared" si="124"/>
        <v>0</v>
      </c>
      <c r="BF2179" s="194">
        <f t="shared" si="125"/>
        <v>0</v>
      </c>
      <c r="BG2179" s="194">
        <f t="shared" si="126"/>
        <v>0</v>
      </c>
      <c r="BH2179" s="194">
        <f t="shared" si="127"/>
        <v>0</v>
      </c>
      <c r="BI2179" s="194">
        <f t="shared" si="128"/>
        <v>0</v>
      </c>
      <c r="BJ2179" s="19" t="s">
        <v>77</v>
      </c>
      <c r="BK2179" s="194">
        <f t="shared" si="129"/>
        <v>0</v>
      </c>
      <c r="BL2179" s="19" t="s">
        <v>167</v>
      </c>
      <c r="BM2179" s="193" t="s">
        <v>4774</v>
      </c>
    </row>
    <row r="2180" spans="1:65" s="2" customFormat="1" ht="49.15" customHeight="1">
      <c r="A2180" s="36"/>
      <c r="B2180" s="37"/>
      <c r="C2180" s="181" t="s">
        <v>4775</v>
      </c>
      <c r="D2180" s="181" t="s">
        <v>246</v>
      </c>
      <c r="E2180" s="182" t="s">
        <v>4776</v>
      </c>
      <c r="F2180" s="183" t="s">
        <v>4777</v>
      </c>
      <c r="G2180" s="184" t="s">
        <v>262</v>
      </c>
      <c r="H2180" s="185">
        <v>5.3090000000000002</v>
      </c>
      <c r="I2180" s="186"/>
      <c r="J2180" s="187">
        <f t="shared" si="120"/>
        <v>0</v>
      </c>
      <c r="K2180" s="188"/>
      <c r="L2180" s="41"/>
      <c r="M2180" s="189" t="s">
        <v>18</v>
      </c>
      <c r="N2180" s="190" t="s">
        <v>41</v>
      </c>
      <c r="O2180" s="66"/>
      <c r="P2180" s="191">
        <f t="shared" si="121"/>
        <v>0</v>
      </c>
      <c r="Q2180" s="191">
        <v>0</v>
      </c>
      <c r="R2180" s="191">
        <f t="shared" si="122"/>
        <v>0</v>
      </c>
      <c r="S2180" s="191">
        <v>0</v>
      </c>
      <c r="T2180" s="192">
        <f t="shared" si="123"/>
        <v>0</v>
      </c>
      <c r="U2180" s="36"/>
      <c r="V2180" s="36"/>
      <c r="W2180" s="36"/>
      <c r="X2180" s="36"/>
      <c r="Y2180" s="36"/>
      <c r="Z2180" s="36"/>
      <c r="AA2180" s="36"/>
      <c r="AB2180" s="36"/>
      <c r="AC2180" s="36"/>
      <c r="AD2180" s="36"/>
      <c r="AE2180" s="36"/>
      <c r="AR2180" s="193" t="s">
        <v>167</v>
      </c>
      <c r="AT2180" s="193" t="s">
        <v>246</v>
      </c>
      <c r="AU2180" s="193" t="s">
        <v>79</v>
      </c>
      <c r="AY2180" s="19" t="s">
        <v>244</v>
      </c>
      <c r="BE2180" s="194">
        <f t="shared" si="124"/>
        <v>0</v>
      </c>
      <c r="BF2180" s="194">
        <f t="shared" si="125"/>
        <v>0</v>
      </c>
      <c r="BG2180" s="194">
        <f t="shared" si="126"/>
        <v>0</v>
      </c>
      <c r="BH2180" s="194">
        <f t="shared" si="127"/>
        <v>0</v>
      </c>
      <c r="BI2180" s="194">
        <f t="shared" si="128"/>
        <v>0</v>
      </c>
      <c r="BJ2180" s="19" t="s">
        <v>77</v>
      </c>
      <c r="BK2180" s="194">
        <f t="shared" si="129"/>
        <v>0</v>
      </c>
      <c r="BL2180" s="19" t="s">
        <v>167</v>
      </c>
      <c r="BM2180" s="193" t="s">
        <v>4778</v>
      </c>
    </row>
    <row r="2181" spans="1:65" s="12" customFormat="1" ht="22.9" customHeight="1">
      <c r="B2181" s="165"/>
      <c r="C2181" s="166"/>
      <c r="D2181" s="167" t="s">
        <v>69</v>
      </c>
      <c r="E2181" s="179" t="s">
        <v>1145</v>
      </c>
      <c r="F2181" s="179" t="s">
        <v>1146</v>
      </c>
      <c r="G2181" s="166"/>
      <c r="H2181" s="166"/>
      <c r="I2181" s="169"/>
      <c r="J2181" s="180">
        <f>BK2181</f>
        <v>0</v>
      </c>
      <c r="K2181" s="166"/>
      <c r="L2181" s="171"/>
      <c r="M2181" s="172"/>
      <c r="N2181" s="173"/>
      <c r="O2181" s="173"/>
      <c r="P2181" s="174">
        <f>SUM(P2182:P2277)</f>
        <v>0</v>
      </c>
      <c r="Q2181" s="173"/>
      <c r="R2181" s="174">
        <f>SUM(R2182:R2277)</f>
        <v>1.05293736</v>
      </c>
      <c r="S2181" s="173"/>
      <c r="T2181" s="175">
        <f>SUM(T2182:T2277)</f>
        <v>0</v>
      </c>
      <c r="AR2181" s="176" t="s">
        <v>79</v>
      </c>
      <c r="AT2181" s="177" t="s">
        <v>69</v>
      </c>
      <c r="AU2181" s="177" t="s">
        <v>77</v>
      </c>
      <c r="AY2181" s="176" t="s">
        <v>244</v>
      </c>
      <c r="BK2181" s="178">
        <f>SUM(BK2182:BK2277)</f>
        <v>0</v>
      </c>
    </row>
    <row r="2182" spans="1:65" s="2" customFormat="1" ht="24.2" customHeight="1">
      <c r="A2182" s="36"/>
      <c r="B2182" s="37"/>
      <c r="C2182" s="181" t="s">
        <v>4779</v>
      </c>
      <c r="D2182" s="181" t="s">
        <v>246</v>
      </c>
      <c r="E2182" s="182" t="s">
        <v>4780</v>
      </c>
      <c r="F2182" s="183" t="s">
        <v>4781</v>
      </c>
      <c r="G2182" s="184" t="s">
        <v>289</v>
      </c>
      <c r="H2182" s="185">
        <v>629.05200000000002</v>
      </c>
      <c r="I2182" s="186"/>
      <c r="J2182" s="187">
        <f>ROUND(I2182*H2182,2)</f>
        <v>0</v>
      </c>
      <c r="K2182" s="188"/>
      <c r="L2182" s="41"/>
      <c r="M2182" s="189" t="s">
        <v>18</v>
      </c>
      <c r="N2182" s="190" t="s">
        <v>41</v>
      </c>
      <c r="O2182" s="66"/>
      <c r="P2182" s="191">
        <f>O2182*H2182</f>
        <v>0</v>
      </c>
      <c r="Q2182" s="191">
        <v>2.0000000000000002E-5</v>
      </c>
      <c r="R2182" s="191">
        <f>Q2182*H2182</f>
        <v>1.2581040000000002E-2</v>
      </c>
      <c r="S2182" s="191">
        <v>0</v>
      </c>
      <c r="T2182" s="192">
        <f>S2182*H2182</f>
        <v>0</v>
      </c>
      <c r="U2182" s="36"/>
      <c r="V2182" s="36"/>
      <c r="W2182" s="36"/>
      <c r="X2182" s="36"/>
      <c r="Y2182" s="36"/>
      <c r="Z2182" s="36"/>
      <c r="AA2182" s="36"/>
      <c r="AB2182" s="36"/>
      <c r="AC2182" s="36"/>
      <c r="AD2182" s="36"/>
      <c r="AE2182" s="36"/>
      <c r="AR2182" s="193" t="s">
        <v>167</v>
      </c>
      <c r="AT2182" s="193" t="s">
        <v>246</v>
      </c>
      <c r="AU2182" s="193" t="s">
        <v>79</v>
      </c>
      <c r="AY2182" s="19" t="s">
        <v>244</v>
      </c>
      <c r="BE2182" s="194">
        <f>IF(N2182="základní",J2182,0)</f>
        <v>0</v>
      </c>
      <c r="BF2182" s="194">
        <f>IF(N2182="snížená",J2182,0)</f>
        <v>0</v>
      </c>
      <c r="BG2182" s="194">
        <f>IF(N2182="zákl. přenesená",J2182,0)</f>
        <v>0</v>
      </c>
      <c r="BH2182" s="194">
        <f>IF(N2182="sníž. přenesená",J2182,0)</f>
        <v>0</v>
      </c>
      <c r="BI2182" s="194">
        <f>IF(N2182="nulová",J2182,0)</f>
        <v>0</v>
      </c>
      <c r="BJ2182" s="19" t="s">
        <v>77</v>
      </c>
      <c r="BK2182" s="194">
        <f>ROUND(I2182*H2182,2)</f>
        <v>0</v>
      </c>
      <c r="BL2182" s="19" t="s">
        <v>167</v>
      </c>
      <c r="BM2182" s="193" t="s">
        <v>4782</v>
      </c>
    </row>
    <row r="2183" spans="1:65" s="15" customFormat="1">
      <c r="B2183" s="229"/>
      <c r="C2183" s="230"/>
      <c r="D2183" s="197" t="s">
        <v>252</v>
      </c>
      <c r="E2183" s="231" t="s">
        <v>18</v>
      </c>
      <c r="F2183" s="232" t="s">
        <v>4783</v>
      </c>
      <c r="G2183" s="230"/>
      <c r="H2183" s="231" t="s">
        <v>18</v>
      </c>
      <c r="I2183" s="233"/>
      <c r="J2183" s="230"/>
      <c r="K2183" s="230"/>
      <c r="L2183" s="234"/>
      <c r="M2183" s="235"/>
      <c r="N2183" s="236"/>
      <c r="O2183" s="236"/>
      <c r="P2183" s="236"/>
      <c r="Q2183" s="236"/>
      <c r="R2183" s="236"/>
      <c r="S2183" s="236"/>
      <c r="T2183" s="237"/>
      <c r="AT2183" s="238" t="s">
        <v>252</v>
      </c>
      <c r="AU2183" s="238" t="s">
        <v>79</v>
      </c>
      <c r="AV2183" s="15" t="s">
        <v>77</v>
      </c>
      <c r="AW2183" s="15" t="s">
        <v>32</v>
      </c>
      <c r="AX2183" s="15" t="s">
        <v>70</v>
      </c>
      <c r="AY2183" s="238" t="s">
        <v>244</v>
      </c>
    </row>
    <row r="2184" spans="1:65" s="13" customFormat="1" ht="33.75">
      <c r="B2184" s="195"/>
      <c r="C2184" s="196"/>
      <c r="D2184" s="197" t="s">
        <v>252</v>
      </c>
      <c r="E2184" s="198" t="s">
        <v>18</v>
      </c>
      <c r="F2184" s="199" t="s">
        <v>4784</v>
      </c>
      <c r="G2184" s="196"/>
      <c r="H2184" s="200">
        <v>485.05200000000002</v>
      </c>
      <c r="I2184" s="201"/>
      <c r="J2184" s="196"/>
      <c r="K2184" s="196"/>
      <c r="L2184" s="202"/>
      <c r="M2184" s="203"/>
      <c r="N2184" s="204"/>
      <c r="O2184" s="204"/>
      <c r="P2184" s="204"/>
      <c r="Q2184" s="204"/>
      <c r="R2184" s="204"/>
      <c r="S2184" s="204"/>
      <c r="T2184" s="205"/>
      <c r="AT2184" s="206" t="s">
        <v>252</v>
      </c>
      <c r="AU2184" s="206" t="s">
        <v>79</v>
      </c>
      <c r="AV2184" s="13" t="s">
        <v>79</v>
      </c>
      <c r="AW2184" s="13" t="s">
        <v>32</v>
      </c>
      <c r="AX2184" s="13" t="s">
        <v>70</v>
      </c>
      <c r="AY2184" s="206" t="s">
        <v>244</v>
      </c>
    </row>
    <row r="2185" spans="1:65" s="13" customFormat="1" ht="22.5">
      <c r="B2185" s="195"/>
      <c r="C2185" s="196"/>
      <c r="D2185" s="197" t="s">
        <v>252</v>
      </c>
      <c r="E2185" s="198" t="s">
        <v>18</v>
      </c>
      <c r="F2185" s="199" t="s">
        <v>4785</v>
      </c>
      <c r="G2185" s="196"/>
      <c r="H2185" s="200">
        <v>73.2</v>
      </c>
      <c r="I2185" s="201"/>
      <c r="J2185" s="196"/>
      <c r="K2185" s="196"/>
      <c r="L2185" s="202"/>
      <c r="M2185" s="203"/>
      <c r="N2185" s="204"/>
      <c r="O2185" s="204"/>
      <c r="P2185" s="204"/>
      <c r="Q2185" s="204"/>
      <c r="R2185" s="204"/>
      <c r="S2185" s="204"/>
      <c r="T2185" s="205"/>
      <c r="AT2185" s="206" t="s">
        <v>252</v>
      </c>
      <c r="AU2185" s="206" t="s">
        <v>79</v>
      </c>
      <c r="AV2185" s="13" t="s">
        <v>79</v>
      </c>
      <c r="AW2185" s="13" t="s">
        <v>32</v>
      </c>
      <c r="AX2185" s="13" t="s">
        <v>70</v>
      </c>
      <c r="AY2185" s="206" t="s">
        <v>244</v>
      </c>
    </row>
    <row r="2186" spans="1:65" s="13" customFormat="1">
      <c r="B2186" s="195"/>
      <c r="C2186" s="196"/>
      <c r="D2186" s="197" t="s">
        <v>252</v>
      </c>
      <c r="E2186" s="198" t="s">
        <v>18</v>
      </c>
      <c r="F2186" s="199" t="s">
        <v>3245</v>
      </c>
      <c r="G2186" s="196"/>
      <c r="H2186" s="200">
        <v>10.8</v>
      </c>
      <c r="I2186" s="201"/>
      <c r="J2186" s="196"/>
      <c r="K2186" s="196"/>
      <c r="L2186" s="202"/>
      <c r="M2186" s="203"/>
      <c r="N2186" s="204"/>
      <c r="O2186" s="204"/>
      <c r="P2186" s="204"/>
      <c r="Q2186" s="204"/>
      <c r="R2186" s="204"/>
      <c r="S2186" s="204"/>
      <c r="T2186" s="205"/>
      <c r="AT2186" s="206" t="s">
        <v>252</v>
      </c>
      <c r="AU2186" s="206" t="s">
        <v>79</v>
      </c>
      <c r="AV2186" s="13" t="s">
        <v>79</v>
      </c>
      <c r="AW2186" s="13" t="s">
        <v>32</v>
      </c>
      <c r="AX2186" s="13" t="s">
        <v>70</v>
      </c>
      <c r="AY2186" s="206" t="s">
        <v>244</v>
      </c>
    </row>
    <row r="2187" spans="1:65" s="13" customFormat="1" ht="33.75">
      <c r="B2187" s="195"/>
      <c r="C2187" s="196"/>
      <c r="D2187" s="197" t="s">
        <v>252</v>
      </c>
      <c r="E2187" s="198" t="s">
        <v>18</v>
      </c>
      <c r="F2187" s="199" t="s">
        <v>4786</v>
      </c>
      <c r="G2187" s="196"/>
      <c r="H2187" s="200">
        <v>520.96799999999996</v>
      </c>
      <c r="I2187" s="201"/>
      <c r="J2187" s="196"/>
      <c r="K2187" s="196"/>
      <c r="L2187" s="202"/>
      <c r="M2187" s="203"/>
      <c r="N2187" s="204"/>
      <c r="O2187" s="204"/>
      <c r="P2187" s="204"/>
      <c r="Q2187" s="204"/>
      <c r="R2187" s="204"/>
      <c r="S2187" s="204"/>
      <c r="T2187" s="205"/>
      <c r="AT2187" s="206" t="s">
        <v>252</v>
      </c>
      <c r="AU2187" s="206" t="s">
        <v>79</v>
      </c>
      <c r="AV2187" s="13" t="s">
        <v>79</v>
      </c>
      <c r="AW2187" s="13" t="s">
        <v>32</v>
      </c>
      <c r="AX2187" s="13" t="s">
        <v>70</v>
      </c>
      <c r="AY2187" s="206" t="s">
        <v>244</v>
      </c>
    </row>
    <row r="2188" spans="1:65" s="15" customFormat="1">
      <c r="B2188" s="229"/>
      <c r="C2188" s="230"/>
      <c r="D2188" s="197" t="s">
        <v>252</v>
      </c>
      <c r="E2188" s="231" t="s">
        <v>18</v>
      </c>
      <c r="F2188" s="232" t="s">
        <v>4787</v>
      </c>
      <c r="G2188" s="230"/>
      <c r="H2188" s="231" t="s">
        <v>18</v>
      </c>
      <c r="I2188" s="233"/>
      <c r="J2188" s="230"/>
      <c r="K2188" s="230"/>
      <c r="L2188" s="234"/>
      <c r="M2188" s="235"/>
      <c r="N2188" s="236"/>
      <c r="O2188" s="236"/>
      <c r="P2188" s="236"/>
      <c r="Q2188" s="236"/>
      <c r="R2188" s="236"/>
      <c r="S2188" s="236"/>
      <c r="T2188" s="237"/>
      <c r="AT2188" s="238" t="s">
        <v>252</v>
      </c>
      <c r="AU2188" s="238" t="s">
        <v>79</v>
      </c>
      <c r="AV2188" s="15" t="s">
        <v>77</v>
      </c>
      <c r="AW2188" s="15" t="s">
        <v>32</v>
      </c>
      <c r="AX2188" s="15" t="s">
        <v>70</v>
      </c>
      <c r="AY2188" s="238" t="s">
        <v>244</v>
      </c>
    </row>
    <row r="2189" spans="1:65" s="13" customFormat="1">
      <c r="B2189" s="195"/>
      <c r="C2189" s="196"/>
      <c r="D2189" s="197" t="s">
        <v>252</v>
      </c>
      <c r="E2189" s="198" t="s">
        <v>18</v>
      </c>
      <c r="F2189" s="199" t="s">
        <v>4788</v>
      </c>
      <c r="G2189" s="196"/>
      <c r="H2189" s="200">
        <v>13.064</v>
      </c>
      <c r="I2189" s="201"/>
      <c r="J2189" s="196"/>
      <c r="K2189" s="196"/>
      <c r="L2189" s="202"/>
      <c r="M2189" s="203"/>
      <c r="N2189" s="204"/>
      <c r="O2189" s="204"/>
      <c r="P2189" s="204"/>
      <c r="Q2189" s="204"/>
      <c r="R2189" s="204"/>
      <c r="S2189" s="204"/>
      <c r="T2189" s="205"/>
      <c r="AT2189" s="206" t="s">
        <v>252</v>
      </c>
      <c r="AU2189" s="206" t="s">
        <v>79</v>
      </c>
      <c r="AV2189" s="13" t="s">
        <v>79</v>
      </c>
      <c r="AW2189" s="13" t="s">
        <v>32</v>
      </c>
      <c r="AX2189" s="13" t="s">
        <v>70</v>
      </c>
      <c r="AY2189" s="206" t="s">
        <v>244</v>
      </c>
    </row>
    <row r="2190" spans="1:65" s="13" customFormat="1">
      <c r="B2190" s="195"/>
      <c r="C2190" s="196"/>
      <c r="D2190" s="197" t="s">
        <v>252</v>
      </c>
      <c r="E2190" s="198" t="s">
        <v>18</v>
      </c>
      <c r="F2190" s="199" t="s">
        <v>4789</v>
      </c>
      <c r="G2190" s="196"/>
      <c r="H2190" s="200">
        <v>4.032</v>
      </c>
      <c r="I2190" s="201"/>
      <c r="J2190" s="196"/>
      <c r="K2190" s="196"/>
      <c r="L2190" s="202"/>
      <c r="M2190" s="203"/>
      <c r="N2190" s="204"/>
      <c r="O2190" s="204"/>
      <c r="P2190" s="204"/>
      <c r="Q2190" s="204"/>
      <c r="R2190" s="204"/>
      <c r="S2190" s="204"/>
      <c r="T2190" s="205"/>
      <c r="AT2190" s="206" t="s">
        <v>252</v>
      </c>
      <c r="AU2190" s="206" t="s">
        <v>79</v>
      </c>
      <c r="AV2190" s="13" t="s">
        <v>79</v>
      </c>
      <c r="AW2190" s="13" t="s">
        <v>32</v>
      </c>
      <c r="AX2190" s="13" t="s">
        <v>70</v>
      </c>
      <c r="AY2190" s="206" t="s">
        <v>244</v>
      </c>
    </row>
    <row r="2191" spans="1:65" s="13" customFormat="1">
      <c r="B2191" s="195"/>
      <c r="C2191" s="196"/>
      <c r="D2191" s="197" t="s">
        <v>252</v>
      </c>
      <c r="E2191" s="198" t="s">
        <v>18</v>
      </c>
      <c r="F2191" s="199" t="s">
        <v>4790</v>
      </c>
      <c r="G2191" s="196"/>
      <c r="H2191" s="200">
        <v>9.5459999999999994</v>
      </c>
      <c r="I2191" s="201"/>
      <c r="J2191" s="196"/>
      <c r="K2191" s="196"/>
      <c r="L2191" s="202"/>
      <c r="M2191" s="203"/>
      <c r="N2191" s="204"/>
      <c r="O2191" s="204"/>
      <c r="P2191" s="204"/>
      <c r="Q2191" s="204"/>
      <c r="R2191" s="204"/>
      <c r="S2191" s="204"/>
      <c r="T2191" s="205"/>
      <c r="AT2191" s="206" t="s">
        <v>252</v>
      </c>
      <c r="AU2191" s="206" t="s">
        <v>79</v>
      </c>
      <c r="AV2191" s="13" t="s">
        <v>79</v>
      </c>
      <c r="AW2191" s="13" t="s">
        <v>32</v>
      </c>
      <c r="AX2191" s="13" t="s">
        <v>70</v>
      </c>
      <c r="AY2191" s="206" t="s">
        <v>244</v>
      </c>
    </row>
    <row r="2192" spans="1:65" s="15" customFormat="1">
      <c r="B2192" s="229"/>
      <c r="C2192" s="230"/>
      <c r="D2192" s="197" t="s">
        <v>252</v>
      </c>
      <c r="E2192" s="231" t="s">
        <v>18</v>
      </c>
      <c r="F2192" s="232" t="s">
        <v>374</v>
      </c>
      <c r="G2192" s="230"/>
      <c r="H2192" s="231" t="s">
        <v>18</v>
      </c>
      <c r="I2192" s="233"/>
      <c r="J2192" s="230"/>
      <c r="K2192" s="230"/>
      <c r="L2192" s="234"/>
      <c r="M2192" s="235"/>
      <c r="N2192" s="236"/>
      <c r="O2192" s="236"/>
      <c r="P2192" s="236"/>
      <c r="Q2192" s="236"/>
      <c r="R2192" s="236"/>
      <c r="S2192" s="236"/>
      <c r="T2192" s="237"/>
      <c r="AT2192" s="238" t="s">
        <v>252</v>
      </c>
      <c r="AU2192" s="238" t="s">
        <v>79</v>
      </c>
      <c r="AV2192" s="15" t="s">
        <v>77</v>
      </c>
      <c r="AW2192" s="15" t="s">
        <v>32</v>
      </c>
      <c r="AX2192" s="15" t="s">
        <v>70</v>
      </c>
      <c r="AY2192" s="238" t="s">
        <v>244</v>
      </c>
    </row>
    <row r="2193" spans="1:65" s="13" customFormat="1">
      <c r="B2193" s="195"/>
      <c r="C2193" s="196"/>
      <c r="D2193" s="197" t="s">
        <v>252</v>
      </c>
      <c r="E2193" s="198" t="s">
        <v>18</v>
      </c>
      <c r="F2193" s="199" t="s">
        <v>4791</v>
      </c>
      <c r="G2193" s="196"/>
      <c r="H2193" s="200">
        <v>-487.61</v>
      </c>
      <c r="I2193" s="201"/>
      <c r="J2193" s="196"/>
      <c r="K2193" s="196"/>
      <c r="L2193" s="202"/>
      <c r="M2193" s="203"/>
      <c r="N2193" s="204"/>
      <c r="O2193" s="204"/>
      <c r="P2193" s="204"/>
      <c r="Q2193" s="204"/>
      <c r="R2193" s="204"/>
      <c r="S2193" s="204"/>
      <c r="T2193" s="205"/>
      <c r="AT2193" s="206" t="s">
        <v>252</v>
      </c>
      <c r="AU2193" s="206" t="s">
        <v>79</v>
      </c>
      <c r="AV2193" s="13" t="s">
        <v>79</v>
      </c>
      <c r="AW2193" s="13" t="s">
        <v>32</v>
      </c>
      <c r="AX2193" s="13" t="s">
        <v>70</v>
      </c>
      <c r="AY2193" s="206" t="s">
        <v>244</v>
      </c>
    </row>
    <row r="2194" spans="1:65" s="14" customFormat="1">
      <c r="B2194" s="207"/>
      <c r="C2194" s="208"/>
      <c r="D2194" s="197" t="s">
        <v>252</v>
      </c>
      <c r="E2194" s="209" t="s">
        <v>18</v>
      </c>
      <c r="F2194" s="210" t="s">
        <v>254</v>
      </c>
      <c r="G2194" s="208"/>
      <c r="H2194" s="211">
        <v>629.05200000000002</v>
      </c>
      <c r="I2194" s="212"/>
      <c r="J2194" s="208"/>
      <c r="K2194" s="208"/>
      <c r="L2194" s="213"/>
      <c r="M2194" s="214"/>
      <c r="N2194" s="215"/>
      <c r="O2194" s="215"/>
      <c r="P2194" s="215"/>
      <c r="Q2194" s="215"/>
      <c r="R2194" s="215"/>
      <c r="S2194" s="215"/>
      <c r="T2194" s="216"/>
      <c r="AT2194" s="217" t="s">
        <v>252</v>
      </c>
      <c r="AU2194" s="217" t="s">
        <v>79</v>
      </c>
      <c r="AV2194" s="14" t="s">
        <v>250</v>
      </c>
      <c r="AW2194" s="14" t="s">
        <v>32</v>
      </c>
      <c r="AX2194" s="14" t="s">
        <v>77</v>
      </c>
      <c r="AY2194" s="217" t="s">
        <v>244</v>
      </c>
    </row>
    <row r="2195" spans="1:65" s="2" customFormat="1" ht="44.25" customHeight="1">
      <c r="A2195" s="36"/>
      <c r="B2195" s="37"/>
      <c r="C2195" s="181" t="s">
        <v>4792</v>
      </c>
      <c r="D2195" s="181" t="s">
        <v>246</v>
      </c>
      <c r="E2195" s="182" t="s">
        <v>4793</v>
      </c>
      <c r="F2195" s="183" t="s">
        <v>4794</v>
      </c>
      <c r="G2195" s="184" t="s">
        <v>289</v>
      </c>
      <c r="H2195" s="185">
        <v>716.66200000000003</v>
      </c>
      <c r="I2195" s="186"/>
      <c r="J2195" s="187">
        <f>ROUND(I2195*H2195,2)</f>
        <v>0</v>
      </c>
      <c r="K2195" s="188"/>
      <c r="L2195" s="41"/>
      <c r="M2195" s="189" t="s">
        <v>18</v>
      </c>
      <c r="N2195" s="190" t="s">
        <v>41</v>
      </c>
      <c r="O2195" s="66"/>
      <c r="P2195" s="191">
        <f>O2195*H2195</f>
        <v>0</v>
      </c>
      <c r="Q2195" s="191">
        <v>1.3999999999999999E-4</v>
      </c>
      <c r="R2195" s="191">
        <f>Q2195*H2195</f>
        <v>0.10033267999999999</v>
      </c>
      <c r="S2195" s="191">
        <v>0</v>
      </c>
      <c r="T2195" s="192">
        <f>S2195*H2195</f>
        <v>0</v>
      </c>
      <c r="U2195" s="36"/>
      <c r="V2195" s="36"/>
      <c r="W2195" s="36"/>
      <c r="X2195" s="36"/>
      <c r="Y2195" s="36"/>
      <c r="Z2195" s="36"/>
      <c r="AA2195" s="36"/>
      <c r="AB2195" s="36"/>
      <c r="AC2195" s="36"/>
      <c r="AD2195" s="36"/>
      <c r="AE2195" s="36"/>
      <c r="AR2195" s="193" t="s">
        <v>167</v>
      </c>
      <c r="AT2195" s="193" t="s">
        <v>246</v>
      </c>
      <c r="AU2195" s="193" t="s">
        <v>79</v>
      </c>
      <c r="AY2195" s="19" t="s">
        <v>244</v>
      </c>
      <c r="BE2195" s="194">
        <f>IF(N2195="základní",J2195,0)</f>
        <v>0</v>
      </c>
      <c r="BF2195" s="194">
        <f>IF(N2195="snížená",J2195,0)</f>
        <v>0</v>
      </c>
      <c r="BG2195" s="194">
        <f>IF(N2195="zákl. přenesená",J2195,0)</f>
        <v>0</v>
      </c>
      <c r="BH2195" s="194">
        <f>IF(N2195="sníž. přenesená",J2195,0)</f>
        <v>0</v>
      </c>
      <c r="BI2195" s="194">
        <f>IF(N2195="nulová",J2195,0)</f>
        <v>0</v>
      </c>
      <c r="BJ2195" s="19" t="s">
        <v>77</v>
      </c>
      <c r="BK2195" s="194">
        <f>ROUND(I2195*H2195,2)</f>
        <v>0</v>
      </c>
      <c r="BL2195" s="19" t="s">
        <v>167</v>
      </c>
      <c r="BM2195" s="193" t="s">
        <v>4795</v>
      </c>
    </row>
    <row r="2196" spans="1:65" s="2" customFormat="1" ht="29.25">
      <c r="A2196" s="36"/>
      <c r="B2196" s="37"/>
      <c r="C2196" s="38"/>
      <c r="D2196" s="197" t="s">
        <v>444</v>
      </c>
      <c r="E2196" s="38"/>
      <c r="F2196" s="239" t="s">
        <v>4796</v>
      </c>
      <c r="G2196" s="38"/>
      <c r="H2196" s="38"/>
      <c r="I2196" s="240"/>
      <c r="J2196" s="38"/>
      <c r="K2196" s="38"/>
      <c r="L2196" s="41"/>
      <c r="M2196" s="241"/>
      <c r="N2196" s="242"/>
      <c r="O2196" s="66"/>
      <c r="P2196" s="66"/>
      <c r="Q2196" s="66"/>
      <c r="R2196" s="66"/>
      <c r="S2196" s="66"/>
      <c r="T2196" s="67"/>
      <c r="U2196" s="36"/>
      <c r="V2196" s="36"/>
      <c r="W2196" s="36"/>
      <c r="X2196" s="36"/>
      <c r="Y2196" s="36"/>
      <c r="Z2196" s="36"/>
      <c r="AA2196" s="36"/>
      <c r="AB2196" s="36"/>
      <c r="AC2196" s="36"/>
      <c r="AD2196" s="36"/>
      <c r="AE2196" s="36"/>
      <c r="AT2196" s="19" t="s">
        <v>444</v>
      </c>
      <c r="AU2196" s="19" t="s">
        <v>79</v>
      </c>
    </row>
    <row r="2197" spans="1:65" s="15" customFormat="1">
      <c r="B2197" s="229"/>
      <c r="C2197" s="230"/>
      <c r="D2197" s="197" t="s">
        <v>252</v>
      </c>
      <c r="E2197" s="231" t="s">
        <v>18</v>
      </c>
      <c r="F2197" s="232" t="s">
        <v>4783</v>
      </c>
      <c r="G2197" s="230"/>
      <c r="H2197" s="231" t="s">
        <v>18</v>
      </c>
      <c r="I2197" s="233"/>
      <c r="J2197" s="230"/>
      <c r="K2197" s="230"/>
      <c r="L2197" s="234"/>
      <c r="M2197" s="235"/>
      <c r="N2197" s="236"/>
      <c r="O2197" s="236"/>
      <c r="P2197" s="236"/>
      <c r="Q2197" s="236"/>
      <c r="R2197" s="236"/>
      <c r="S2197" s="236"/>
      <c r="T2197" s="237"/>
      <c r="AT2197" s="238" t="s">
        <v>252</v>
      </c>
      <c r="AU2197" s="238" t="s">
        <v>79</v>
      </c>
      <c r="AV2197" s="15" t="s">
        <v>77</v>
      </c>
      <c r="AW2197" s="15" t="s">
        <v>32</v>
      </c>
      <c r="AX2197" s="15" t="s">
        <v>70</v>
      </c>
      <c r="AY2197" s="238" t="s">
        <v>244</v>
      </c>
    </row>
    <row r="2198" spans="1:65" s="13" customFormat="1" ht="33.75">
      <c r="B2198" s="195"/>
      <c r="C2198" s="196"/>
      <c r="D2198" s="197" t="s">
        <v>252</v>
      </c>
      <c r="E2198" s="198" t="s">
        <v>18</v>
      </c>
      <c r="F2198" s="199" t="s">
        <v>4784</v>
      </c>
      <c r="G2198" s="196"/>
      <c r="H2198" s="200">
        <v>485.05200000000002</v>
      </c>
      <c r="I2198" s="201"/>
      <c r="J2198" s="196"/>
      <c r="K2198" s="196"/>
      <c r="L2198" s="202"/>
      <c r="M2198" s="203"/>
      <c r="N2198" s="204"/>
      <c r="O2198" s="204"/>
      <c r="P2198" s="204"/>
      <c r="Q2198" s="204"/>
      <c r="R2198" s="204"/>
      <c r="S2198" s="204"/>
      <c r="T2198" s="205"/>
      <c r="AT2198" s="206" t="s">
        <v>252</v>
      </c>
      <c r="AU2198" s="206" t="s">
        <v>79</v>
      </c>
      <c r="AV2198" s="13" t="s">
        <v>79</v>
      </c>
      <c r="AW2198" s="13" t="s">
        <v>32</v>
      </c>
      <c r="AX2198" s="13" t="s">
        <v>70</v>
      </c>
      <c r="AY2198" s="206" t="s">
        <v>244</v>
      </c>
    </row>
    <row r="2199" spans="1:65" s="13" customFormat="1" ht="22.5">
      <c r="B2199" s="195"/>
      <c r="C2199" s="196"/>
      <c r="D2199" s="197" t="s">
        <v>252</v>
      </c>
      <c r="E2199" s="198" t="s">
        <v>18</v>
      </c>
      <c r="F2199" s="199" t="s">
        <v>4785</v>
      </c>
      <c r="G2199" s="196"/>
      <c r="H2199" s="200">
        <v>73.2</v>
      </c>
      <c r="I2199" s="201"/>
      <c r="J2199" s="196"/>
      <c r="K2199" s="196"/>
      <c r="L2199" s="202"/>
      <c r="M2199" s="203"/>
      <c r="N2199" s="204"/>
      <c r="O2199" s="204"/>
      <c r="P2199" s="204"/>
      <c r="Q2199" s="204"/>
      <c r="R2199" s="204"/>
      <c r="S2199" s="204"/>
      <c r="T2199" s="205"/>
      <c r="AT2199" s="206" t="s">
        <v>252</v>
      </c>
      <c r="AU2199" s="206" t="s">
        <v>79</v>
      </c>
      <c r="AV2199" s="13" t="s">
        <v>79</v>
      </c>
      <c r="AW2199" s="13" t="s">
        <v>32</v>
      </c>
      <c r="AX2199" s="13" t="s">
        <v>70</v>
      </c>
      <c r="AY2199" s="206" t="s">
        <v>244</v>
      </c>
    </row>
    <row r="2200" spans="1:65" s="13" customFormat="1">
      <c r="B2200" s="195"/>
      <c r="C2200" s="196"/>
      <c r="D2200" s="197" t="s">
        <v>252</v>
      </c>
      <c r="E2200" s="198" t="s">
        <v>18</v>
      </c>
      <c r="F2200" s="199" t="s">
        <v>3245</v>
      </c>
      <c r="G2200" s="196"/>
      <c r="H2200" s="200">
        <v>10.8</v>
      </c>
      <c r="I2200" s="201"/>
      <c r="J2200" s="196"/>
      <c r="K2200" s="196"/>
      <c r="L2200" s="202"/>
      <c r="M2200" s="203"/>
      <c r="N2200" s="204"/>
      <c r="O2200" s="204"/>
      <c r="P2200" s="204"/>
      <c r="Q2200" s="204"/>
      <c r="R2200" s="204"/>
      <c r="S2200" s="204"/>
      <c r="T2200" s="205"/>
      <c r="AT2200" s="206" t="s">
        <v>252</v>
      </c>
      <c r="AU2200" s="206" t="s">
        <v>79</v>
      </c>
      <c r="AV2200" s="13" t="s">
        <v>79</v>
      </c>
      <c r="AW2200" s="13" t="s">
        <v>32</v>
      </c>
      <c r="AX2200" s="13" t="s">
        <v>70</v>
      </c>
      <c r="AY2200" s="206" t="s">
        <v>244</v>
      </c>
    </row>
    <row r="2201" spans="1:65" s="13" customFormat="1" ht="33.75">
      <c r="B2201" s="195"/>
      <c r="C2201" s="196"/>
      <c r="D2201" s="197" t="s">
        <v>252</v>
      </c>
      <c r="E2201" s="198" t="s">
        <v>18</v>
      </c>
      <c r="F2201" s="199" t="s">
        <v>4786</v>
      </c>
      <c r="G2201" s="196"/>
      <c r="H2201" s="200">
        <v>520.96799999999996</v>
      </c>
      <c r="I2201" s="201"/>
      <c r="J2201" s="196"/>
      <c r="K2201" s="196"/>
      <c r="L2201" s="202"/>
      <c r="M2201" s="203"/>
      <c r="N2201" s="204"/>
      <c r="O2201" s="204"/>
      <c r="P2201" s="204"/>
      <c r="Q2201" s="204"/>
      <c r="R2201" s="204"/>
      <c r="S2201" s="204"/>
      <c r="T2201" s="205"/>
      <c r="AT2201" s="206" t="s">
        <v>252</v>
      </c>
      <c r="AU2201" s="206" t="s">
        <v>79</v>
      </c>
      <c r="AV2201" s="13" t="s">
        <v>79</v>
      </c>
      <c r="AW2201" s="13" t="s">
        <v>32</v>
      </c>
      <c r="AX2201" s="13" t="s">
        <v>70</v>
      </c>
      <c r="AY2201" s="206" t="s">
        <v>244</v>
      </c>
    </row>
    <row r="2202" spans="1:65" s="13" customFormat="1">
      <c r="B2202" s="195"/>
      <c r="C2202" s="196"/>
      <c r="D2202" s="197" t="s">
        <v>252</v>
      </c>
      <c r="E2202" s="198" t="s">
        <v>18</v>
      </c>
      <c r="F2202" s="199" t="s">
        <v>4788</v>
      </c>
      <c r="G2202" s="196"/>
      <c r="H2202" s="200">
        <v>13.064</v>
      </c>
      <c r="I2202" s="201"/>
      <c r="J2202" s="196"/>
      <c r="K2202" s="196"/>
      <c r="L2202" s="202"/>
      <c r="M2202" s="203"/>
      <c r="N2202" s="204"/>
      <c r="O2202" s="204"/>
      <c r="P2202" s="204"/>
      <c r="Q2202" s="204"/>
      <c r="R2202" s="204"/>
      <c r="S2202" s="204"/>
      <c r="T2202" s="205"/>
      <c r="AT2202" s="206" t="s">
        <v>252</v>
      </c>
      <c r="AU2202" s="206" t="s">
        <v>79</v>
      </c>
      <c r="AV2202" s="13" t="s">
        <v>79</v>
      </c>
      <c r="AW2202" s="13" t="s">
        <v>32</v>
      </c>
      <c r="AX2202" s="13" t="s">
        <v>70</v>
      </c>
      <c r="AY2202" s="206" t="s">
        <v>244</v>
      </c>
    </row>
    <row r="2203" spans="1:65" s="13" customFormat="1">
      <c r="B2203" s="195"/>
      <c r="C2203" s="196"/>
      <c r="D2203" s="197" t="s">
        <v>252</v>
      </c>
      <c r="E2203" s="198" t="s">
        <v>18</v>
      </c>
      <c r="F2203" s="199" t="s">
        <v>4789</v>
      </c>
      <c r="G2203" s="196"/>
      <c r="H2203" s="200">
        <v>4.032</v>
      </c>
      <c r="I2203" s="201"/>
      <c r="J2203" s="196"/>
      <c r="K2203" s="196"/>
      <c r="L2203" s="202"/>
      <c r="M2203" s="203"/>
      <c r="N2203" s="204"/>
      <c r="O2203" s="204"/>
      <c r="P2203" s="204"/>
      <c r="Q2203" s="204"/>
      <c r="R2203" s="204"/>
      <c r="S2203" s="204"/>
      <c r="T2203" s="205"/>
      <c r="AT2203" s="206" t="s">
        <v>252</v>
      </c>
      <c r="AU2203" s="206" t="s">
        <v>79</v>
      </c>
      <c r="AV2203" s="13" t="s">
        <v>79</v>
      </c>
      <c r="AW2203" s="13" t="s">
        <v>32</v>
      </c>
      <c r="AX2203" s="13" t="s">
        <v>70</v>
      </c>
      <c r="AY2203" s="206" t="s">
        <v>244</v>
      </c>
    </row>
    <row r="2204" spans="1:65" s="13" customFormat="1">
      <c r="B2204" s="195"/>
      <c r="C2204" s="196"/>
      <c r="D2204" s="197" t="s">
        <v>252</v>
      </c>
      <c r="E2204" s="198" t="s">
        <v>18</v>
      </c>
      <c r="F2204" s="199" t="s">
        <v>4790</v>
      </c>
      <c r="G2204" s="196"/>
      <c r="H2204" s="200">
        <v>9.5459999999999994</v>
      </c>
      <c r="I2204" s="201"/>
      <c r="J2204" s="196"/>
      <c r="K2204" s="196"/>
      <c r="L2204" s="202"/>
      <c r="M2204" s="203"/>
      <c r="N2204" s="204"/>
      <c r="O2204" s="204"/>
      <c r="P2204" s="204"/>
      <c r="Q2204" s="204"/>
      <c r="R2204" s="204"/>
      <c r="S2204" s="204"/>
      <c r="T2204" s="205"/>
      <c r="AT2204" s="206" t="s">
        <v>252</v>
      </c>
      <c r="AU2204" s="206" t="s">
        <v>79</v>
      </c>
      <c r="AV2204" s="13" t="s">
        <v>79</v>
      </c>
      <c r="AW2204" s="13" t="s">
        <v>32</v>
      </c>
      <c r="AX2204" s="13" t="s">
        <v>70</v>
      </c>
      <c r="AY2204" s="206" t="s">
        <v>244</v>
      </c>
    </row>
    <row r="2205" spans="1:65" s="15" customFormat="1">
      <c r="B2205" s="229"/>
      <c r="C2205" s="230"/>
      <c r="D2205" s="197" t="s">
        <v>252</v>
      </c>
      <c r="E2205" s="231" t="s">
        <v>18</v>
      </c>
      <c r="F2205" s="232" t="s">
        <v>374</v>
      </c>
      <c r="G2205" s="230"/>
      <c r="H2205" s="231" t="s">
        <v>18</v>
      </c>
      <c r="I2205" s="233"/>
      <c r="J2205" s="230"/>
      <c r="K2205" s="230"/>
      <c r="L2205" s="234"/>
      <c r="M2205" s="235"/>
      <c r="N2205" s="236"/>
      <c r="O2205" s="236"/>
      <c r="P2205" s="236"/>
      <c r="Q2205" s="236"/>
      <c r="R2205" s="236"/>
      <c r="S2205" s="236"/>
      <c r="T2205" s="237"/>
      <c r="AT2205" s="238" t="s">
        <v>252</v>
      </c>
      <c r="AU2205" s="238" t="s">
        <v>79</v>
      </c>
      <c r="AV2205" s="15" t="s">
        <v>77</v>
      </c>
      <c r="AW2205" s="15" t="s">
        <v>32</v>
      </c>
      <c r="AX2205" s="15" t="s">
        <v>70</v>
      </c>
      <c r="AY2205" s="238" t="s">
        <v>244</v>
      </c>
    </row>
    <row r="2206" spans="1:65" s="13" customFormat="1">
      <c r="B2206" s="195"/>
      <c r="C2206" s="196"/>
      <c r="D2206" s="197" t="s">
        <v>252</v>
      </c>
      <c r="E2206" s="198" t="s">
        <v>18</v>
      </c>
      <c r="F2206" s="199" t="s">
        <v>4797</v>
      </c>
      <c r="G2206" s="196"/>
      <c r="H2206" s="200">
        <v>-400</v>
      </c>
      <c r="I2206" s="201"/>
      <c r="J2206" s="196"/>
      <c r="K2206" s="196"/>
      <c r="L2206" s="202"/>
      <c r="M2206" s="203"/>
      <c r="N2206" s="204"/>
      <c r="O2206" s="204"/>
      <c r="P2206" s="204"/>
      <c r="Q2206" s="204"/>
      <c r="R2206" s="204"/>
      <c r="S2206" s="204"/>
      <c r="T2206" s="205"/>
      <c r="AT2206" s="206" t="s">
        <v>252</v>
      </c>
      <c r="AU2206" s="206" t="s">
        <v>79</v>
      </c>
      <c r="AV2206" s="13" t="s">
        <v>79</v>
      </c>
      <c r="AW2206" s="13" t="s">
        <v>32</v>
      </c>
      <c r="AX2206" s="13" t="s">
        <v>70</v>
      </c>
      <c r="AY2206" s="206" t="s">
        <v>244</v>
      </c>
    </row>
    <row r="2207" spans="1:65" s="14" customFormat="1">
      <c r="B2207" s="207"/>
      <c r="C2207" s="208"/>
      <c r="D2207" s="197" t="s">
        <v>252</v>
      </c>
      <c r="E2207" s="209" t="s">
        <v>18</v>
      </c>
      <c r="F2207" s="210" t="s">
        <v>254</v>
      </c>
      <c r="G2207" s="208"/>
      <c r="H2207" s="211">
        <v>716.66200000000003</v>
      </c>
      <c r="I2207" s="212"/>
      <c r="J2207" s="208"/>
      <c r="K2207" s="208"/>
      <c r="L2207" s="213"/>
      <c r="M2207" s="214"/>
      <c r="N2207" s="215"/>
      <c r="O2207" s="215"/>
      <c r="P2207" s="215"/>
      <c r="Q2207" s="215"/>
      <c r="R2207" s="215"/>
      <c r="S2207" s="215"/>
      <c r="T2207" s="216"/>
      <c r="AT2207" s="217" t="s">
        <v>252</v>
      </c>
      <c r="AU2207" s="217" t="s">
        <v>79</v>
      </c>
      <c r="AV2207" s="14" t="s">
        <v>250</v>
      </c>
      <c r="AW2207" s="14" t="s">
        <v>32</v>
      </c>
      <c r="AX2207" s="14" t="s">
        <v>77</v>
      </c>
      <c r="AY2207" s="217" t="s">
        <v>244</v>
      </c>
    </row>
    <row r="2208" spans="1:65" s="2" customFormat="1" ht="44.25" customHeight="1">
      <c r="A2208" s="36"/>
      <c r="B2208" s="37"/>
      <c r="C2208" s="181" t="s">
        <v>4798</v>
      </c>
      <c r="D2208" s="181" t="s">
        <v>246</v>
      </c>
      <c r="E2208" s="182" t="s">
        <v>4799</v>
      </c>
      <c r="F2208" s="183" t="s">
        <v>4800</v>
      </c>
      <c r="G2208" s="184" t="s">
        <v>289</v>
      </c>
      <c r="H2208" s="185">
        <v>690.02</v>
      </c>
      <c r="I2208" s="186"/>
      <c r="J2208" s="187">
        <f>ROUND(I2208*H2208,2)</f>
        <v>0</v>
      </c>
      <c r="K2208" s="188"/>
      <c r="L2208" s="41"/>
      <c r="M2208" s="189" t="s">
        <v>18</v>
      </c>
      <c r="N2208" s="190" t="s">
        <v>41</v>
      </c>
      <c r="O2208" s="66"/>
      <c r="P2208" s="191">
        <f>O2208*H2208</f>
        <v>0</v>
      </c>
      <c r="Q2208" s="191">
        <v>2.2000000000000001E-4</v>
      </c>
      <c r="R2208" s="191">
        <f>Q2208*H2208</f>
        <v>0.15180440000000001</v>
      </c>
      <c r="S2208" s="191">
        <v>0</v>
      </c>
      <c r="T2208" s="192">
        <f>S2208*H2208</f>
        <v>0</v>
      </c>
      <c r="U2208" s="36"/>
      <c r="V2208" s="36"/>
      <c r="W2208" s="36"/>
      <c r="X2208" s="36"/>
      <c r="Y2208" s="36"/>
      <c r="Z2208" s="36"/>
      <c r="AA2208" s="36"/>
      <c r="AB2208" s="36"/>
      <c r="AC2208" s="36"/>
      <c r="AD2208" s="36"/>
      <c r="AE2208" s="36"/>
      <c r="AR2208" s="193" t="s">
        <v>167</v>
      </c>
      <c r="AT2208" s="193" t="s">
        <v>246</v>
      </c>
      <c r="AU2208" s="193" t="s">
        <v>79</v>
      </c>
      <c r="AY2208" s="19" t="s">
        <v>244</v>
      </c>
      <c r="BE2208" s="194">
        <f>IF(N2208="základní",J2208,0)</f>
        <v>0</v>
      </c>
      <c r="BF2208" s="194">
        <f>IF(N2208="snížená",J2208,0)</f>
        <v>0</v>
      </c>
      <c r="BG2208" s="194">
        <f>IF(N2208="zákl. přenesená",J2208,0)</f>
        <v>0</v>
      </c>
      <c r="BH2208" s="194">
        <f>IF(N2208="sníž. přenesená",J2208,0)</f>
        <v>0</v>
      </c>
      <c r="BI2208" s="194">
        <f>IF(N2208="nulová",J2208,0)</f>
        <v>0</v>
      </c>
      <c r="BJ2208" s="19" t="s">
        <v>77</v>
      </c>
      <c r="BK2208" s="194">
        <f>ROUND(I2208*H2208,2)</f>
        <v>0</v>
      </c>
      <c r="BL2208" s="19" t="s">
        <v>167</v>
      </c>
      <c r="BM2208" s="193" t="s">
        <v>4801</v>
      </c>
    </row>
    <row r="2209" spans="1:65" s="2" customFormat="1" ht="29.25">
      <c r="A2209" s="36"/>
      <c r="B2209" s="37"/>
      <c r="C2209" s="38"/>
      <c r="D2209" s="197" t="s">
        <v>444</v>
      </c>
      <c r="E2209" s="38"/>
      <c r="F2209" s="239" t="s">
        <v>4802</v>
      </c>
      <c r="G2209" s="38"/>
      <c r="H2209" s="38"/>
      <c r="I2209" s="240"/>
      <c r="J2209" s="38"/>
      <c r="K2209" s="38"/>
      <c r="L2209" s="41"/>
      <c r="M2209" s="241"/>
      <c r="N2209" s="242"/>
      <c r="O2209" s="66"/>
      <c r="P2209" s="66"/>
      <c r="Q2209" s="66"/>
      <c r="R2209" s="66"/>
      <c r="S2209" s="66"/>
      <c r="T2209" s="67"/>
      <c r="U2209" s="36"/>
      <c r="V2209" s="36"/>
      <c r="W2209" s="36"/>
      <c r="X2209" s="36"/>
      <c r="Y2209" s="36"/>
      <c r="Z2209" s="36"/>
      <c r="AA2209" s="36"/>
      <c r="AB2209" s="36"/>
      <c r="AC2209" s="36"/>
      <c r="AD2209" s="36"/>
      <c r="AE2209" s="36"/>
      <c r="AT2209" s="19" t="s">
        <v>444</v>
      </c>
      <c r="AU2209" s="19" t="s">
        <v>79</v>
      </c>
    </row>
    <row r="2210" spans="1:65" s="15" customFormat="1">
      <c r="B2210" s="229"/>
      <c r="C2210" s="230"/>
      <c r="D2210" s="197" t="s">
        <v>252</v>
      </c>
      <c r="E2210" s="231" t="s">
        <v>18</v>
      </c>
      <c r="F2210" s="232" t="s">
        <v>4783</v>
      </c>
      <c r="G2210" s="230"/>
      <c r="H2210" s="231" t="s">
        <v>18</v>
      </c>
      <c r="I2210" s="233"/>
      <c r="J2210" s="230"/>
      <c r="K2210" s="230"/>
      <c r="L2210" s="234"/>
      <c r="M2210" s="235"/>
      <c r="N2210" s="236"/>
      <c r="O2210" s="236"/>
      <c r="P2210" s="236"/>
      <c r="Q2210" s="236"/>
      <c r="R2210" s="236"/>
      <c r="S2210" s="236"/>
      <c r="T2210" s="237"/>
      <c r="AT2210" s="238" t="s">
        <v>252</v>
      </c>
      <c r="AU2210" s="238" t="s">
        <v>79</v>
      </c>
      <c r="AV2210" s="15" t="s">
        <v>77</v>
      </c>
      <c r="AW2210" s="15" t="s">
        <v>32</v>
      </c>
      <c r="AX2210" s="15" t="s">
        <v>70</v>
      </c>
      <c r="AY2210" s="238" t="s">
        <v>244</v>
      </c>
    </row>
    <row r="2211" spans="1:65" s="13" customFormat="1" ht="33.75">
      <c r="B2211" s="195"/>
      <c r="C2211" s="196"/>
      <c r="D2211" s="197" t="s">
        <v>252</v>
      </c>
      <c r="E2211" s="198" t="s">
        <v>18</v>
      </c>
      <c r="F2211" s="199" t="s">
        <v>4784</v>
      </c>
      <c r="G2211" s="196"/>
      <c r="H2211" s="200">
        <v>485.05200000000002</v>
      </c>
      <c r="I2211" s="201"/>
      <c r="J2211" s="196"/>
      <c r="K2211" s="196"/>
      <c r="L2211" s="202"/>
      <c r="M2211" s="203"/>
      <c r="N2211" s="204"/>
      <c r="O2211" s="204"/>
      <c r="P2211" s="204"/>
      <c r="Q2211" s="204"/>
      <c r="R2211" s="204"/>
      <c r="S2211" s="204"/>
      <c r="T2211" s="205"/>
      <c r="AT2211" s="206" t="s">
        <v>252</v>
      </c>
      <c r="AU2211" s="206" t="s">
        <v>79</v>
      </c>
      <c r="AV2211" s="13" t="s">
        <v>79</v>
      </c>
      <c r="AW2211" s="13" t="s">
        <v>32</v>
      </c>
      <c r="AX2211" s="13" t="s">
        <v>70</v>
      </c>
      <c r="AY2211" s="206" t="s">
        <v>244</v>
      </c>
    </row>
    <row r="2212" spans="1:65" s="13" customFormat="1" ht="22.5">
      <c r="B2212" s="195"/>
      <c r="C2212" s="196"/>
      <c r="D2212" s="197" t="s">
        <v>252</v>
      </c>
      <c r="E2212" s="198" t="s">
        <v>18</v>
      </c>
      <c r="F2212" s="199" t="s">
        <v>4785</v>
      </c>
      <c r="G2212" s="196"/>
      <c r="H2212" s="200">
        <v>73.2</v>
      </c>
      <c r="I2212" s="201"/>
      <c r="J2212" s="196"/>
      <c r="K2212" s="196"/>
      <c r="L2212" s="202"/>
      <c r="M2212" s="203"/>
      <c r="N2212" s="204"/>
      <c r="O2212" s="204"/>
      <c r="P2212" s="204"/>
      <c r="Q2212" s="204"/>
      <c r="R2212" s="204"/>
      <c r="S2212" s="204"/>
      <c r="T2212" s="205"/>
      <c r="AT2212" s="206" t="s">
        <v>252</v>
      </c>
      <c r="AU2212" s="206" t="s">
        <v>79</v>
      </c>
      <c r="AV2212" s="13" t="s">
        <v>79</v>
      </c>
      <c r="AW2212" s="13" t="s">
        <v>32</v>
      </c>
      <c r="AX2212" s="13" t="s">
        <v>70</v>
      </c>
      <c r="AY2212" s="206" t="s">
        <v>244</v>
      </c>
    </row>
    <row r="2213" spans="1:65" s="13" customFormat="1">
      <c r="B2213" s="195"/>
      <c r="C2213" s="196"/>
      <c r="D2213" s="197" t="s">
        <v>252</v>
      </c>
      <c r="E2213" s="198" t="s">
        <v>18</v>
      </c>
      <c r="F2213" s="199" t="s">
        <v>3245</v>
      </c>
      <c r="G2213" s="196"/>
      <c r="H2213" s="200">
        <v>10.8</v>
      </c>
      <c r="I2213" s="201"/>
      <c r="J2213" s="196"/>
      <c r="K2213" s="196"/>
      <c r="L2213" s="202"/>
      <c r="M2213" s="203"/>
      <c r="N2213" s="204"/>
      <c r="O2213" s="204"/>
      <c r="P2213" s="204"/>
      <c r="Q2213" s="204"/>
      <c r="R2213" s="204"/>
      <c r="S2213" s="204"/>
      <c r="T2213" s="205"/>
      <c r="AT2213" s="206" t="s">
        <v>252</v>
      </c>
      <c r="AU2213" s="206" t="s">
        <v>79</v>
      </c>
      <c r="AV2213" s="13" t="s">
        <v>79</v>
      </c>
      <c r="AW2213" s="13" t="s">
        <v>32</v>
      </c>
      <c r="AX2213" s="13" t="s">
        <v>70</v>
      </c>
      <c r="AY2213" s="206" t="s">
        <v>244</v>
      </c>
    </row>
    <row r="2214" spans="1:65" s="13" customFormat="1" ht="33.75">
      <c r="B2214" s="195"/>
      <c r="C2214" s="196"/>
      <c r="D2214" s="197" t="s">
        <v>252</v>
      </c>
      <c r="E2214" s="198" t="s">
        <v>18</v>
      </c>
      <c r="F2214" s="199" t="s">
        <v>4786</v>
      </c>
      <c r="G2214" s="196"/>
      <c r="H2214" s="200">
        <v>520.96799999999996</v>
      </c>
      <c r="I2214" s="201"/>
      <c r="J2214" s="196"/>
      <c r="K2214" s="196"/>
      <c r="L2214" s="202"/>
      <c r="M2214" s="203"/>
      <c r="N2214" s="204"/>
      <c r="O2214" s="204"/>
      <c r="P2214" s="204"/>
      <c r="Q2214" s="204"/>
      <c r="R2214" s="204"/>
      <c r="S2214" s="204"/>
      <c r="T2214" s="205"/>
      <c r="AT2214" s="206" t="s">
        <v>252</v>
      </c>
      <c r="AU2214" s="206" t="s">
        <v>79</v>
      </c>
      <c r="AV2214" s="13" t="s">
        <v>79</v>
      </c>
      <c r="AW2214" s="13" t="s">
        <v>32</v>
      </c>
      <c r="AX2214" s="13" t="s">
        <v>70</v>
      </c>
      <c r="AY2214" s="206" t="s">
        <v>244</v>
      </c>
    </row>
    <row r="2215" spans="1:65" s="15" customFormat="1">
      <c r="B2215" s="229"/>
      <c r="C2215" s="230"/>
      <c r="D2215" s="197" t="s">
        <v>252</v>
      </c>
      <c r="E2215" s="231" t="s">
        <v>18</v>
      </c>
      <c r="F2215" s="232" t="s">
        <v>374</v>
      </c>
      <c r="G2215" s="230"/>
      <c r="H2215" s="231" t="s">
        <v>18</v>
      </c>
      <c r="I2215" s="233"/>
      <c r="J2215" s="230"/>
      <c r="K2215" s="230"/>
      <c r="L2215" s="234"/>
      <c r="M2215" s="235"/>
      <c r="N2215" s="236"/>
      <c r="O2215" s="236"/>
      <c r="P2215" s="236"/>
      <c r="Q2215" s="236"/>
      <c r="R2215" s="236"/>
      <c r="S2215" s="236"/>
      <c r="T2215" s="237"/>
      <c r="AT2215" s="238" t="s">
        <v>252</v>
      </c>
      <c r="AU2215" s="238" t="s">
        <v>79</v>
      </c>
      <c r="AV2215" s="15" t="s">
        <v>77</v>
      </c>
      <c r="AW2215" s="15" t="s">
        <v>32</v>
      </c>
      <c r="AX2215" s="15" t="s">
        <v>70</v>
      </c>
      <c r="AY2215" s="238" t="s">
        <v>244</v>
      </c>
    </row>
    <row r="2216" spans="1:65" s="13" customFormat="1">
      <c r="B2216" s="195"/>
      <c r="C2216" s="196"/>
      <c r="D2216" s="197" t="s">
        <v>252</v>
      </c>
      <c r="E2216" s="198" t="s">
        <v>18</v>
      </c>
      <c r="F2216" s="199" t="s">
        <v>4797</v>
      </c>
      <c r="G2216" s="196"/>
      <c r="H2216" s="200">
        <v>-400</v>
      </c>
      <c r="I2216" s="201"/>
      <c r="J2216" s="196"/>
      <c r="K2216" s="196"/>
      <c r="L2216" s="202"/>
      <c r="M2216" s="203"/>
      <c r="N2216" s="204"/>
      <c r="O2216" s="204"/>
      <c r="P2216" s="204"/>
      <c r="Q2216" s="204"/>
      <c r="R2216" s="204"/>
      <c r="S2216" s="204"/>
      <c r="T2216" s="205"/>
      <c r="AT2216" s="206" t="s">
        <v>252</v>
      </c>
      <c r="AU2216" s="206" t="s">
        <v>79</v>
      </c>
      <c r="AV2216" s="13" t="s">
        <v>79</v>
      </c>
      <c r="AW2216" s="13" t="s">
        <v>32</v>
      </c>
      <c r="AX2216" s="13" t="s">
        <v>70</v>
      </c>
      <c r="AY2216" s="206" t="s">
        <v>244</v>
      </c>
    </row>
    <row r="2217" spans="1:65" s="14" customFormat="1">
      <c r="B2217" s="207"/>
      <c r="C2217" s="208"/>
      <c r="D2217" s="197" t="s">
        <v>252</v>
      </c>
      <c r="E2217" s="209" t="s">
        <v>18</v>
      </c>
      <c r="F2217" s="210" t="s">
        <v>254</v>
      </c>
      <c r="G2217" s="208"/>
      <c r="H2217" s="211">
        <v>690.02</v>
      </c>
      <c r="I2217" s="212"/>
      <c r="J2217" s="208"/>
      <c r="K2217" s="208"/>
      <c r="L2217" s="213"/>
      <c r="M2217" s="214"/>
      <c r="N2217" s="215"/>
      <c r="O2217" s="215"/>
      <c r="P2217" s="215"/>
      <c r="Q2217" s="215"/>
      <c r="R2217" s="215"/>
      <c r="S2217" s="215"/>
      <c r="T2217" s="216"/>
      <c r="AT2217" s="217" t="s">
        <v>252</v>
      </c>
      <c r="AU2217" s="217" t="s">
        <v>79</v>
      </c>
      <c r="AV2217" s="14" t="s">
        <v>250</v>
      </c>
      <c r="AW2217" s="14" t="s">
        <v>32</v>
      </c>
      <c r="AX2217" s="14" t="s">
        <v>77</v>
      </c>
      <c r="AY2217" s="217" t="s">
        <v>244</v>
      </c>
    </row>
    <row r="2218" spans="1:65" s="2" customFormat="1" ht="16.5" customHeight="1">
      <c r="A2218" s="36"/>
      <c r="B2218" s="37"/>
      <c r="C2218" s="181" t="s">
        <v>4803</v>
      </c>
      <c r="D2218" s="181" t="s">
        <v>246</v>
      </c>
      <c r="E2218" s="182" t="s">
        <v>4804</v>
      </c>
      <c r="F2218" s="183" t="s">
        <v>4805</v>
      </c>
      <c r="G2218" s="184" t="s">
        <v>289</v>
      </c>
      <c r="H2218" s="185">
        <v>79.926000000000002</v>
      </c>
      <c r="I2218" s="186"/>
      <c r="J2218" s="187">
        <f>ROUND(I2218*H2218,2)</f>
        <v>0</v>
      </c>
      <c r="K2218" s="188"/>
      <c r="L2218" s="41"/>
      <c r="M2218" s="189" t="s">
        <v>18</v>
      </c>
      <c r="N2218" s="190" t="s">
        <v>41</v>
      </c>
      <c r="O2218" s="66"/>
      <c r="P2218" s="191">
        <f>O2218*H2218</f>
        <v>0</v>
      </c>
      <c r="Q2218" s="191">
        <v>5.8E-4</v>
      </c>
      <c r="R2218" s="191">
        <f>Q2218*H2218</f>
        <v>4.6357080000000002E-2</v>
      </c>
      <c r="S2218" s="191">
        <v>0</v>
      </c>
      <c r="T2218" s="192">
        <f>S2218*H2218</f>
        <v>0</v>
      </c>
      <c r="U2218" s="36"/>
      <c r="V2218" s="36"/>
      <c r="W2218" s="36"/>
      <c r="X2218" s="36"/>
      <c r="Y2218" s="36"/>
      <c r="Z2218" s="36"/>
      <c r="AA2218" s="36"/>
      <c r="AB2218" s="36"/>
      <c r="AC2218" s="36"/>
      <c r="AD2218" s="36"/>
      <c r="AE2218" s="36"/>
      <c r="AR2218" s="193" t="s">
        <v>167</v>
      </c>
      <c r="AT2218" s="193" t="s">
        <v>246</v>
      </c>
      <c r="AU2218" s="193" t="s">
        <v>79</v>
      </c>
      <c r="AY2218" s="19" t="s">
        <v>244</v>
      </c>
      <c r="BE2218" s="194">
        <f>IF(N2218="základní",J2218,0)</f>
        <v>0</v>
      </c>
      <c r="BF2218" s="194">
        <f>IF(N2218="snížená",J2218,0)</f>
        <v>0</v>
      </c>
      <c r="BG2218" s="194">
        <f>IF(N2218="zákl. přenesená",J2218,0)</f>
        <v>0</v>
      </c>
      <c r="BH2218" s="194">
        <f>IF(N2218="sníž. přenesená",J2218,0)</f>
        <v>0</v>
      </c>
      <c r="BI2218" s="194">
        <f>IF(N2218="nulová",J2218,0)</f>
        <v>0</v>
      </c>
      <c r="BJ2218" s="19" t="s">
        <v>77</v>
      </c>
      <c r="BK2218" s="194">
        <f>ROUND(I2218*H2218,2)</f>
        <v>0</v>
      </c>
      <c r="BL2218" s="19" t="s">
        <v>167</v>
      </c>
      <c r="BM2218" s="193" t="s">
        <v>4806</v>
      </c>
    </row>
    <row r="2219" spans="1:65" s="2" customFormat="1" ht="19.5">
      <c r="A2219" s="36"/>
      <c r="B2219" s="37"/>
      <c r="C2219" s="38"/>
      <c r="D2219" s="197" t="s">
        <v>444</v>
      </c>
      <c r="E2219" s="38"/>
      <c r="F2219" s="239" t="s">
        <v>4807</v>
      </c>
      <c r="G2219" s="38"/>
      <c r="H2219" s="38"/>
      <c r="I2219" s="240"/>
      <c r="J2219" s="38"/>
      <c r="K2219" s="38"/>
      <c r="L2219" s="41"/>
      <c r="M2219" s="241"/>
      <c r="N2219" s="242"/>
      <c r="O2219" s="66"/>
      <c r="P2219" s="66"/>
      <c r="Q2219" s="66"/>
      <c r="R2219" s="66"/>
      <c r="S2219" s="66"/>
      <c r="T2219" s="67"/>
      <c r="U2219" s="36"/>
      <c r="V2219" s="36"/>
      <c r="W2219" s="36"/>
      <c r="X2219" s="36"/>
      <c r="Y2219" s="36"/>
      <c r="Z2219" s="36"/>
      <c r="AA2219" s="36"/>
      <c r="AB2219" s="36"/>
      <c r="AC2219" s="36"/>
      <c r="AD2219" s="36"/>
      <c r="AE2219" s="36"/>
      <c r="AT2219" s="19" t="s">
        <v>444</v>
      </c>
      <c r="AU2219" s="19" t="s">
        <v>79</v>
      </c>
    </row>
    <row r="2220" spans="1:65" s="15" customFormat="1">
      <c r="B2220" s="229"/>
      <c r="C2220" s="230"/>
      <c r="D2220" s="197" t="s">
        <v>252</v>
      </c>
      <c r="E2220" s="231" t="s">
        <v>18</v>
      </c>
      <c r="F2220" s="232" t="s">
        <v>4808</v>
      </c>
      <c r="G2220" s="230"/>
      <c r="H2220" s="231" t="s">
        <v>18</v>
      </c>
      <c r="I2220" s="233"/>
      <c r="J2220" s="230"/>
      <c r="K2220" s="230"/>
      <c r="L2220" s="234"/>
      <c r="M2220" s="235"/>
      <c r="N2220" s="236"/>
      <c r="O2220" s="236"/>
      <c r="P2220" s="236"/>
      <c r="Q2220" s="236"/>
      <c r="R2220" s="236"/>
      <c r="S2220" s="236"/>
      <c r="T2220" s="237"/>
      <c r="AT2220" s="238" t="s">
        <v>252</v>
      </c>
      <c r="AU2220" s="238" t="s">
        <v>79</v>
      </c>
      <c r="AV2220" s="15" t="s">
        <v>77</v>
      </c>
      <c r="AW2220" s="15" t="s">
        <v>32</v>
      </c>
      <c r="AX2220" s="15" t="s">
        <v>70</v>
      </c>
      <c r="AY2220" s="238" t="s">
        <v>244</v>
      </c>
    </row>
    <row r="2221" spans="1:65" s="13" customFormat="1">
      <c r="B2221" s="195"/>
      <c r="C2221" s="196"/>
      <c r="D2221" s="197" t="s">
        <v>252</v>
      </c>
      <c r="E2221" s="198" t="s">
        <v>18</v>
      </c>
      <c r="F2221" s="199" t="s">
        <v>4788</v>
      </c>
      <c r="G2221" s="196"/>
      <c r="H2221" s="200">
        <v>13.064</v>
      </c>
      <c r="I2221" s="201"/>
      <c r="J2221" s="196"/>
      <c r="K2221" s="196"/>
      <c r="L2221" s="202"/>
      <c r="M2221" s="203"/>
      <c r="N2221" s="204"/>
      <c r="O2221" s="204"/>
      <c r="P2221" s="204"/>
      <c r="Q2221" s="204"/>
      <c r="R2221" s="204"/>
      <c r="S2221" s="204"/>
      <c r="T2221" s="205"/>
      <c r="AT2221" s="206" t="s">
        <v>252</v>
      </c>
      <c r="AU2221" s="206" t="s">
        <v>79</v>
      </c>
      <c r="AV2221" s="13" t="s">
        <v>79</v>
      </c>
      <c r="AW2221" s="13" t="s">
        <v>32</v>
      </c>
      <c r="AX2221" s="13" t="s">
        <v>70</v>
      </c>
      <c r="AY2221" s="206" t="s">
        <v>244</v>
      </c>
    </row>
    <row r="2222" spans="1:65" s="13" customFormat="1">
      <c r="B2222" s="195"/>
      <c r="C2222" s="196"/>
      <c r="D2222" s="197" t="s">
        <v>252</v>
      </c>
      <c r="E2222" s="198" t="s">
        <v>18</v>
      </c>
      <c r="F2222" s="199" t="s">
        <v>4789</v>
      </c>
      <c r="G2222" s="196"/>
      <c r="H2222" s="200">
        <v>4.032</v>
      </c>
      <c r="I2222" s="201"/>
      <c r="J2222" s="196"/>
      <c r="K2222" s="196"/>
      <c r="L2222" s="202"/>
      <c r="M2222" s="203"/>
      <c r="N2222" s="204"/>
      <c r="O2222" s="204"/>
      <c r="P2222" s="204"/>
      <c r="Q2222" s="204"/>
      <c r="R2222" s="204"/>
      <c r="S2222" s="204"/>
      <c r="T2222" s="205"/>
      <c r="AT2222" s="206" t="s">
        <v>252</v>
      </c>
      <c r="AU2222" s="206" t="s">
        <v>79</v>
      </c>
      <c r="AV2222" s="13" t="s">
        <v>79</v>
      </c>
      <c r="AW2222" s="13" t="s">
        <v>32</v>
      </c>
      <c r="AX2222" s="13" t="s">
        <v>70</v>
      </c>
      <c r="AY2222" s="206" t="s">
        <v>244</v>
      </c>
    </row>
    <row r="2223" spans="1:65" s="13" customFormat="1">
      <c r="B2223" s="195"/>
      <c r="C2223" s="196"/>
      <c r="D2223" s="197" t="s">
        <v>252</v>
      </c>
      <c r="E2223" s="198" t="s">
        <v>18</v>
      </c>
      <c r="F2223" s="199" t="s">
        <v>4790</v>
      </c>
      <c r="G2223" s="196"/>
      <c r="H2223" s="200">
        <v>9.5459999999999994</v>
      </c>
      <c r="I2223" s="201"/>
      <c r="J2223" s="196"/>
      <c r="K2223" s="196"/>
      <c r="L2223" s="202"/>
      <c r="M2223" s="203"/>
      <c r="N2223" s="204"/>
      <c r="O2223" s="204"/>
      <c r="P2223" s="204"/>
      <c r="Q2223" s="204"/>
      <c r="R2223" s="204"/>
      <c r="S2223" s="204"/>
      <c r="T2223" s="205"/>
      <c r="AT2223" s="206" t="s">
        <v>252</v>
      </c>
      <c r="AU2223" s="206" t="s">
        <v>79</v>
      </c>
      <c r="AV2223" s="13" t="s">
        <v>79</v>
      </c>
      <c r="AW2223" s="13" t="s">
        <v>32</v>
      </c>
      <c r="AX2223" s="13" t="s">
        <v>70</v>
      </c>
      <c r="AY2223" s="206" t="s">
        <v>244</v>
      </c>
    </row>
    <row r="2224" spans="1:65" s="14" customFormat="1">
      <c r="B2224" s="207"/>
      <c r="C2224" s="208"/>
      <c r="D2224" s="197" t="s">
        <v>252</v>
      </c>
      <c r="E2224" s="209" t="s">
        <v>18</v>
      </c>
      <c r="F2224" s="210" t="s">
        <v>254</v>
      </c>
      <c r="G2224" s="208"/>
      <c r="H2224" s="211">
        <v>26.641999999999999</v>
      </c>
      <c r="I2224" s="212"/>
      <c r="J2224" s="208"/>
      <c r="K2224" s="208"/>
      <c r="L2224" s="213"/>
      <c r="M2224" s="214"/>
      <c r="N2224" s="215"/>
      <c r="O2224" s="215"/>
      <c r="P2224" s="215"/>
      <c r="Q2224" s="215"/>
      <c r="R2224" s="215"/>
      <c r="S2224" s="215"/>
      <c r="T2224" s="216"/>
      <c r="AT2224" s="217" t="s">
        <v>252</v>
      </c>
      <c r="AU2224" s="217" t="s">
        <v>79</v>
      </c>
      <c r="AV2224" s="14" t="s">
        <v>250</v>
      </c>
      <c r="AW2224" s="14" t="s">
        <v>32</v>
      </c>
      <c r="AX2224" s="14" t="s">
        <v>70</v>
      </c>
      <c r="AY2224" s="217" t="s">
        <v>244</v>
      </c>
    </row>
    <row r="2225" spans="1:65" s="13" customFormat="1">
      <c r="B2225" s="195"/>
      <c r="C2225" s="196"/>
      <c r="D2225" s="197" t="s">
        <v>252</v>
      </c>
      <c r="E2225" s="198" t="s">
        <v>18</v>
      </c>
      <c r="F2225" s="199" t="s">
        <v>4809</v>
      </c>
      <c r="G2225" s="196"/>
      <c r="H2225" s="200">
        <v>79.926000000000002</v>
      </c>
      <c r="I2225" s="201"/>
      <c r="J2225" s="196"/>
      <c r="K2225" s="196"/>
      <c r="L2225" s="202"/>
      <c r="M2225" s="203"/>
      <c r="N2225" s="204"/>
      <c r="O2225" s="204"/>
      <c r="P2225" s="204"/>
      <c r="Q2225" s="204"/>
      <c r="R2225" s="204"/>
      <c r="S2225" s="204"/>
      <c r="T2225" s="205"/>
      <c r="AT2225" s="206" t="s">
        <v>252</v>
      </c>
      <c r="AU2225" s="206" t="s">
        <v>79</v>
      </c>
      <c r="AV2225" s="13" t="s">
        <v>79</v>
      </c>
      <c r="AW2225" s="13" t="s">
        <v>32</v>
      </c>
      <c r="AX2225" s="13" t="s">
        <v>70</v>
      </c>
      <c r="AY2225" s="206" t="s">
        <v>244</v>
      </c>
    </row>
    <row r="2226" spans="1:65" s="14" customFormat="1">
      <c r="B2226" s="207"/>
      <c r="C2226" s="208"/>
      <c r="D2226" s="197" t="s">
        <v>252</v>
      </c>
      <c r="E2226" s="209" t="s">
        <v>18</v>
      </c>
      <c r="F2226" s="210" t="s">
        <v>254</v>
      </c>
      <c r="G2226" s="208"/>
      <c r="H2226" s="211">
        <v>79.926000000000002</v>
      </c>
      <c r="I2226" s="212"/>
      <c r="J2226" s="208"/>
      <c r="K2226" s="208"/>
      <c r="L2226" s="213"/>
      <c r="M2226" s="214"/>
      <c r="N2226" s="215"/>
      <c r="O2226" s="215"/>
      <c r="P2226" s="215"/>
      <c r="Q2226" s="215"/>
      <c r="R2226" s="215"/>
      <c r="S2226" s="215"/>
      <c r="T2226" s="216"/>
      <c r="AT2226" s="217" t="s">
        <v>252</v>
      </c>
      <c r="AU2226" s="217" t="s">
        <v>79</v>
      </c>
      <c r="AV2226" s="14" t="s">
        <v>250</v>
      </c>
      <c r="AW2226" s="14" t="s">
        <v>32</v>
      </c>
      <c r="AX2226" s="14" t="s">
        <v>77</v>
      </c>
      <c r="AY2226" s="217" t="s">
        <v>244</v>
      </c>
    </row>
    <row r="2227" spans="1:65" s="2" customFormat="1" ht="24.2" customHeight="1">
      <c r="A2227" s="36"/>
      <c r="B2227" s="37"/>
      <c r="C2227" s="181" t="s">
        <v>4810</v>
      </c>
      <c r="D2227" s="181" t="s">
        <v>246</v>
      </c>
      <c r="E2227" s="182" t="s">
        <v>4811</v>
      </c>
      <c r="F2227" s="183" t="s">
        <v>4812</v>
      </c>
      <c r="G2227" s="184" t="s">
        <v>289</v>
      </c>
      <c r="H2227" s="185">
        <v>37.442</v>
      </c>
      <c r="I2227" s="186"/>
      <c r="J2227" s="187">
        <f>ROUND(I2227*H2227,2)</f>
        <v>0</v>
      </c>
      <c r="K2227" s="188"/>
      <c r="L2227" s="41"/>
      <c r="M2227" s="189" t="s">
        <v>18</v>
      </c>
      <c r="N2227" s="190" t="s">
        <v>41</v>
      </c>
      <c r="O2227" s="66"/>
      <c r="P2227" s="191">
        <f>O2227*H2227</f>
        <v>0</v>
      </c>
      <c r="Q2227" s="191">
        <v>1.2E-4</v>
      </c>
      <c r="R2227" s="191">
        <f>Q2227*H2227</f>
        <v>4.4930400000000002E-3</v>
      </c>
      <c r="S2227" s="191">
        <v>0</v>
      </c>
      <c r="T2227" s="192">
        <f>S2227*H2227</f>
        <v>0</v>
      </c>
      <c r="U2227" s="36"/>
      <c r="V2227" s="36"/>
      <c r="W2227" s="36"/>
      <c r="X2227" s="36"/>
      <c r="Y2227" s="36"/>
      <c r="Z2227" s="36"/>
      <c r="AA2227" s="36"/>
      <c r="AB2227" s="36"/>
      <c r="AC2227" s="36"/>
      <c r="AD2227" s="36"/>
      <c r="AE2227" s="36"/>
      <c r="AR2227" s="193" t="s">
        <v>167</v>
      </c>
      <c r="AT2227" s="193" t="s">
        <v>246</v>
      </c>
      <c r="AU2227" s="193" t="s">
        <v>79</v>
      </c>
      <c r="AY2227" s="19" t="s">
        <v>244</v>
      </c>
      <c r="BE2227" s="194">
        <f>IF(N2227="základní",J2227,0)</f>
        <v>0</v>
      </c>
      <c r="BF2227" s="194">
        <f>IF(N2227="snížená",J2227,0)</f>
        <v>0</v>
      </c>
      <c r="BG2227" s="194">
        <f>IF(N2227="zákl. přenesená",J2227,0)</f>
        <v>0</v>
      </c>
      <c r="BH2227" s="194">
        <f>IF(N2227="sníž. přenesená",J2227,0)</f>
        <v>0</v>
      </c>
      <c r="BI2227" s="194">
        <f>IF(N2227="nulová",J2227,0)</f>
        <v>0</v>
      </c>
      <c r="BJ2227" s="19" t="s">
        <v>77</v>
      </c>
      <c r="BK2227" s="194">
        <f>ROUND(I2227*H2227,2)</f>
        <v>0</v>
      </c>
      <c r="BL2227" s="19" t="s">
        <v>167</v>
      </c>
      <c r="BM2227" s="193" t="s">
        <v>4813</v>
      </c>
    </row>
    <row r="2228" spans="1:65" s="15" customFormat="1">
      <c r="B2228" s="229"/>
      <c r="C2228" s="230"/>
      <c r="D2228" s="197" t="s">
        <v>252</v>
      </c>
      <c r="E2228" s="231" t="s">
        <v>18</v>
      </c>
      <c r="F2228" s="232" t="s">
        <v>4783</v>
      </c>
      <c r="G2228" s="230"/>
      <c r="H2228" s="231" t="s">
        <v>18</v>
      </c>
      <c r="I2228" s="233"/>
      <c r="J2228" s="230"/>
      <c r="K2228" s="230"/>
      <c r="L2228" s="234"/>
      <c r="M2228" s="235"/>
      <c r="N2228" s="236"/>
      <c r="O2228" s="236"/>
      <c r="P2228" s="236"/>
      <c r="Q2228" s="236"/>
      <c r="R2228" s="236"/>
      <c r="S2228" s="236"/>
      <c r="T2228" s="237"/>
      <c r="AT2228" s="238" t="s">
        <v>252</v>
      </c>
      <c r="AU2228" s="238" t="s">
        <v>79</v>
      </c>
      <c r="AV2228" s="15" t="s">
        <v>77</v>
      </c>
      <c r="AW2228" s="15" t="s">
        <v>32</v>
      </c>
      <c r="AX2228" s="15" t="s">
        <v>70</v>
      </c>
      <c r="AY2228" s="238" t="s">
        <v>244</v>
      </c>
    </row>
    <row r="2229" spans="1:65" s="13" customFormat="1">
      <c r="B2229" s="195"/>
      <c r="C2229" s="196"/>
      <c r="D2229" s="197" t="s">
        <v>252</v>
      </c>
      <c r="E2229" s="198" t="s">
        <v>18</v>
      </c>
      <c r="F2229" s="199" t="s">
        <v>3245</v>
      </c>
      <c r="G2229" s="196"/>
      <c r="H2229" s="200">
        <v>10.8</v>
      </c>
      <c r="I2229" s="201"/>
      <c r="J2229" s="196"/>
      <c r="K2229" s="196"/>
      <c r="L2229" s="202"/>
      <c r="M2229" s="203"/>
      <c r="N2229" s="204"/>
      <c r="O2229" s="204"/>
      <c r="P2229" s="204"/>
      <c r="Q2229" s="204"/>
      <c r="R2229" s="204"/>
      <c r="S2229" s="204"/>
      <c r="T2229" s="205"/>
      <c r="AT2229" s="206" t="s">
        <v>252</v>
      </c>
      <c r="AU2229" s="206" t="s">
        <v>79</v>
      </c>
      <c r="AV2229" s="13" t="s">
        <v>79</v>
      </c>
      <c r="AW2229" s="13" t="s">
        <v>32</v>
      </c>
      <c r="AX2229" s="13" t="s">
        <v>70</v>
      </c>
      <c r="AY2229" s="206" t="s">
        <v>244</v>
      </c>
    </row>
    <row r="2230" spans="1:65" s="15" customFormat="1">
      <c r="B2230" s="229"/>
      <c r="C2230" s="230"/>
      <c r="D2230" s="197" t="s">
        <v>252</v>
      </c>
      <c r="E2230" s="231" t="s">
        <v>18</v>
      </c>
      <c r="F2230" s="232" t="s">
        <v>4787</v>
      </c>
      <c r="G2230" s="230"/>
      <c r="H2230" s="231" t="s">
        <v>18</v>
      </c>
      <c r="I2230" s="233"/>
      <c r="J2230" s="230"/>
      <c r="K2230" s="230"/>
      <c r="L2230" s="234"/>
      <c r="M2230" s="235"/>
      <c r="N2230" s="236"/>
      <c r="O2230" s="236"/>
      <c r="P2230" s="236"/>
      <c r="Q2230" s="236"/>
      <c r="R2230" s="236"/>
      <c r="S2230" s="236"/>
      <c r="T2230" s="237"/>
      <c r="AT2230" s="238" t="s">
        <v>252</v>
      </c>
      <c r="AU2230" s="238" t="s">
        <v>79</v>
      </c>
      <c r="AV2230" s="15" t="s">
        <v>77</v>
      </c>
      <c r="AW2230" s="15" t="s">
        <v>32</v>
      </c>
      <c r="AX2230" s="15" t="s">
        <v>70</v>
      </c>
      <c r="AY2230" s="238" t="s">
        <v>244</v>
      </c>
    </row>
    <row r="2231" spans="1:65" s="13" customFormat="1">
      <c r="B2231" s="195"/>
      <c r="C2231" s="196"/>
      <c r="D2231" s="197" t="s">
        <v>252</v>
      </c>
      <c r="E2231" s="198" t="s">
        <v>18</v>
      </c>
      <c r="F2231" s="199" t="s">
        <v>4788</v>
      </c>
      <c r="G2231" s="196"/>
      <c r="H2231" s="200">
        <v>13.064</v>
      </c>
      <c r="I2231" s="201"/>
      <c r="J2231" s="196"/>
      <c r="K2231" s="196"/>
      <c r="L2231" s="202"/>
      <c r="M2231" s="203"/>
      <c r="N2231" s="204"/>
      <c r="O2231" s="204"/>
      <c r="P2231" s="204"/>
      <c r="Q2231" s="204"/>
      <c r="R2231" s="204"/>
      <c r="S2231" s="204"/>
      <c r="T2231" s="205"/>
      <c r="AT2231" s="206" t="s">
        <v>252</v>
      </c>
      <c r="AU2231" s="206" t="s">
        <v>79</v>
      </c>
      <c r="AV2231" s="13" t="s">
        <v>79</v>
      </c>
      <c r="AW2231" s="13" t="s">
        <v>32</v>
      </c>
      <c r="AX2231" s="13" t="s">
        <v>70</v>
      </c>
      <c r="AY2231" s="206" t="s">
        <v>244</v>
      </c>
    </row>
    <row r="2232" spans="1:65" s="13" customFormat="1">
      <c r="B2232" s="195"/>
      <c r="C2232" s="196"/>
      <c r="D2232" s="197" t="s">
        <v>252</v>
      </c>
      <c r="E2232" s="198" t="s">
        <v>18</v>
      </c>
      <c r="F2232" s="199" t="s">
        <v>4789</v>
      </c>
      <c r="G2232" s="196"/>
      <c r="H2232" s="200">
        <v>4.032</v>
      </c>
      <c r="I2232" s="201"/>
      <c r="J2232" s="196"/>
      <c r="K2232" s="196"/>
      <c r="L2232" s="202"/>
      <c r="M2232" s="203"/>
      <c r="N2232" s="204"/>
      <c r="O2232" s="204"/>
      <c r="P2232" s="204"/>
      <c r="Q2232" s="204"/>
      <c r="R2232" s="204"/>
      <c r="S2232" s="204"/>
      <c r="T2232" s="205"/>
      <c r="AT2232" s="206" t="s">
        <v>252</v>
      </c>
      <c r="AU2232" s="206" t="s">
        <v>79</v>
      </c>
      <c r="AV2232" s="13" t="s">
        <v>79</v>
      </c>
      <c r="AW2232" s="13" t="s">
        <v>32</v>
      </c>
      <c r="AX2232" s="13" t="s">
        <v>70</v>
      </c>
      <c r="AY2232" s="206" t="s">
        <v>244</v>
      </c>
    </row>
    <row r="2233" spans="1:65" s="13" customFormat="1">
      <c r="B2233" s="195"/>
      <c r="C2233" s="196"/>
      <c r="D2233" s="197" t="s">
        <v>252</v>
      </c>
      <c r="E2233" s="198" t="s">
        <v>18</v>
      </c>
      <c r="F2233" s="199" t="s">
        <v>4790</v>
      </c>
      <c r="G2233" s="196"/>
      <c r="H2233" s="200">
        <v>9.5459999999999994</v>
      </c>
      <c r="I2233" s="201"/>
      <c r="J2233" s="196"/>
      <c r="K2233" s="196"/>
      <c r="L2233" s="202"/>
      <c r="M2233" s="203"/>
      <c r="N2233" s="204"/>
      <c r="O2233" s="204"/>
      <c r="P2233" s="204"/>
      <c r="Q2233" s="204"/>
      <c r="R2233" s="204"/>
      <c r="S2233" s="204"/>
      <c r="T2233" s="205"/>
      <c r="AT2233" s="206" t="s">
        <v>252</v>
      </c>
      <c r="AU2233" s="206" t="s">
        <v>79</v>
      </c>
      <c r="AV2233" s="13" t="s">
        <v>79</v>
      </c>
      <c r="AW2233" s="13" t="s">
        <v>32</v>
      </c>
      <c r="AX2233" s="13" t="s">
        <v>70</v>
      </c>
      <c r="AY2233" s="206" t="s">
        <v>244</v>
      </c>
    </row>
    <row r="2234" spans="1:65" s="14" customFormat="1">
      <c r="B2234" s="207"/>
      <c r="C2234" s="208"/>
      <c r="D2234" s="197" t="s">
        <v>252</v>
      </c>
      <c r="E2234" s="209" t="s">
        <v>18</v>
      </c>
      <c r="F2234" s="210" t="s">
        <v>254</v>
      </c>
      <c r="G2234" s="208"/>
      <c r="H2234" s="211">
        <v>37.442</v>
      </c>
      <c r="I2234" s="212"/>
      <c r="J2234" s="208"/>
      <c r="K2234" s="208"/>
      <c r="L2234" s="213"/>
      <c r="M2234" s="214"/>
      <c r="N2234" s="215"/>
      <c r="O2234" s="215"/>
      <c r="P2234" s="215"/>
      <c r="Q2234" s="215"/>
      <c r="R2234" s="215"/>
      <c r="S2234" s="215"/>
      <c r="T2234" s="216"/>
      <c r="AT2234" s="217" t="s">
        <v>252</v>
      </c>
      <c r="AU2234" s="217" t="s">
        <v>79</v>
      </c>
      <c r="AV2234" s="14" t="s">
        <v>250</v>
      </c>
      <c r="AW2234" s="14" t="s">
        <v>32</v>
      </c>
      <c r="AX2234" s="14" t="s">
        <v>77</v>
      </c>
      <c r="AY2234" s="217" t="s">
        <v>244</v>
      </c>
    </row>
    <row r="2235" spans="1:65" s="2" customFormat="1" ht="33" customHeight="1">
      <c r="A2235" s="36"/>
      <c r="B2235" s="37"/>
      <c r="C2235" s="181" t="s">
        <v>4814</v>
      </c>
      <c r="D2235" s="181" t="s">
        <v>246</v>
      </c>
      <c r="E2235" s="182" t="s">
        <v>4815</v>
      </c>
      <c r="F2235" s="183" t="s">
        <v>4816</v>
      </c>
      <c r="G2235" s="184" t="s">
        <v>289</v>
      </c>
      <c r="H2235" s="185">
        <v>305</v>
      </c>
      <c r="I2235" s="186"/>
      <c r="J2235" s="187">
        <f>ROUND(I2235*H2235,2)</f>
        <v>0</v>
      </c>
      <c r="K2235" s="188"/>
      <c r="L2235" s="41"/>
      <c r="M2235" s="189" t="s">
        <v>18</v>
      </c>
      <c r="N2235" s="190" t="s">
        <v>41</v>
      </c>
      <c r="O2235" s="66"/>
      <c r="P2235" s="191">
        <f>O2235*H2235</f>
        <v>0</v>
      </c>
      <c r="Q2235" s="191">
        <v>2.9999999999999997E-4</v>
      </c>
      <c r="R2235" s="191">
        <f>Q2235*H2235</f>
        <v>9.1499999999999998E-2</v>
      </c>
      <c r="S2235" s="191">
        <v>0</v>
      </c>
      <c r="T2235" s="192">
        <f>S2235*H2235</f>
        <v>0</v>
      </c>
      <c r="U2235" s="36"/>
      <c r="V2235" s="36"/>
      <c r="W2235" s="36"/>
      <c r="X2235" s="36"/>
      <c r="Y2235" s="36"/>
      <c r="Z2235" s="36"/>
      <c r="AA2235" s="36"/>
      <c r="AB2235" s="36"/>
      <c r="AC2235" s="36"/>
      <c r="AD2235" s="36"/>
      <c r="AE2235" s="36"/>
      <c r="AR2235" s="193" t="s">
        <v>167</v>
      </c>
      <c r="AT2235" s="193" t="s">
        <v>246</v>
      </c>
      <c r="AU2235" s="193" t="s">
        <v>79</v>
      </c>
      <c r="AY2235" s="19" t="s">
        <v>244</v>
      </c>
      <c r="BE2235" s="194">
        <f>IF(N2235="základní",J2235,0)</f>
        <v>0</v>
      </c>
      <c r="BF2235" s="194">
        <f>IF(N2235="snížená",J2235,0)</f>
        <v>0</v>
      </c>
      <c r="BG2235" s="194">
        <f>IF(N2235="zákl. přenesená",J2235,0)</f>
        <v>0</v>
      </c>
      <c r="BH2235" s="194">
        <f>IF(N2235="sníž. přenesená",J2235,0)</f>
        <v>0</v>
      </c>
      <c r="BI2235" s="194">
        <f>IF(N2235="nulová",J2235,0)</f>
        <v>0</v>
      </c>
      <c r="BJ2235" s="19" t="s">
        <v>77</v>
      </c>
      <c r="BK2235" s="194">
        <f>ROUND(I2235*H2235,2)</f>
        <v>0</v>
      </c>
      <c r="BL2235" s="19" t="s">
        <v>167</v>
      </c>
      <c r="BM2235" s="193" t="s">
        <v>4817</v>
      </c>
    </row>
    <row r="2236" spans="1:65" s="13" customFormat="1">
      <c r="B2236" s="195"/>
      <c r="C2236" s="196"/>
      <c r="D2236" s="197" t="s">
        <v>252</v>
      </c>
      <c r="E2236" s="198" t="s">
        <v>18</v>
      </c>
      <c r="F2236" s="199" t="s">
        <v>4818</v>
      </c>
      <c r="G2236" s="196"/>
      <c r="H2236" s="200">
        <v>305</v>
      </c>
      <c r="I2236" s="201"/>
      <c r="J2236" s="196"/>
      <c r="K2236" s="196"/>
      <c r="L2236" s="202"/>
      <c r="M2236" s="203"/>
      <c r="N2236" s="204"/>
      <c r="O2236" s="204"/>
      <c r="P2236" s="204"/>
      <c r="Q2236" s="204"/>
      <c r="R2236" s="204"/>
      <c r="S2236" s="204"/>
      <c r="T2236" s="205"/>
      <c r="AT2236" s="206" t="s">
        <v>252</v>
      </c>
      <c r="AU2236" s="206" t="s">
        <v>79</v>
      </c>
      <c r="AV2236" s="13" t="s">
        <v>79</v>
      </c>
      <c r="AW2236" s="13" t="s">
        <v>32</v>
      </c>
      <c r="AX2236" s="13" t="s">
        <v>70</v>
      </c>
      <c r="AY2236" s="206" t="s">
        <v>244</v>
      </c>
    </row>
    <row r="2237" spans="1:65" s="14" customFormat="1">
      <c r="B2237" s="207"/>
      <c r="C2237" s="208"/>
      <c r="D2237" s="197" t="s">
        <v>252</v>
      </c>
      <c r="E2237" s="209" t="s">
        <v>18</v>
      </c>
      <c r="F2237" s="210" t="s">
        <v>254</v>
      </c>
      <c r="G2237" s="208"/>
      <c r="H2237" s="211">
        <v>305</v>
      </c>
      <c r="I2237" s="212"/>
      <c r="J2237" s="208"/>
      <c r="K2237" s="208"/>
      <c r="L2237" s="213"/>
      <c r="M2237" s="214"/>
      <c r="N2237" s="215"/>
      <c r="O2237" s="215"/>
      <c r="P2237" s="215"/>
      <c r="Q2237" s="215"/>
      <c r="R2237" s="215"/>
      <c r="S2237" s="215"/>
      <c r="T2237" s="216"/>
      <c r="AT2237" s="217" t="s">
        <v>252</v>
      </c>
      <c r="AU2237" s="217" t="s">
        <v>79</v>
      </c>
      <c r="AV2237" s="14" t="s">
        <v>250</v>
      </c>
      <c r="AW2237" s="14" t="s">
        <v>32</v>
      </c>
      <c r="AX2237" s="14" t="s">
        <v>77</v>
      </c>
      <c r="AY2237" s="217" t="s">
        <v>244</v>
      </c>
    </row>
    <row r="2238" spans="1:65" s="2" customFormat="1" ht="44.25" customHeight="1">
      <c r="A2238" s="36"/>
      <c r="B2238" s="37"/>
      <c r="C2238" s="181" t="s">
        <v>4819</v>
      </c>
      <c r="D2238" s="181" t="s">
        <v>246</v>
      </c>
      <c r="E2238" s="182" t="s">
        <v>4820</v>
      </c>
      <c r="F2238" s="183" t="s">
        <v>4821</v>
      </c>
      <c r="G2238" s="184" t="s">
        <v>379</v>
      </c>
      <c r="H2238" s="185">
        <v>139.1</v>
      </c>
      <c r="I2238" s="186"/>
      <c r="J2238" s="187">
        <f>ROUND(I2238*H2238,2)</f>
        <v>0</v>
      </c>
      <c r="K2238" s="188"/>
      <c r="L2238" s="41"/>
      <c r="M2238" s="189" t="s">
        <v>18</v>
      </c>
      <c r="N2238" s="190" t="s">
        <v>41</v>
      </c>
      <c r="O2238" s="66"/>
      <c r="P2238" s="191">
        <f>O2238*H2238</f>
        <v>0</v>
      </c>
      <c r="Q2238" s="191">
        <v>1.1999999999999999E-3</v>
      </c>
      <c r="R2238" s="191">
        <f>Q2238*H2238</f>
        <v>0.16691999999999999</v>
      </c>
      <c r="S2238" s="191">
        <v>0</v>
      </c>
      <c r="T2238" s="192">
        <f>S2238*H2238</f>
        <v>0</v>
      </c>
      <c r="U2238" s="36"/>
      <c r="V2238" s="36"/>
      <c r="W2238" s="36"/>
      <c r="X2238" s="36"/>
      <c r="Y2238" s="36"/>
      <c r="Z2238" s="36"/>
      <c r="AA2238" s="36"/>
      <c r="AB2238" s="36"/>
      <c r="AC2238" s="36"/>
      <c r="AD2238" s="36"/>
      <c r="AE2238" s="36"/>
      <c r="AR2238" s="193" t="s">
        <v>167</v>
      </c>
      <c r="AT2238" s="193" t="s">
        <v>246</v>
      </c>
      <c r="AU2238" s="193" t="s">
        <v>79</v>
      </c>
      <c r="AY2238" s="19" t="s">
        <v>244</v>
      </c>
      <c r="BE2238" s="194">
        <f>IF(N2238="základní",J2238,0)</f>
        <v>0</v>
      </c>
      <c r="BF2238" s="194">
        <f>IF(N2238="snížená",J2238,0)</f>
        <v>0</v>
      </c>
      <c r="BG2238" s="194">
        <f>IF(N2238="zákl. přenesená",J2238,0)</f>
        <v>0</v>
      </c>
      <c r="BH2238" s="194">
        <f>IF(N2238="sníž. přenesená",J2238,0)</f>
        <v>0</v>
      </c>
      <c r="BI2238" s="194">
        <f>IF(N2238="nulová",J2238,0)</f>
        <v>0</v>
      </c>
      <c r="BJ2238" s="19" t="s">
        <v>77</v>
      </c>
      <c r="BK2238" s="194">
        <f>ROUND(I2238*H2238,2)</f>
        <v>0</v>
      </c>
      <c r="BL2238" s="19" t="s">
        <v>167</v>
      </c>
      <c r="BM2238" s="193" t="s">
        <v>4822</v>
      </c>
    </row>
    <row r="2239" spans="1:65" s="2" customFormat="1" ht="21.75" customHeight="1">
      <c r="A2239" s="36"/>
      <c r="B2239" s="37"/>
      <c r="C2239" s="218" t="s">
        <v>4823</v>
      </c>
      <c r="D2239" s="218" t="s">
        <v>264</v>
      </c>
      <c r="E2239" s="219" t="s">
        <v>4824</v>
      </c>
      <c r="F2239" s="220" t="s">
        <v>4825</v>
      </c>
      <c r="G2239" s="221" t="s">
        <v>379</v>
      </c>
      <c r="H2239" s="222">
        <v>72.599999999999994</v>
      </c>
      <c r="I2239" s="223"/>
      <c r="J2239" s="224">
        <f>ROUND(I2239*H2239,2)</f>
        <v>0</v>
      </c>
      <c r="K2239" s="225"/>
      <c r="L2239" s="226"/>
      <c r="M2239" s="227" t="s">
        <v>18</v>
      </c>
      <c r="N2239" s="228" t="s">
        <v>41</v>
      </c>
      <c r="O2239" s="66"/>
      <c r="P2239" s="191">
        <f>O2239*H2239</f>
        <v>0</v>
      </c>
      <c r="Q2239" s="191">
        <v>0</v>
      </c>
      <c r="R2239" s="191">
        <f>Q2239*H2239</f>
        <v>0</v>
      </c>
      <c r="S2239" s="191">
        <v>0</v>
      </c>
      <c r="T2239" s="192">
        <f>S2239*H2239</f>
        <v>0</v>
      </c>
      <c r="U2239" s="36"/>
      <c r="V2239" s="36"/>
      <c r="W2239" s="36"/>
      <c r="X2239" s="36"/>
      <c r="Y2239" s="36"/>
      <c r="Z2239" s="36"/>
      <c r="AA2239" s="36"/>
      <c r="AB2239" s="36"/>
      <c r="AC2239" s="36"/>
      <c r="AD2239" s="36"/>
      <c r="AE2239" s="36"/>
      <c r="AR2239" s="193" t="s">
        <v>415</v>
      </c>
      <c r="AT2239" s="193" t="s">
        <v>264</v>
      </c>
      <c r="AU2239" s="193" t="s">
        <v>79</v>
      </c>
      <c r="AY2239" s="19" t="s">
        <v>244</v>
      </c>
      <c r="BE2239" s="194">
        <f>IF(N2239="základní",J2239,0)</f>
        <v>0</v>
      </c>
      <c r="BF2239" s="194">
        <f>IF(N2239="snížená",J2239,0)</f>
        <v>0</v>
      </c>
      <c r="BG2239" s="194">
        <f>IF(N2239="zákl. přenesená",J2239,0)</f>
        <v>0</v>
      </c>
      <c r="BH2239" s="194">
        <f>IF(N2239="sníž. přenesená",J2239,0)</f>
        <v>0</v>
      </c>
      <c r="BI2239" s="194">
        <f>IF(N2239="nulová",J2239,0)</f>
        <v>0</v>
      </c>
      <c r="BJ2239" s="19" t="s">
        <v>77</v>
      </c>
      <c r="BK2239" s="194">
        <f>ROUND(I2239*H2239,2)</f>
        <v>0</v>
      </c>
      <c r="BL2239" s="19" t="s">
        <v>167</v>
      </c>
      <c r="BM2239" s="193" t="s">
        <v>4826</v>
      </c>
    </row>
    <row r="2240" spans="1:65" s="2" customFormat="1" ht="29.25">
      <c r="A2240" s="36"/>
      <c r="B2240" s="37"/>
      <c r="C2240" s="38"/>
      <c r="D2240" s="197" t="s">
        <v>444</v>
      </c>
      <c r="E2240" s="38"/>
      <c r="F2240" s="239" t="s">
        <v>4827</v>
      </c>
      <c r="G2240" s="38"/>
      <c r="H2240" s="38"/>
      <c r="I2240" s="240"/>
      <c r="J2240" s="38"/>
      <c r="K2240" s="38"/>
      <c r="L2240" s="41"/>
      <c r="M2240" s="241"/>
      <c r="N2240" s="242"/>
      <c r="O2240" s="66"/>
      <c r="P2240" s="66"/>
      <c r="Q2240" s="66"/>
      <c r="R2240" s="66"/>
      <c r="S2240" s="66"/>
      <c r="T2240" s="67"/>
      <c r="U2240" s="36"/>
      <c r="V2240" s="36"/>
      <c r="W2240" s="36"/>
      <c r="X2240" s="36"/>
      <c r="Y2240" s="36"/>
      <c r="Z2240" s="36"/>
      <c r="AA2240" s="36"/>
      <c r="AB2240" s="36"/>
      <c r="AC2240" s="36"/>
      <c r="AD2240" s="36"/>
      <c r="AE2240" s="36"/>
      <c r="AT2240" s="19" t="s">
        <v>444</v>
      </c>
      <c r="AU2240" s="19" t="s">
        <v>79</v>
      </c>
    </row>
    <row r="2241" spans="1:65" s="13" customFormat="1">
      <c r="B2241" s="195"/>
      <c r="C2241" s="196"/>
      <c r="D2241" s="197" t="s">
        <v>252</v>
      </c>
      <c r="E2241" s="198" t="s">
        <v>18</v>
      </c>
      <c r="F2241" s="199" t="s">
        <v>4828</v>
      </c>
      <c r="G2241" s="196"/>
      <c r="H2241" s="200">
        <v>72.599999999999994</v>
      </c>
      <c r="I2241" s="201"/>
      <c r="J2241" s="196"/>
      <c r="K2241" s="196"/>
      <c r="L2241" s="202"/>
      <c r="M2241" s="203"/>
      <c r="N2241" s="204"/>
      <c r="O2241" s="204"/>
      <c r="P2241" s="204"/>
      <c r="Q2241" s="204"/>
      <c r="R2241" s="204"/>
      <c r="S2241" s="204"/>
      <c r="T2241" s="205"/>
      <c r="AT2241" s="206" t="s">
        <v>252</v>
      </c>
      <c r="AU2241" s="206" t="s">
        <v>79</v>
      </c>
      <c r="AV2241" s="13" t="s">
        <v>79</v>
      </c>
      <c r="AW2241" s="13" t="s">
        <v>32</v>
      </c>
      <c r="AX2241" s="13" t="s">
        <v>70</v>
      </c>
      <c r="AY2241" s="206" t="s">
        <v>244</v>
      </c>
    </row>
    <row r="2242" spans="1:65" s="14" customFormat="1">
      <c r="B2242" s="207"/>
      <c r="C2242" s="208"/>
      <c r="D2242" s="197" t="s">
        <v>252</v>
      </c>
      <c r="E2242" s="209" t="s">
        <v>18</v>
      </c>
      <c r="F2242" s="210" t="s">
        <v>254</v>
      </c>
      <c r="G2242" s="208"/>
      <c r="H2242" s="211">
        <v>72.599999999999994</v>
      </c>
      <c r="I2242" s="212"/>
      <c r="J2242" s="208"/>
      <c r="K2242" s="208"/>
      <c r="L2242" s="213"/>
      <c r="M2242" s="214"/>
      <c r="N2242" s="215"/>
      <c r="O2242" s="215"/>
      <c r="P2242" s="215"/>
      <c r="Q2242" s="215"/>
      <c r="R2242" s="215"/>
      <c r="S2242" s="215"/>
      <c r="T2242" s="216"/>
      <c r="AT2242" s="217" t="s">
        <v>252</v>
      </c>
      <c r="AU2242" s="217" t="s">
        <v>79</v>
      </c>
      <c r="AV2242" s="14" t="s">
        <v>250</v>
      </c>
      <c r="AW2242" s="14" t="s">
        <v>32</v>
      </c>
      <c r="AX2242" s="14" t="s">
        <v>77</v>
      </c>
      <c r="AY2242" s="217" t="s">
        <v>244</v>
      </c>
    </row>
    <row r="2243" spans="1:65" s="2" customFormat="1" ht="21.75" customHeight="1">
      <c r="A2243" s="36"/>
      <c r="B2243" s="37"/>
      <c r="C2243" s="218" t="s">
        <v>4829</v>
      </c>
      <c r="D2243" s="218" t="s">
        <v>264</v>
      </c>
      <c r="E2243" s="219" t="s">
        <v>4830</v>
      </c>
      <c r="F2243" s="220" t="s">
        <v>4831</v>
      </c>
      <c r="G2243" s="221" t="s">
        <v>379</v>
      </c>
      <c r="H2243" s="222">
        <v>49.3</v>
      </c>
      <c r="I2243" s="223"/>
      <c r="J2243" s="224">
        <f>ROUND(I2243*H2243,2)</f>
        <v>0</v>
      </c>
      <c r="K2243" s="225"/>
      <c r="L2243" s="226"/>
      <c r="M2243" s="227" t="s">
        <v>18</v>
      </c>
      <c r="N2243" s="228" t="s">
        <v>41</v>
      </c>
      <c r="O2243" s="66"/>
      <c r="P2243" s="191">
        <f>O2243*H2243</f>
        <v>0</v>
      </c>
      <c r="Q2243" s="191">
        <v>0</v>
      </c>
      <c r="R2243" s="191">
        <f>Q2243*H2243</f>
        <v>0</v>
      </c>
      <c r="S2243" s="191">
        <v>0</v>
      </c>
      <c r="T2243" s="192">
        <f>S2243*H2243</f>
        <v>0</v>
      </c>
      <c r="U2243" s="36"/>
      <c r="V2243" s="36"/>
      <c r="W2243" s="36"/>
      <c r="X2243" s="36"/>
      <c r="Y2243" s="36"/>
      <c r="Z2243" s="36"/>
      <c r="AA2243" s="36"/>
      <c r="AB2243" s="36"/>
      <c r="AC2243" s="36"/>
      <c r="AD2243" s="36"/>
      <c r="AE2243" s="36"/>
      <c r="AR2243" s="193" t="s">
        <v>415</v>
      </c>
      <c r="AT2243" s="193" t="s">
        <v>264</v>
      </c>
      <c r="AU2243" s="193" t="s">
        <v>79</v>
      </c>
      <c r="AY2243" s="19" t="s">
        <v>244</v>
      </c>
      <c r="BE2243" s="194">
        <f>IF(N2243="základní",J2243,0)</f>
        <v>0</v>
      </c>
      <c r="BF2243" s="194">
        <f>IF(N2243="snížená",J2243,0)</f>
        <v>0</v>
      </c>
      <c r="BG2243" s="194">
        <f>IF(N2243="zákl. přenesená",J2243,0)</f>
        <v>0</v>
      </c>
      <c r="BH2243" s="194">
        <f>IF(N2243="sníž. přenesená",J2243,0)</f>
        <v>0</v>
      </c>
      <c r="BI2243" s="194">
        <f>IF(N2243="nulová",J2243,0)</f>
        <v>0</v>
      </c>
      <c r="BJ2243" s="19" t="s">
        <v>77</v>
      </c>
      <c r="BK2243" s="194">
        <f>ROUND(I2243*H2243,2)</f>
        <v>0</v>
      </c>
      <c r="BL2243" s="19" t="s">
        <v>167</v>
      </c>
      <c r="BM2243" s="193" t="s">
        <v>4832</v>
      </c>
    </row>
    <row r="2244" spans="1:65" s="2" customFormat="1" ht="29.25">
      <c r="A2244" s="36"/>
      <c r="B2244" s="37"/>
      <c r="C2244" s="38"/>
      <c r="D2244" s="197" t="s">
        <v>444</v>
      </c>
      <c r="E2244" s="38"/>
      <c r="F2244" s="239" t="s">
        <v>4833</v>
      </c>
      <c r="G2244" s="38"/>
      <c r="H2244" s="38"/>
      <c r="I2244" s="240"/>
      <c r="J2244" s="38"/>
      <c r="K2244" s="38"/>
      <c r="L2244" s="41"/>
      <c r="M2244" s="241"/>
      <c r="N2244" s="242"/>
      <c r="O2244" s="66"/>
      <c r="P2244" s="66"/>
      <c r="Q2244" s="66"/>
      <c r="R2244" s="66"/>
      <c r="S2244" s="66"/>
      <c r="T2244" s="67"/>
      <c r="U2244" s="36"/>
      <c r="V2244" s="36"/>
      <c r="W2244" s="36"/>
      <c r="X2244" s="36"/>
      <c r="Y2244" s="36"/>
      <c r="Z2244" s="36"/>
      <c r="AA2244" s="36"/>
      <c r="AB2244" s="36"/>
      <c r="AC2244" s="36"/>
      <c r="AD2244" s="36"/>
      <c r="AE2244" s="36"/>
      <c r="AT2244" s="19" t="s">
        <v>444</v>
      </c>
      <c r="AU2244" s="19" t="s">
        <v>79</v>
      </c>
    </row>
    <row r="2245" spans="1:65" s="13" customFormat="1">
      <c r="B2245" s="195"/>
      <c r="C2245" s="196"/>
      <c r="D2245" s="197" t="s">
        <v>252</v>
      </c>
      <c r="E2245" s="198" t="s">
        <v>18</v>
      </c>
      <c r="F2245" s="199" t="s">
        <v>4834</v>
      </c>
      <c r="G2245" s="196"/>
      <c r="H2245" s="200">
        <v>24.3</v>
      </c>
      <c r="I2245" s="201"/>
      <c r="J2245" s="196"/>
      <c r="K2245" s="196"/>
      <c r="L2245" s="202"/>
      <c r="M2245" s="203"/>
      <c r="N2245" s="204"/>
      <c r="O2245" s="204"/>
      <c r="P2245" s="204"/>
      <c r="Q2245" s="204"/>
      <c r="R2245" s="204"/>
      <c r="S2245" s="204"/>
      <c r="T2245" s="205"/>
      <c r="AT2245" s="206" t="s">
        <v>252</v>
      </c>
      <c r="AU2245" s="206" t="s">
        <v>79</v>
      </c>
      <c r="AV2245" s="13" t="s">
        <v>79</v>
      </c>
      <c r="AW2245" s="13" t="s">
        <v>32</v>
      </c>
      <c r="AX2245" s="13" t="s">
        <v>70</v>
      </c>
      <c r="AY2245" s="206" t="s">
        <v>244</v>
      </c>
    </row>
    <row r="2246" spans="1:65" s="13" customFormat="1">
      <c r="B2246" s="195"/>
      <c r="C2246" s="196"/>
      <c r="D2246" s="197" t="s">
        <v>252</v>
      </c>
      <c r="E2246" s="198" t="s">
        <v>18</v>
      </c>
      <c r="F2246" s="199" t="s">
        <v>4835</v>
      </c>
      <c r="G2246" s="196"/>
      <c r="H2246" s="200">
        <v>25</v>
      </c>
      <c r="I2246" s="201"/>
      <c r="J2246" s="196"/>
      <c r="K2246" s="196"/>
      <c r="L2246" s="202"/>
      <c r="M2246" s="203"/>
      <c r="N2246" s="204"/>
      <c r="O2246" s="204"/>
      <c r="P2246" s="204"/>
      <c r="Q2246" s="204"/>
      <c r="R2246" s="204"/>
      <c r="S2246" s="204"/>
      <c r="T2246" s="205"/>
      <c r="AT2246" s="206" t="s">
        <v>252</v>
      </c>
      <c r="AU2246" s="206" t="s">
        <v>79</v>
      </c>
      <c r="AV2246" s="13" t="s">
        <v>79</v>
      </c>
      <c r="AW2246" s="13" t="s">
        <v>32</v>
      </c>
      <c r="AX2246" s="13" t="s">
        <v>70</v>
      </c>
      <c r="AY2246" s="206" t="s">
        <v>244</v>
      </c>
    </row>
    <row r="2247" spans="1:65" s="14" customFormat="1">
      <c r="B2247" s="207"/>
      <c r="C2247" s="208"/>
      <c r="D2247" s="197" t="s">
        <v>252</v>
      </c>
      <c r="E2247" s="209" t="s">
        <v>18</v>
      </c>
      <c r="F2247" s="210" t="s">
        <v>254</v>
      </c>
      <c r="G2247" s="208"/>
      <c r="H2247" s="211">
        <v>49.3</v>
      </c>
      <c r="I2247" s="212"/>
      <c r="J2247" s="208"/>
      <c r="K2247" s="208"/>
      <c r="L2247" s="213"/>
      <c r="M2247" s="214"/>
      <c r="N2247" s="215"/>
      <c r="O2247" s="215"/>
      <c r="P2247" s="215"/>
      <c r="Q2247" s="215"/>
      <c r="R2247" s="215"/>
      <c r="S2247" s="215"/>
      <c r="T2247" s="216"/>
      <c r="AT2247" s="217" t="s">
        <v>252</v>
      </c>
      <c r="AU2247" s="217" t="s">
        <v>79</v>
      </c>
      <c r="AV2247" s="14" t="s">
        <v>250</v>
      </c>
      <c r="AW2247" s="14" t="s">
        <v>32</v>
      </c>
      <c r="AX2247" s="14" t="s">
        <v>77</v>
      </c>
      <c r="AY2247" s="217" t="s">
        <v>244</v>
      </c>
    </row>
    <row r="2248" spans="1:65" s="2" customFormat="1" ht="16.5" customHeight="1">
      <c r="A2248" s="36"/>
      <c r="B2248" s="37"/>
      <c r="C2248" s="218" t="s">
        <v>4836</v>
      </c>
      <c r="D2248" s="218" t="s">
        <v>264</v>
      </c>
      <c r="E2248" s="219" t="s">
        <v>4837</v>
      </c>
      <c r="F2248" s="220" t="s">
        <v>4838</v>
      </c>
      <c r="G2248" s="221" t="s">
        <v>379</v>
      </c>
      <c r="H2248" s="222">
        <v>17.2</v>
      </c>
      <c r="I2248" s="223"/>
      <c r="J2248" s="224">
        <f>ROUND(I2248*H2248,2)</f>
        <v>0</v>
      </c>
      <c r="K2248" s="225"/>
      <c r="L2248" s="226"/>
      <c r="M2248" s="227" t="s">
        <v>18</v>
      </c>
      <c r="N2248" s="228" t="s">
        <v>41</v>
      </c>
      <c r="O2248" s="66"/>
      <c r="P2248" s="191">
        <f>O2248*H2248</f>
        <v>0</v>
      </c>
      <c r="Q2248" s="191">
        <v>0</v>
      </c>
      <c r="R2248" s="191">
        <f>Q2248*H2248</f>
        <v>0</v>
      </c>
      <c r="S2248" s="191">
        <v>0</v>
      </c>
      <c r="T2248" s="192">
        <f>S2248*H2248</f>
        <v>0</v>
      </c>
      <c r="U2248" s="36"/>
      <c r="V2248" s="36"/>
      <c r="W2248" s="36"/>
      <c r="X2248" s="36"/>
      <c r="Y2248" s="36"/>
      <c r="Z2248" s="36"/>
      <c r="AA2248" s="36"/>
      <c r="AB2248" s="36"/>
      <c r="AC2248" s="36"/>
      <c r="AD2248" s="36"/>
      <c r="AE2248" s="36"/>
      <c r="AR2248" s="193" t="s">
        <v>415</v>
      </c>
      <c r="AT2248" s="193" t="s">
        <v>264</v>
      </c>
      <c r="AU2248" s="193" t="s">
        <v>79</v>
      </c>
      <c r="AY2248" s="19" t="s">
        <v>244</v>
      </c>
      <c r="BE2248" s="194">
        <f>IF(N2248="základní",J2248,0)</f>
        <v>0</v>
      </c>
      <c r="BF2248" s="194">
        <f>IF(N2248="snížená",J2248,0)</f>
        <v>0</v>
      </c>
      <c r="BG2248" s="194">
        <f>IF(N2248="zákl. přenesená",J2248,0)</f>
        <v>0</v>
      </c>
      <c r="BH2248" s="194">
        <f>IF(N2248="sníž. přenesená",J2248,0)</f>
        <v>0</v>
      </c>
      <c r="BI2248" s="194">
        <f>IF(N2248="nulová",J2248,0)</f>
        <v>0</v>
      </c>
      <c r="BJ2248" s="19" t="s">
        <v>77</v>
      </c>
      <c r="BK2248" s="194">
        <f>ROUND(I2248*H2248,2)</f>
        <v>0</v>
      </c>
      <c r="BL2248" s="19" t="s">
        <v>167</v>
      </c>
      <c r="BM2248" s="193" t="s">
        <v>4839</v>
      </c>
    </row>
    <row r="2249" spans="1:65" s="2" customFormat="1" ht="29.25">
      <c r="A2249" s="36"/>
      <c r="B2249" s="37"/>
      <c r="C2249" s="38"/>
      <c r="D2249" s="197" t="s">
        <v>444</v>
      </c>
      <c r="E2249" s="38"/>
      <c r="F2249" s="239" t="s">
        <v>4840</v>
      </c>
      <c r="G2249" s="38"/>
      <c r="H2249" s="38"/>
      <c r="I2249" s="240"/>
      <c r="J2249" s="38"/>
      <c r="K2249" s="38"/>
      <c r="L2249" s="41"/>
      <c r="M2249" s="241"/>
      <c r="N2249" s="242"/>
      <c r="O2249" s="66"/>
      <c r="P2249" s="66"/>
      <c r="Q2249" s="66"/>
      <c r="R2249" s="66"/>
      <c r="S2249" s="66"/>
      <c r="T2249" s="67"/>
      <c r="U2249" s="36"/>
      <c r="V2249" s="36"/>
      <c r="W2249" s="36"/>
      <c r="X2249" s="36"/>
      <c r="Y2249" s="36"/>
      <c r="Z2249" s="36"/>
      <c r="AA2249" s="36"/>
      <c r="AB2249" s="36"/>
      <c r="AC2249" s="36"/>
      <c r="AD2249" s="36"/>
      <c r="AE2249" s="36"/>
      <c r="AT2249" s="19" t="s">
        <v>444</v>
      </c>
      <c r="AU2249" s="19" t="s">
        <v>79</v>
      </c>
    </row>
    <row r="2250" spans="1:65" s="13" customFormat="1">
      <c r="B2250" s="195"/>
      <c r="C2250" s="196"/>
      <c r="D2250" s="197" t="s">
        <v>252</v>
      </c>
      <c r="E2250" s="198" t="s">
        <v>18</v>
      </c>
      <c r="F2250" s="199" t="s">
        <v>4841</v>
      </c>
      <c r="G2250" s="196"/>
      <c r="H2250" s="200">
        <v>17.2</v>
      </c>
      <c r="I2250" s="201"/>
      <c r="J2250" s="196"/>
      <c r="K2250" s="196"/>
      <c r="L2250" s="202"/>
      <c r="M2250" s="203"/>
      <c r="N2250" s="204"/>
      <c r="O2250" s="204"/>
      <c r="P2250" s="204"/>
      <c r="Q2250" s="204"/>
      <c r="R2250" s="204"/>
      <c r="S2250" s="204"/>
      <c r="T2250" s="205"/>
      <c r="AT2250" s="206" t="s">
        <v>252</v>
      </c>
      <c r="AU2250" s="206" t="s">
        <v>79</v>
      </c>
      <c r="AV2250" s="13" t="s">
        <v>79</v>
      </c>
      <c r="AW2250" s="13" t="s">
        <v>32</v>
      </c>
      <c r="AX2250" s="13" t="s">
        <v>70</v>
      </c>
      <c r="AY2250" s="206" t="s">
        <v>244</v>
      </c>
    </row>
    <row r="2251" spans="1:65" s="14" customFormat="1">
      <c r="B2251" s="207"/>
      <c r="C2251" s="208"/>
      <c r="D2251" s="197" t="s">
        <v>252</v>
      </c>
      <c r="E2251" s="209" t="s">
        <v>18</v>
      </c>
      <c r="F2251" s="210" t="s">
        <v>254</v>
      </c>
      <c r="G2251" s="208"/>
      <c r="H2251" s="211">
        <v>17.2</v>
      </c>
      <c r="I2251" s="212"/>
      <c r="J2251" s="208"/>
      <c r="K2251" s="208"/>
      <c r="L2251" s="213"/>
      <c r="M2251" s="214"/>
      <c r="N2251" s="215"/>
      <c r="O2251" s="215"/>
      <c r="P2251" s="215"/>
      <c r="Q2251" s="215"/>
      <c r="R2251" s="215"/>
      <c r="S2251" s="215"/>
      <c r="T2251" s="216"/>
      <c r="AT2251" s="217" t="s">
        <v>252</v>
      </c>
      <c r="AU2251" s="217" t="s">
        <v>79</v>
      </c>
      <c r="AV2251" s="14" t="s">
        <v>250</v>
      </c>
      <c r="AW2251" s="14" t="s">
        <v>32</v>
      </c>
      <c r="AX2251" s="14" t="s">
        <v>77</v>
      </c>
      <c r="AY2251" s="217" t="s">
        <v>244</v>
      </c>
    </row>
    <row r="2252" spans="1:65" s="2" customFormat="1" ht="37.9" customHeight="1">
      <c r="A2252" s="36"/>
      <c r="B2252" s="37"/>
      <c r="C2252" s="181" t="s">
        <v>4842</v>
      </c>
      <c r="D2252" s="181" t="s">
        <v>246</v>
      </c>
      <c r="E2252" s="182" t="s">
        <v>4843</v>
      </c>
      <c r="F2252" s="183" t="s">
        <v>4844</v>
      </c>
      <c r="G2252" s="184" t="s">
        <v>289</v>
      </c>
      <c r="H2252" s="185">
        <v>460.52800000000002</v>
      </c>
      <c r="I2252" s="186"/>
      <c r="J2252" s="187">
        <f>ROUND(I2252*H2252,2)</f>
        <v>0</v>
      </c>
      <c r="K2252" s="188"/>
      <c r="L2252" s="41"/>
      <c r="M2252" s="189" t="s">
        <v>18</v>
      </c>
      <c r="N2252" s="190" t="s">
        <v>41</v>
      </c>
      <c r="O2252" s="66"/>
      <c r="P2252" s="191">
        <f>O2252*H2252</f>
        <v>0</v>
      </c>
      <c r="Q2252" s="191">
        <v>2.1000000000000001E-4</v>
      </c>
      <c r="R2252" s="191">
        <f>Q2252*H2252</f>
        <v>9.6710880000000013E-2</v>
      </c>
      <c r="S2252" s="191">
        <v>0</v>
      </c>
      <c r="T2252" s="192">
        <f>S2252*H2252</f>
        <v>0</v>
      </c>
      <c r="U2252" s="36"/>
      <c r="V2252" s="36"/>
      <c r="W2252" s="36"/>
      <c r="X2252" s="36"/>
      <c r="Y2252" s="36"/>
      <c r="Z2252" s="36"/>
      <c r="AA2252" s="36"/>
      <c r="AB2252" s="36"/>
      <c r="AC2252" s="36"/>
      <c r="AD2252" s="36"/>
      <c r="AE2252" s="36"/>
      <c r="AR2252" s="193" t="s">
        <v>167</v>
      </c>
      <c r="AT2252" s="193" t="s">
        <v>246</v>
      </c>
      <c r="AU2252" s="193" t="s">
        <v>79</v>
      </c>
      <c r="AY2252" s="19" t="s">
        <v>244</v>
      </c>
      <c r="BE2252" s="194">
        <f>IF(N2252="základní",J2252,0)</f>
        <v>0</v>
      </c>
      <c r="BF2252" s="194">
        <f>IF(N2252="snížená",J2252,0)</f>
        <v>0</v>
      </c>
      <c r="BG2252" s="194">
        <f>IF(N2252="zákl. přenesená",J2252,0)</f>
        <v>0</v>
      </c>
      <c r="BH2252" s="194">
        <f>IF(N2252="sníž. přenesená",J2252,0)</f>
        <v>0</v>
      </c>
      <c r="BI2252" s="194">
        <f>IF(N2252="nulová",J2252,0)</f>
        <v>0</v>
      </c>
      <c r="BJ2252" s="19" t="s">
        <v>77</v>
      </c>
      <c r="BK2252" s="194">
        <f>ROUND(I2252*H2252,2)</f>
        <v>0</v>
      </c>
      <c r="BL2252" s="19" t="s">
        <v>167</v>
      </c>
      <c r="BM2252" s="193" t="s">
        <v>4845</v>
      </c>
    </row>
    <row r="2253" spans="1:65" s="13" customFormat="1">
      <c r="B2253" s="195"/>
      <c r="C2253" s="196"/>
      <c r="D2253" s="197" t="s">
        <v>252</v>
      </c>
      <c r="E2253" s="198" t="s">
        <v>18</v>
      </c>
      <c r="F2253" s="199" t="s">
        <v>2403</v>
      </c>
      <c r="G2253" s="196"/>
      <c r="H2253" s="200">
        <v>84.858000000000004</v>
      </c>
      <c r="I2253" s="201"/>
      <c r="J2253" s="196"/>
      <c r="K2253" s="196"/>
      <c r="L2253" s="202"/>
      <c r="M2253" s="203"/>
      <c r="N2253" s="204"/>
      <c r="O2253" s="204"/>
      <c r="P2253" s="204"/>
      <c r="Q2253" s="204"/>
      <c r="R2253" s="204"/>
      <c r="S2253" s="204"/>
      <c r="T2253" s="205"/>
      <c r="AT2253" s="206" t="s">
        <v>252</v>
      </c>
      <c r="AU2253" s="206" t="s">
        <v>79</v>
      </c>
      <c r="AV2253" s="13" t="s">
        <v>79</v>
      </c>
      <c r="AW2253" s="13" t="s">
        <v>32</v>
      </c>
      <c r="AX2253" s="13" t="s">
        <v>70</v>
      </c>
      <c r="AY2253" s="206" t="s">
        <v>244</v>
      </c>
    </row>
    <row r="2254" spans="1:65" s="13" customFormat="1">
      <c r="B2254" s="195"/>
      <c r="C2254" s="196"/>
      <c r="D2254" s="197" t="s">
        <v>252</v>
      </c>
      <c r="E2254" s="198" t="s">
        <v>18</v>
      </c>
      <c r="F2254" s="199" t="s">
        <v>2341</v>
      </c>
      <c r="G2254" s="196"/>
      <c r="H2254" s="200">
        <v>-16.2</v>
      </c>
      <c r="I2254" s="201"/>
      <c r="J2254" s="196"/>
      <c r="K2254" s="196"/>
      <c r="L2254" s="202"/>
      <c r="M2254" s="203"/>
      <c r="N2254" s="204"/>
      <c r="O2254" s="204"/>
      <c r="P2254" s="204"/>
      <c r="Q2254" s="204"/>
      <c r="R2254" s="204"/>
      <c r="S2254" s="204"/>
      <c r="T2254" s="205"/>
      <c r="AT2254" s="206" t="s">
        <v>252</v>
      </c>
      <c r="AU2254" s="206" t="s">
        <v>79</v>
      </c>
      <c r="AV2254" s="13" t="s">
        <v>79</v>
      </c>
      <c r="AW2254" s="13" t="s">
        <v>32</v>
      </c>
      <c r="AX2254" s="13" t="s">
        <v>70</v>
      </c>
      <c r="AY2254" s="206" t="s">
        <v>244</v>
      </c>
    </row>
    <row r="2255" spans="1:65" s="13" customFormat="1">
      <c r="B2255" s="195"/>
      <c r="C2255" s="196"/>
      <c r="D2255" s="197" t="s">
        <v>252</v>
      </c>
      <c r="E2255" s="198" t="s">
        <v>18</v>
      </c>
      <c r="F2255" s="199" t="s">
        <v>2342</v>
      </c>
      <c r="G2255" s="196"/>
      <c r="H2255" s="200">
        <v>-2.2000000000000002</v>
      </c>
      <c r="I2255" s="201"/>
      <c r="J2255" s="196"/>
      <c r="K2255" s="196"/>
      <c r="L2255" s="202"/>
      <c r="M2255" s="203"/>
      <c r="N2255" s="204"/>
      <c r="O2255" s="204"/>
      <c r="P2255" s="204"/>
      <c r="Q2255" s="204"/>
      <c r="R2255" s="204"/>
      <c r="S2255" s="204"/>
      <c r="T2255" s="205"/>
      <c r="AT2255" s="206" t="s">
        <v>252</v>
      </c>
      <c r="AU2255" s="206" t="s">
        <v>79</v>
      </c>
      <c r="AV2255" s="13" t="s">
        <v>79</v>
      </c>
      <c r="AW2255" s="13" t="s">
        <v>32</v>
      </c>
      <c r="AX2255" s="13" t="s">
        <v>70</v>
      </c>
      <c r="AY2255" s="206" t="s">
        <v>244</v>
      </c>
    </row>
    <row r="2256" spans="1:65" s="16" customFormat="1">
      <c r="B2256" s="255"/>
      <c r="C2256" s="256"/>
      <c r="D2256" s="197" t="s">
        <v>252</v>
      </c>
      <c r="E2256" s="257" t="s">
        <v>18</v>
      </c>
      <c r="F2256" s="258" t="s">
        <v>2239</v>
      </c>
      <c r="G2256" s="256"/>
      <c r="H2256" s="259">
        <v>66.457999999999998</v>
      </c>
      <c r="I2256" s="260"/>
      <c r="J2256" s="256"/>
      <c r="K2256" s="256"/>
      <c r="L2256" s="261"/>
      <c r="M2256" s="262"/>
      <c r="N2256" s="263"/>
      <c r="O2256" s="263"/>
      <c r="P2256" s="263"/>
      <c r="Q2256" s="263"/>
      <c r="R2256" s="263"/>
      <c r="S2256" s="263"/>
      <c r="T2256" s="264"/>
      <c r="AT2256" s="265" t="s">
        <v>252</v>
      </c>
      <c r="AU2256" s="265" t="s">
        <v>79</v>
      </c>
      <c r="AV2256" s="16" t="s">
        <v>131</v>
      </c>
      <c r="AW2256" s="16" t="s">
        <v>32</v>
      </c>
      <c r="AX2256" s="16" t="s">
        <v>70</v>
      </c>
      <c r="AY2256" s="265" t="s">
        <v>244</v>
      </c>
    </row>
    <row r="2257" spans="1:65" s="13" customFormat="1" ht="22.5">
      <c r="B2257" s="195"/>
      <c r="C2257" s="196"/>
      <c r="D2257" s="197" t="s">
        <v>252</v>
      </c>
      <c r="E2257" s="198" t="s">
        <v>18</v>
      </c>
      <c r="F2257" s="199" t="s">
        <v>1920</v>
      </c>
      <c r="G2257" s="196"/>
      <c r="H2257" s="200">
        <v>240.8</v>
      </c>
      <c r="I2257" s="201"/>
      <c r="J2257" s="196"/>
      <c r="K2257" s="196"/>
      <c r="L2257" s="202"/>
      <c r="M2257" s="203"/>
      <c r="N2257" s="204"/>
      <c r="O2257" s="204"/>
      <c r="P2257" s="204"/>
      <c r="Q2257" s="204"/>
      <c r="R2257" s="204"/>
      <c r="S2257" s="204"/>
      <c r="T2257" s="205"/>
      <c r="AT2257" s="206" t="s">
        <v>252</v>
      </c>
      <c r="AU2257" s="206" t="s">
        <v>79</v>
      </c>
      <c r="AV2257" s="13" t="s">
        <v>79</v>
      </c>
      <c r="AW2257" s="13" t="s">
        <v>32</v>
      </c>
      <c r="AX2257" s="13" t="s">
        <v>70</v>
      </c>
      <c r="AY2257" s="206" t="s">
        <v>244</v>
      </c>
    </row>
    <row r="2258" spans="1:65" s="13" customFormat="1" ht="33.75">
      <c r="B2258" s="195"/>
      <c r="C2258" s="196"/>
      <c r="D2258" s="197" t="s">
        <v>252</v>
      </c>
      <c r="E2258" s="198" t="s">
        <v>18</v>
      </c>
      <c r="F2258" s="199" t="s">
        <v>1921</v>
      </c>
      <c r="G2258" s="196"/>
      <c r="H2258" s="200">
        <v>-45.15</v>
      </c>
      <c r="I2258" s="201"/>
      <c r="J2258" s="196"/>
      <c r="K2258" s="196"/>
      <c r="L2258" s="202"/>
      <c r="M2258" s="203"/>
      <c r="N2258" s="204"/>
      <c r="O2258" s="204"/>
      <c r="P2258" s="204"/>
      <c r="Q2258" s="204"/>
      <c r="R2258" s="204"/>
      <c r="S2258" s="204"/>
      <c r="T2258" s="205"/>
      <c r="AT2258" s="206" t="s">
        <v>252</v>
      </c>
      <c r="AU2258" s="206" t="s">
        <v>79</v>
      </c>
      <c r="AV2258" s="13" t="s">
        <v>79</v>
      </c>
      <c r="AW2258" s="13" t="s">
        <v>32</v>
      </c>
      <c r="AX2258" s="13" t="s">
        <v>70</v>
      </c>
      <c r="AY2258" s="206" t="s">
        <v>244</v>
      </c>
    </row>
    <row r="2259" spans="1:65" s="13" customFormat="1">
      <c r="B2259" s="195"/>
      <c r="C2259" s="196"/>
      <c r="D2259" s="197" t="s">
        <v>252</v>
      </c>
      <c r="E2259" s="198" t="s">
        <v>18</v>
      </c>
      <c r="F2259" s="199" t="s">
        <v>1922</v>
      </c>
      <c r="G2259" s="196"/>
      <c r="H2259" s="200">
        <v>51.6</v>
      </c>
      <c r="I2259" s="201"/>
      <c r="J2259" s="196"/>
      <c r="K2259" s="196"/>
      <c r="L2259" s="202"/>
      <c r="M2259" s="203"/>
      <c r="N2259" s="204"/>
      <c r="O2259" s="204"/>
      <c r="P2259" s="204"/>
      <c r="Q2259" s="204"/>
      <c r="R2259" s="204"/>
      <c r="S2259" s="204"/>
      <c r="T2259" s="205"/>
      <c r="AT2259" s="206" t="s">
        <v>252</v>
      </c>
      <c r="AU2259" s="206" t="s">
        <v>79</v>
      </c>
      <c r="AV2259" s="13" t="s">
        <v>79</v>
      </c>
      <c r="AW2259" s="13" t="s">
        <v>32</v>
      </c>
      <c r="AX2259" s="13" t="s">
        <v>70</v>
      </c>
      <c r="AY2259" s="206" t="s">
        <v>244</v>
      </c>
    </row>
    <row r="2260" spans="1:65" s="13" customFormat="1">
      <c r="B2260" s="195"/>
      <c r="C2260" s="196"/>
      <c r="D2260" s="197" t="s">
        <v>252</v>
      </c>
      <c r="E2260" s="198" t="s">
        <v>18</v>
      </c>
      <c r="F2260" s="199" t="s">
        <v>1923</v>
      </c>
      <c r="G2260" s="196"/>
      <c r="H2260" s="200">
        <v>-4.75</v>
      </c>
      <c r="I2260" s="201"/>
      <c r="J2260" s="196"/>
      <c r="K2260" s="196"/>
      <c r="L2260" s="202"/>
      <c r="M2260" s="203"/>
      <c r="N2260" s="204"/>
      <c r="O2260" s="204"/>
      <c r="P2260" s="204"/>
      <c r="Q2260" s="204"/>
      <c r="R2260" s="204"/>
      <c r="S2260" s="204"/>
      <c r="T2260" s="205"/>
      <c r="AT2260" s="206" t="s">
        <v>252</v>
      </c>
      <c r="AU2260" s="206" t="s">
        <v>79</v>
      </c>
      <c r="AV2260" s="13" t="s">
        <v>79</v>
      </c>
      <c r="AW2260" s="13" t="s">
        <v>32</v>
      </c>
      <c r="AX2260" s="13" t="s">
        <v>70</v>
      </c>
      <c r="AY2260" s="206" t="s">
        <v>244</v>
      </c>
    </row>
    <row r="2261" spans="1:65" s="13" customFormat="1">
      <c r="B2261" s="195"/>
      <c r="C2261" s="196"/>
      <c r="D2261" s="197" t="s">
        <v>252</v>
      </c>
      <c r="E2261" s="198" t="s">
        <v>18</v>
      </c>
      <c r="F2261" s="199" t="s">
        <v>2382</v>
      </c>
      <c r="G2261" s="196"/>
      <c r="H2261" s="200">
        <v>84.1</v>
      </c>
      <c r="I2261" s="201"/>
      <c r="J2261" s="196"/>
      <c r="K2261" s="196"/>
      <c r="L2261" s="202"/>
      <c r="M2261" s="203"/>
      <c r="N2261" s="204"/>
      <c r="O2261" s="204"/>
      <c r="P2261" s="204"/>
      <c r="Q2261" s="204"/>
      <c r="R2261" s="204"/>
      <c r="S2261" s="204"/>
      <c r="T2261" s="205"/>
      <c r="AT2261" s="206" t="s">
        <v>252</v>
      </c>
      <c r="AU2261" s="206" t="s">
        <v>79</v>
      </c>
      <c r="AV2261" s="13" t="s">
        <v>79</v>
      </c>
      <c r="AW2261" s="13" t="s">
        <v>32</v>
      </c>
      <c r="AX2261" s="13" t="s">
        <v>70</v>
      </c>
      <c r="AY2261" s="206" t="s">
        <v>244</v>
      </c>
    </row>
    <row r="2262" spans="1:65" s="16" customFormat="1">
      <c r="B2262" s="255"/>
      <c r="C2262" s="256"/>
      <c r="D2262" s="197" t="s">
        <v>252</v>
      </c>
      <c r="E2262" s="257" t="s">
        <v>18</v>
      </c>
      <c r="F2262" s="258" t="s">
        <v>2404</v>
      </c>
      <c r="G2262" s="256"/>
      <c r="H2262" s="259">
        <v>326.60000000000002</v>
      </c>
      <c r="I2262" s="260"/>
      <c r="J2262" s="256"/>
      <c r="K2262" s="256"/>
      <c r="L2262" s="261"/>
      <c r="M2262" s="262"/>
      <c r="N2262" s="263"/>
      <c r="O2262" s="263"/>
      <c r="P2262" s="263"/>
      <c r="Q2262" s="263"/>
      <c r="R2262" s="263"/>
      <c r="S2262" s="263"/>
      <c r="T2262" s="264"/>
      <c r="AT2262" s="265" t="s">
        <v>252</v>
      </c>
      <c r="AU2262" s="265" t="s">
        <v>79</v>
      </c>
      <c r="AV2262" s="16" t="s">
        <v>131</v>
      </c>
      <c r="AW2262" s="16" t="s">
        <v>32</v>
      </c>
      <c r="AX2262" s="16" t="s">
        <v>70</v>
      </c>
      <c r="AY2262" s="265" t="s">
        <v>244</v>
      </c>
    </row>
    <row r="2263" spans="1:65" s="13" customFormat="1">
      <c r="B2263" s="195"/>
      <c r="C2263" s="196"/>
      <c r="D2263" s="197" t="s">
        <v>252</v>
      </c>
      <c r="E2263" s="198" t="s">
        <v>18</v>
      </c>
      <c r="F2263" s="199" t="s">
        <v>2405</v>
      </c>
      <c r="G2263" s="196"/>
      <c r="H2263" s="200">
        <v>67.47</v>
      </c>
      <c r="I2263" s="201"/>
      <c r="J2263" s="196"/>
      <c r="K2263" s="196"/>
      <c r="L2263" s="202"/>
      <c r="M2263" s="203"/>
      <c r="N2263" s="204"/>
      <c r="O2263" s="204"/>
      <c r="P2263" s="204"/>
      <c r="Q2263" s="204"/>
      <c r="R2263" s="204"/>
      <c r="S2263" s="204"/>
      <c r="T2263" s="205"/>
      <c r="AT2263" s="206" t="s">
        <v>252</v>
      </c>
      <c r="AU2263" s="206" t="s">
        <v>79</v>
      </c>
      <c r="AV2263" s="13" t="s">
        <v>79</v>
      </c>
      <c r="AW2263" s="13" t="s">
        <v>32</v>
      </c>
      <c r="AX2263" s="13" t="s">
        <v>70</v>
      </c>
      <c r="AY2263" s="206" t="s">
        <v>244</v>
      </c>
    </row>
    <row r="2264" spans="1:65" s="14" customFormat="1">
      <c r="B2264" s="207"/>
      <c r="C2264" s="208"/>
      <c r="D2264" s="197" t="s">
        <v>252</v>
      </c>
      <c r="E2264" s="209" t="s">
        <v>18</v>
      </c>
      <c r="F2264" s="210" t="s">
        <v>254</v>
      </c>
      <c r="G2264" s="208"/>
      <c r="H2264" s="211">
        <v>460.52800000000013</v>
      </c>
      <c r="I2264" s="212"/>
      <c r="J2264" s="208"/>
      <c r="K2264" s="208"/>
      <c r="L2264" s="213"/>
      <c r="M2264" s="214"/>
      <c r="N2264" s="215"/>
      <c r="O2264" s="215"/>
      <c r="P2264" s="215"/>
      <c r="Q2264" s="215"/>
      <c r="R2264" s="215"/>
      <c r="S2264" s="215"/>
      <c r="T2264" s="216"/>
      <c r="AT2264" s="217" t="s">
        <v>252</v>
      </c>
      <c r="AU2264" s="217" t="s">
        <v>79</v>
      </c>
      <c r="AV2264" s="14" t="s">
        <v>250</v>
      </c>
      <c r="AW2264" s="14" t="s">
        <v>32</v>
      </c>
      <c r="AX2264" s="14" t="s">
        <v>77</v>
      </c>
      <c r="AY2264" s="217" t="s">
        <v>244</v>
      </c>
    </row>
    <row r="2265" spans="1:65" s="2" customFormat="1" ht="49.15" customHeight="1">
      <c r="A2265" s="36"/>
      <c r="B2265" s="37"/>
      <c r="C2265" s="181" t="s">
        <v>4846</v>
      </c>
      <c r="D2265" s="181" t="s">
        <v>246</v>
      </c>
      <c r="E2265" s="182" t="s">
        <v>4847</v>
      </c>
      <c r="F2265" s="183" t="s">
        <v>4848</v>
      </c>
      <c r="G2265" s="184" t="s">
        <v>289</v>
      </c>
      <c r="H2265" s="185">
        <v>460.52800000000002</v>
      </c>
      <c r="I2265" s="186"/>
      <c r="J2265" s="187">
        <f>ROUND(I2265*H2265,2)</f>
        <v>0</v>
      </c>
      <c r="K2265" s="188"/>
      <c r="L2265" s="41"/>
      <c r="M2265" s="189" t="s">
        <v>18</v>
      </c>
      <c r="N2265" s="190" t="s">
        <v>41</v>
      </c>
      <c r="O2265" s="66"/>
      <c r="P2265" s="191">
        <f>O2265*H2265</f>
        <v>0</v>
      </c>
      <c r="Q2265" s="191">
        <v>8.3000000000000001E-4</v>
      </c>
      <c r="R2265" s="191">
        <f>Q2265*H2265</f>
        <v>0.38223824000000001</v>
      </c>
      <c r="S2265" s="191">
        <v>0</v>
      </c>
      <c r="T2265" s="192">
        <f>S2265*H2265</f>
        <v>0</v>
      </c>
      <c r="U2265" s="36"/>
      <c r="V2265" s="36"/>
      <c r="W2265" s="36"/>
      <c r="X2265" s="36"/>
      <c r="Y2265" s="36"/>
      <c r="Z2265" s="36"/>
      <c r="AA2265" s="36"/>
      <c r="AB2265" s="36"/>
      <c r="AC2265" s="36"/>
      <c r="AD2265" s="36"/>
      <c r="AE2265" s="36"/>
      <c r="AR2265" s="193" t="s">
        <v>167</v>
      </c>
      <c r="AT2265" s="193" t="s">
        <v>246</v>
      </c>
      <c r="AU2265" s="193" t="s">
        <v>79</v>
      </c>
      <c r="AY2265" s="19" t="s">
        <v>244</v>
      </c>
      <c r="BE2265" s="194">
        <f>IF(N2265="základní",J2265,0)</f>
        <v>0</v>
      </c>
      <c r="BF2265" s="194">
        <f>IF(N2265="snížená",J2265,0)</f>
        <v>0</v>
      </c>
      <c r="BG2265" s="194">
        <f>IF(N2265="zákl. přenesená",J2265,0)</f>
        <v>0</v>
      </c>
      <c r="BH2265" s="194">
        <f>IF(N2265="sníž. přenesená",J2265,0)</f>
        <v>0</v>
      </c>
      <c r="BI2265" s="194">
        <f>IF(N2265="nulová",J2265,0)</f>
        <v>0</v>
      </c>
      <c r="BJ2265" s="19" t="s">
        <v>77</v>
      </c>
      <c r="BK2265" s="194">
        <f>ROUND(I2265*H2265,2)</f>
        <v>0</v>
      </c>
      <c r="BL2265" s="19" t="s">
        <v>167</v>
      </c>
      <c r="BM2265" s="193" t="s">
        <v>4849</v>
      </c>
    </row>
    <row r="2266" spans="1:65" s="13" customFormat="1">
      <c r="B2266" s="195"/>
      <c r="C2266" s="196"/>
      <c r="D2266" s="197" t="s">
        <v>252</v>
      </c>
      <c r="E2266" s="198" t="s">
        <v>18</v>
      </c>
      <c r="F2266" s="199" t="s">
        <v>2403</v>
      </c>
      <c r="G2266" s="196"/>
      <c r="H2266" s="200">
        <v>84.858000000000004</v>
      </c>
      <c r="I2266" s="201"/>
      <c r="J2266" s="196"/>
      <c r="K2266" s="196"/>
      <c r="L2266" s="202"/>
      <c r="M2266" s="203"/>
      <c r="N2266" s="204"/>
      <c r="O2266" s="204"/>
      <c r="P2266" s="204"/>
      <c r="Q2266" s="204"/>
      <c r="R2266" s="204"/>
      <c r="S2266" s="204"/>
      <c r="T2266" s="205"/>
      <c r="AT2266" s="206" t="s">
        <v>252</v>
      </c>
      <c r="AU2266" s="206" t="s">
        <v>79</v>
      </c>
      <c r="AV2266" s="13" t="s">
        <v>79</v>
      </c>
      <c r="AW2266" s="13" t="s">
        <v>32</v>
      </c>
      <c r="AX2266" s="13" t="s">
        <v>70</v>
      </c>
      <c r="AY2266" s="206" t="s">
        <v>244</v>
      </c>
    </row>
    <row r="2267" spans="1:65" s="13" customFormat="1">
      <c r="B2267" s="195"/>
      <c r="C2267" s="196"/>
      <c r="D2267" s="197" t="s">
        <v>252</v>
      </c>
      <c r="E2267" s="198" t="s">
        <v>18</v>
      </c>
      <c r="F2267" s="199" t="s">
        <v>2341</v>
      </c>
      <c r="G2267" s="196"/>
      <c r="H2267" s="200">
        <v>-16.2</v>
      </c>
      <c r="I2267" s="201"/>
      <c r="J2267" s="196"/>
      <c r="K2267" s="196"/>
      <c r="L2267" s="202"/>
      <c r="M2267" s="203"/>
      <c r="N2267" s="204"/>
      <c r="O2267" s="204"/>
      <c r="P2267" s="204"/>
      <c r="Q2267" s="204"/>
      <c r="R2267" s="204"/>
      <c r="S2267" s="204"/>
      <c r="T2267" s="205"/>
      <c r="AT2267" s="206" t="s">
        <v>252</v>
      </c>
      <c r="AU2267" s="206" t="s">
        <v>79</v>
      </c>
      <c r="AV2267" s="13" t="s">
        <v>79</v>
      </c>
      <c r="AW2267" s="13" t="s">
        <v>32</v>
      </c>
      <c r="AX2267" s="13" t="s">
        <v>70</v>
      </c>
      <c r="AY2267" s="206" t="s">
        <v>244</v>
      </c>
    </row>
    <row r="2268" spans="1:65" s="13" customFormat="1">
      <c r="B2268" s="195"/>
      <c r="C2268" s="196"/>
      <c r="D2268" s="197" t="s">
        <v>252</v>
      </c>
      <c r="E2268" s="198" t="s">
        <v>18</v>
      </c>
      <c r="F2268" s="199" t="s">
        <v>2342</v>
      </c>
      <c r="G2268" s="196"/>
      <c r="H2268" s="200">
        <v>-2.2000000000000002</v>
      </c>
      <c r="I2268" s="201"/>
      <c r="J2268" s="196"/>
      <c r="K2268" s="196"/>
      <c r="L2268" s="202"/>
      <c r="M2268" s="203"/>
      <c r="N2268" s="204"/>
      <c r="O2268" s="204"/>
      <c r="P2268" s="204"/>
      <c r="Q2268" s="204"/>
      <c r="R2268" s="204"/>
      <c r="S2268" s="204"/>
      <c r="T2268" s="205"/>
      <c r="AT2268" s="206" t="s">
        <v>252</v>
      </c>
      <c r="AU2268" s="206" t="s">
        <v>79</v>
      </c>
      <c r="AV2268" s="13" t="s">
        <v>79</v>
      </c>
      <c r="AW2268" s="13" t="s">
        <v>32</v>
      </c>
      <c r="AX2268" s="13" t="s">
        <v>70</v>
      </c>
      <c r="AY2268" s="206" t="s">
        <v>244</v>
      </c>
    </row>
    <row r="2269" spans="1:65" s="16" customFormat="1">
      <c r="B2269" s="255"/>
      <c r="C2269" s="256"/>
      <c r="D2269" s="197" t="s">
        <v>252</v>
      </c>
      <c r="E2269" s="257" t="s">
        <v>18</v>
      </c>
      <c r="F2269" s="258" t="s">
        <v>2239</v>
      </c>
      <c r="G2269" s="256"/>
      <c r="H2269" s="259">
        <v>66.457999999999998</v>
      </c>
      <c r="I2269" s="260"/>
      <c r="J2269" s="256"/>
      <c r="K2269" s="256"/>
      <c r="L2269" s="261"/>
      <c r="M2269" s="262"/>
      <c r="N2269" s="263"/>
      <c r="O2269" s="263"/>
      <c r="P2269" s="263"/>
      <c r="Q2269" s="263"/>
      <c r="R2269" s="263"/>
      <c r="S2269" s="263"/>
      <c r="T2269" s="264"/>
      <c r="AT2269" s="265" t="s">
        <v>252</v>
      </c>
      <c r="AU2269" s="265" t="s">
        <v>79</v>
      </c>
      <c r="AV2269" s="16" t="s">
        <v>131</v>
      </c>
      <c r="AW2269" s="16" t="s">
        <v>32</v>
      </c>
      <c r="AX2269" s="16" t="s">
        <v>70</v>
      </c>
      <c r="AY2269" s="265" t="s">
        <v>244</v>
      </c>
    </row>
    <row r="2270" spans="1:65" s="13" customFormat="1" ht="22.5">
      <c r="B2270" s="195"/>
      <c r="C2270" s="196"/>
      <c r="D2270" s="197" t="s">
        <v>252</v>
      </c>
      <c r="E2270" s="198" t="s">
        <v>18</v>
      </c>
      <c r="F2270" s="199" t="s">
        <v>1920</v>
      </c>
      <c r="G2270" s="196"/>
      <c r="H2270" s="200">
        <v>240.8</v>
      </c>
      <c r="I2270" s="201"/>
      <c r="J2270" s="196"/>
      <c r="K2270" s="196"/>
      <c r="L2270" s="202"/>
      <c r="M2270" s="203"/>
      <c r="N2270" s="204"/>
      <c r="O2270" s="204"/>
      <c r="P2270" s="204"/>
      <c r="Q2270" s="204"/>
      <c r="R2270" s="204"/>
      <c r="S2270" s="204"/>
      <c r="T2270" s="205"/>
      <c r="AT2270" s="206" t="s">
        <v>252</v>
      </c>
      <c r="AU2270" s="206" t="s">
        <v>79</v>
      </c>
      <c r="AV2270" s="13" t="s">
        <v>79</v>
      </c>
      <c r="AW2270" s="13" t="s">
        <v>32</v>
      </c>
      <c r="AX2270" s="13" t="s">
        <v>70</v>
      </c>
      <c r="AY2270" s="206" t="s">
        <v>244</v>
      </c>
    </row>
    <row r="2271" spans="1:65" s="13" customFormat="1" ht="33.75">
      <c r="B2271" s="195"/>
      <c r="C2271" s="196"/>
      <c r="D2271" s="197" t="s">
        <v>252</v>
      </c>
      <c r="E2271" s="198" t="s">
        <v>18</v>
      </c>
      <c r="F2271" s="199" t="s">
        <v>1921</v>
      </c>
      <c r="G2271" s="196"/>
      <c r="H2271" s="200">
        <v>-45.15</v>
      </c>
      <c r="I2271" s="201"/>
      <c r="J2271" s="196"/>
      <c r="K2271" s="196"/>
      <c r="L2271" s="202"/>
      <c r="M2271" s="203"/>
      <c r="N2271" s="204"/>
      <c r="O2271" s="204"/>
      <c r="P2271" s="204"/>
      <c r="Q2271" s="204"/>
      <c r="R2271" s="204"/>
      <c r="S2271" s="204"/>
      <c r="T2271" s="205"/>
      <c r="AT2271" s="206" t="s">
        <v>252</v>
      </c>
      <c r="AU2271" s="206" t="s">
        <v>79</v>
      </c>
      <c r="AV2271" s="13" t="s">
        <v>79</v>
      </c>
      <c r="AW2271" s="13" t="s">
        <v>32</v>
      </c>
      <c r="AX2271" s="13" t="s">
        <v>70</v>
      </c>
      <c r="AY2271" s="206" t="s">
        <v>244</v>
      </c>
    </row>
    <row r="2272" spans="1:65" s="13" customFormat="1">
      <c r="B2272" s="195"/>
      <c r="C2272" s="196"/>
      <c r="D2272" s="197" t="s">
        <v>252</v>
      </c>
      <c r="E2272" s="198" t="s">
        <v>18</v>
      </c>
      <c r="F2272" s="199" t="s">
        <v>1922</v>
      </c>
      <c r="G2272" s="196"/>
      <c r="H2272" s="200">
        <v>51.6</v>
      </c>
      <c r="I2272" s="201"/>
      <c r="J2272" s="196"/>
      <c r="K2272" s="196"/>
      <c r="L2272" s="202"/>
      <c r="M2272" s="203"/>
      <c r="N2272" s="204"/>
      <c r="O2272" s="204"/>
      <c r="P2272" s="204"/>
      <c r="Q2272" s="204"/>
      <c r="R2272" s="204"/>
      <c r="S2272" s="204"/>
      <c r="T2272" s="205"/>
      <c r="AT2272" s="206" t="s">
        <v>252</v>
      </c>
      <c r="AU2272" s="206" t="s">
        <v>79</v>
      </c>
      <c r="AV2272" s="13" t="s">
        <v>79</v>
      </c>
      <c r="AW2272" s="13" t="s">
        <v>32</v>
      </c>
      <c r="AX2272" s="13" t="s">
        <v>70</v>
      </c>
      <c r="AY2272" s="206" t="s">
        <v>244</v>
      </c>
    </row>
    <row r="2273" spans="1:65" s="13" customFormat="1">
      <c r="B2273" s="195"/>
      <c r="C2273" s="196"/>
      <c r="D2273" s="197" t="s">
        <v>252</v>
      </c>
      <c r="E2273" s="198" t="s">
        <v>18</v>
      </c>
      <c r="F2273" s="199" t="s">
        <v>1923</v>
      </c>
      <c r="G2273" s="196"/>
      <c r="H2273" s="200">
        <v>-4.75</v>
      </c>
      <c r="I2273" s="201"/>
      <c r="J2273" s="196"/>
      <c r="K2273" s="196"/>
      <c r="L2273" s="202"/>
      <c r="M2273" s="203"/>
      <c r="N2273" s="204"/>
      <c r="O2273" s="204"/>
      <c r="P2273" s="204"/>
      <c r="Q2273" s="204"/>
      <c r="R2273" s="204"/>
      <c r="S2273" s="204"/>
      <c r="T2273" s="205"/>
      <c r="AT2273" s="206" t="s">
        <v>252</v>
      </c>
      <c r="AU2273" s="206" t="s">
        <v>79</v>
      </c>
      <c r="AV2273" s="13" t="s">
        <v>79</v>
      </c>
      <c r="AW2273" s="13" t="s">
        <v>32</v>
      </c>
      <c r="AX2273" s="13" t="s">
        <v>70</v>
      </c>
      <c r="AY2273" s="206" t="s">
        <v>244</v>
      </c>
    </row>
    <row r="2274" spans="1:65" s="13" customFormat="1">
      <c r="B2274" s="195"/>
      <c r="C2274" s="196"/>
      <c r="D2274" s="197" t="s">
        <v>252</v>
      </c>
      <c r="E2274" s="198" t="s">
        <v>18</v>
      </c>
      <c r="F2274" s="199" t="s">
        <v>2382</v>
      </c>
      <c r="G2274" s="196"/>
      <c r="H2274" s="200">
        <v>84.1</v>
      </c>
      <c r="I2274" s="201"/>
      <c r="J2274" s="196"/>
      <c r="K2274" s="196"/>
      <c r="L2274" s="202"/>
      <c r="M2274" s="203"/>
      <c r="N2274" s="204"/>
      <c r="O2274" s="204"/>
      <c r="P2274" s="204"/>
      <c r="Q2274" s="204"/>
      <c r="R2274" s="204"/>
      <c r="S2274" s="204"/>
      <c r="T2274" s="205"/>
      <c r="AT2274" s="206" t="s">
        <v>252</v>
      </c>
      <c r="AU2274" s="206" t="s">
        <v>79</v>
      </c>
      <c r="AV2274" s="13" t="s">
        <v>79</v>
      </c>
      <c r="AW2274" s="13" t="s">
        <v>32</v>
      </c>
      <c r="AX2274" s="13" t="s">
        <v>70</v>
      </c>
      <c r="AY2274" s="206" t="s">
        <v>244</v>
      </c>
    </row>
    <row r="2275" spans="1:65" s="16" customFormat="1">
      <c r="B2275" s="255"/>
      <c r="C2275" s="256"/>
      <c r="D2275" s="197" t="s">
        <v>252</v>
      </c>
      <c r="E2275" s="257" t="s">
        <v>18</v>
      </c>
      <c r="F2275" s="258" t="s">
        <v>2404</v>
      </c>
      <c r="G2275" s="256"/>
      <c r="H2275" s="259">
        <v>326.60000000000002</v>
      </c>
      <c r="I2275" s="260"/>
      <c r="J2275" s="256"/>
      <c r="K2275" s="256"/>
      <c r="L2275" s="261"/>
      <c r="M2275" s="262"/>
      <c r="N2275" s="263"/>
      <c r="O2275" s="263"/>
      <c r="P2275" s="263"/>
      <c r="Q2275" s="263"/>
      <c r="R2275" s="263"/>
      <c r="S2275" s="263"/>
      <c r="T2275" s="264"/>
      <c r="AT2275" s="265" t="s">
        <v>252</v>
      </c>
      <c r="AU2275" s="265" t="s">
        <v>79</v>
      </c>
      <c r="AV2275" s="16" t="s">
        <v>131</v>
      </c>
      <c r="AW2275" s="16" t="s">
        <v>32</v>
      </c>
      <c r="AX2275" s="16" t="s">
        <v>70</v>
      </c>
      <c r="AY2275" s="265" t="s">
        <v>244</v>
      </c>
    </row>
    <row r="2276" spans="1:65" s="13" customFormat="1">
      <c r="B2276" s="195"/>
      <c r="C2276" s="196"/>
      <c r="D2276" s="197" t="s">
        <v>252</v>
      </c>
      <c r="E2276" s="198" t="s">
        <v>18</v>
      </c>
      <c r="F2276" s="199" t="s">
        <v>2405</v>
      </c>
      <c r="G2276" s="196"/>
      <c r="H2276" s="200">
        <v>67.47</v>
      </c>
      <c r="I2276" s="201"/>
      <c r="J2276" s="196"/>
      <c r="K2276" s="196"/>
      <c r="L2276" s="202"/>
      <c r="M2276" s="203"/>
      <c r="N2276" s="204"/>
      <c r="O2276" s="204"/>
      <c r="P2276" s="204"/>
      <c r="Q2276" s="204"/>
      <c r="R2276" s="204"/>
      <c r="S2276" s="204"/>
      <c r="T2276" s="205"/>
      <c r="AT2276" s="206" t="s">
        <v>252</v>
      </c>
      <c r="AU2276" s="206" t="s">
        <v>79</v>
      </c>
      <c r="AV2276" s="13" t="s">
        <v>79</v>
      </c>
      <c r="AW2276" s="13" t="s">
        <v>32</v>
      </c>
      <c r="AX2276" s="13" t="s">
        <v>70</v>
      </c>
      <c r="AY2276" s="206" t="s">
        <v>244</v>
      </c>
    </row>
    <row r="2277" spans="1:65" s="14" customFormat="1">
      <c r="B2277" s="207"/>
      <c r="C2277" s="208"/>
      <c r="D2277" s="197" t="s">
        <v>252</v>
      </c>
      <c r="E2277" s="209" t="s">
        <v>18</v>
      </c>
      <c r="F2277" s="210" t="s">
        <v>254</v>
      </c>
      <c r="G2277" s="208"/>
      <c r="H2277" s="211">
        <v>460.52800000000013</v>
      </c>
      <c r="I2277" s="212"/>
      <c r="J2277" s="208"/>
      <c r="K2277" s="208"/>
      <c r="L2277" s="213"/>
      <c r="M2277" s="214"/>
      <c r="N2277" s="215"/>
      <c r="O2277" s="215"/>
      <c r="P2277" s="215"/>
      <c r="Q2277" s="215"/>
      <c r="R2277" s="215"/>
      <c r="S2277" s="215"/>
      <c r="T2277" s="216"/>
      <c r="AT2277" s="217" t="s">
        <v>252</v>
      </c>
      <c r="AU2277" s="217" t="s">
        <v>79</v>
      </c>
      <c r="AV2277" s="14" t="s">
        <v>250</v>
      </c>
      <c r="AW2277" s="14" t="s">
        <v>32</v>
      </c>
      <c r="AX2277" s="14" t="s">
        <v>77</v>
      </c>
      <c r="AY2277" s="217" t="s">
        <v>244</v>
      </c>
    </row>
    <row r="2278" spans="1:65" s="12" customFormat="1" ht="22.9" customHeight="1">
      <c r="B2278" s="165"/>
      <c r="C2278" s="166"/>
      <c r="D2278" s="167" t="s">
        <v>69</v>
      </c>
      <c r="E2278" s="179" t="s">
        <v>1161</v>
      </c>
      <c r="F2278" s="179" t="s">
        <v>1162</v>
      </c>
      <c r="G2278" s="166"/>
      <c r="H2278" s="166"/>
      <c r="I2278" s="169"/>
      <c r="J2278" s="180">
        <f>BK2278</f>
        <v>0</v>
      </c>
      <c r="K2278" s="166"/>
      <c r="L2278" s="171"/>
      <c r="M2278" s="172"/>
      <c r="N2278" s="173"/>
      <c r="O2278" s="173"/>
      <c r="P2278" s="174">
        <f>SUM(P2279:P2295)</f>
        <v>0</v>
      </c>
      <c r="Q2278" s="173"/>
      <c r="R2278" s="174">
        <f>SUM(R2279:R2295)</f>
        <v>2.1915420000000001</v>
      </c>
      <c r="S2278" s="173"/>
      <c r="T2278" s="175">
        <f>SUM(T2279:T2295)</f>
        <v>0</v>
      </c>
      <c r="AR2278" s="176" t="s">
        <v>79</v>
      </c>
      <c r="AT2278" s="177" t="s">
        <v>69</v>
      </c>
      <c r="AU2278" s="177" t="s">
        <v>77</v>
      </c>
      <c r="AY2278" s="176" t="s">
        <v>244</v>
      </c>
      <c r="BK2278" s="178">
        <f>SUM(BK2279:BK2295)</f>
        <v>0</v>
      </c>
    </row>
    <row r="2279" spans="1:65" s="2" customFormat="1" ht="24.2" customHeight="1">
      <c r="A2279" s="36"/>
      <c r="B2279" s="37"/>
      <c r="C2279" s="181" t="s">
        <v>4850</v>
      </c>
      <c r="D2279" s="181" t="s">
        <v>246</v>
      </c>
      <c r="E2279" s="182" t="s">
        <v>4851</v>
      </c>
      <c r="F2279" s="183" t="s">
        <v>4852</v>
      </c>
      <c r="G2279" s="184" t="s">
        <v>289</v>
      </c>
      <c r="H2279" s="185">
        <v>4702.7</v>
      </c>
      <c r="I2279" s="186"/>
      <c r="J2279" s="187">
        <f>ROUND(I2279*H2279,2)</f>
        <v>0</v>
      </c>
      <c r="K2279" s="188"/>
      <c r="L2279" s="41"/>
      <c r="M2279" s="189" t="s">
        <v>18</v>
      </c>
      <c r="N2279" s="190" t="s">
        <v>41</v>
      </c>
      <c r="O2279" s="66"/>
      <c r="P2279" s="191">
        <f>O2279*H2279</f>
        <v>0</v>
      </c>
      <c r="Q2279" s="191">
        <v>0</v>
      </c>
      <c r="R2279" s="191">
        <f>Q2279*H2279</f>
        <v>0</v>
      </c>
      <c r="S2279" s="191">
        <v>0</v>
      </c>
      <c r="T2279" s="192">
        <f>S2279*H2279</f>
        <v>0</v>
      </c>
      <c r="U2279" s="36"/>
      <c r="V2279" s="36"/>
      <c r="W2279" s="36"/>
      <c r="X2279" s="36"/>
      <c r="Y2279" s="36"/>
      <c r="Z2279" s="36"/>
      <c r="AA2279" s="36"/>
      <c r="AB2279" s="36"/>
      <c r="AC2279" s="36"/>
      <c r="AD2279" s="36"/>
      <c r="AE2279" s="36"/>
      <c r="AR2279" s="193" t="s">
        <v>167</v>
      </c>
      <c r="AT2279" s="193" t="s">
        <v>246</v>
      </c>
      <c r="AU2279" s="193" t="s">
        <v>79</v>
      </c>
      <c r="AY2279" s="19" t="s">
        <v>244</v>
      </c>
      <c r="BE2279" s="194">
        <f>IF(N2279="základní",J2279,0)</f>
        <v>0</v>
      </c>
      <c r="BF2279" s="194">
        <f>IF(N2279="snížená",J2279,0)</f>
        <v>0</v>
      </c>
      <c r="BG2279" s="194">
        <f>IF(N2279="zákl. přenesená",J2279,0)</f>
        <v>0</v>
      </c>
      <c r="BH2279" s="194">
        <f>IF(N2279="sníž. přenesená",J2279,0)</f>
        <v>0</v>
      </c>
      <c r="BI2279" s="194">
        <f>IF(N2279="nulová",J2279,0)</f>
        <v>0</v>
      </c>
      <c r="BJ2279" s="19" t="s">
        <v>77</v>
      </c>
      <c r="BK2279" s="194">
        <f>ROUND(I2279*H2279,2)</f>
        <v>0</v>
      </c>
      <c r="BL2279" s="19" t="s">
        <v>167</v>
      </c>
      <c r="BM2279" s="193" t="s">
        <v>4853</v>
      </c>
    </row>
    <row r="2280" spans="1:65" s="2" customFormat="1" ht="33" customHeight="1">
      <c r="A2280" s="36"/>
      <c r="B2280" s="37"/>
      <c r="C2280" s="181" t="s">
        <v>4854</v>
      </c>
      <c r="D2280" s="181" t="s">
        <v>246</v>
      </c>
      <c r="E2280" s="182" t="s">
        <v>4855</v>
      </c>
      <c r="F2280" s="183" t="s">
        <v>4856</v>
      </c>
      <c r="G2280" s="184" t="s">
        <v>289</v>
      </c>
      <c r="H2280" s="185">
        <v>4702.7</v>
      </c>
      <c r="I2280" s="186"/>
      <c r="J2280" s="187">
        <f>ROUND(I2280*H2280,2)</f>
        <v>0</v>
      </c>
      <c r="K2280" s="188"/>
      <c r="L2280" s="41"/>
      <c r="M2280" s="189" t="s">
        <v>18</v>
      </c>
      <c r="N2280" s="190" t="s">
        <v>41</v>
      </c>
      <c r="O2280" s="66"/>
      <c r="P2280" s="191">
        <f>O2280*H2280</f>
        <v>0</v>
      </c>
      <c r="Q2280" s="191">
        <v>2.0000000000000001E-4</v>
      </c>
      <c r="R2280" s="191">
        <f>Q2280*H2280</f>
        <v>0.94054000000000004</v>
      </c>
      <c r="S2280" s="191">
        <v>0</v>
      </c>
      <c r="T2280" s="192">
        <f>S2280*H2280</f>
        <v>0</v>
      </c>
      <c r="U2280" s="36"/>
      <c r="V2280" s="36"/>
      <c r="W2280" s="36"/>
      <c r="X2280" s="36"/>
      <c r="Y2280" s="36"/>
      <c r="Z2280" s="36"/>
      <c r="AA2280" s="36"/>
      <c r="AB2280" s="36"/>
      <c r="AC2280" s="36"/>
      <c r="AD2280" s="36"/>
      <c r="AE2280" s="36"/>
      <c r="AR2280" s="193" t="s">
        <v>167</v>
      </c>
      <c r="AT2280" s="193" t="s">
        <v>246</v>
      </c>
      <c r="AU2280" s="193" t="s">
        <v>79</v>
      </c>
      <c r="AY2280" s="19" t="s">
        <v>244</v>
      </c>
      <c r="BE2280" s="194">
        <f>IF(N2280="základní",J2280,0)</f>
        <v>0</v>
      </c>
      <c r="BF2280" s="194">
        <f>IF(N2280="snížená",J2280,0)</f>
        <v>0</v>
      </c>
      <c r="BG2280" s="194">
        <f>IF(N2280="zákl. přenesená",J2280,0)</f>
        <v>0</v>
      </c>
      <c r="BH2280" s="194">
        <f>IF(N2280="sníž. přenesená",J2280,0)</f>
        <v>0</v>
      </c>
      <c r="BI2280" s="194">
        <f>IF(N2280="nulová",J2280,0)</f>
        <v>0</v>
      </c>
      <c r="BJ2280" s="19" t="s">
        <v>77</v>
      </c>
      <c r="BK2280" s="194">
        <f>ROUND(I2280*H2280,2)</f>
        <v>0</v>
      </c>
      <c r="BL2280" s="19" t="s">
        <v>167</v>
      </c>
      <c r="BM2280" s="193" t="s">
        <v>4857</v>
      </c>
    </row>
    <row r="2281" spans="1:65" s="2" customFormat="1" ht="24.2" customHeight="1">
      <c r="A2281" s="36"/>
      <c r="B2281" s="37"/>
      <c r="C2281" s="181" t="s">
        <v>4858</v>
      </c>
      <c r="D2281" s="181" t="s">
        <v>246</v>
      </c>
      <c r="E2281" s="182" t="s">
        <v>4859</v>
      </c>
      <c r="F2281" s="183" t="s">
        <v>4860</v>
      </c>
      <c r="G2281" s="184" t="s">
        <v>289</v>
      </c>
      <c r="H2281" s="185">
        <v>2830</v>
      </c>
      <c r="I2281" s="186"/>
      <c r="J2281" s="187">
        <f>ROUND(I2281*H2281,2)</f>
        <v>0</v>
      </c>
      <c r="K2281" s="188"/>
      <c r="L2281" s="41"/>
      <c r="M2281" s="189" t="s">
        <v>18</v>
      </c>
      <c r="N2281" s="190" t="s">
        <v>41</v>
      </c>
      <c r="O2281" s="66"/>
      <c r="P2281" s="191">
        <f>O2281*H2281</f>
        <v>0</v>
      </c>
      <c r="Q2281" s="191">
        <v>1.0000000000000001E-5</v>
      </c>
      <c r="R2281" s="191">
        <f>Q2281*H2281</f>
        <v>2.8300000000000002E-2</v>
      </c>
      <c r="S2281" s="191">
        <v>0</v>
      </c>
      <c r="T2281" s="192">
        <f>S2281*H2281</f>
        <v>0</v>
      </c>
      <c r="U2281" s="36"/>
      <c r="V2281" s="36"/>
      <c r="W2281" s="36"/>
      <c r="X2281" s="36"/>
      <c r="Y2281" s="36"/>
      <c r="Z2281" s="36"/>
      <c r="AA2281" s="36"/>
      <c r="AB2281" s="36"/>
      <c r="AC2281" s="36"/>
      <c r="AD2281" s="36"/>
      <c r="AE2281" s="36"/>
      <c r="AR2281" s="193" t="s">
        <v>167</v>
      </c>
      <c r="AT2281" s="193" t="s">
        <v>246</v>
      </c>
      <c r="AU2281" s="193" t="s">
        <v>79</v>
      </c>
      <c r="AY2281" s="19" t="s">
        <v>244</v>
      </c>
      <c r="BE2281" s="194">
        <f>IF(N2281="základní",J2281,0)</f>
        <v>0</v>
      </c>
      <c r="BF2281" s="194">
        <f>IF(N2281="snížená",J2281,0)</f>
        <v>0</v>
      </c>
      <c r="BG2281" s="194">
        <f>IF(N2281="zákl. přenesená",J2281,0)</f>
        <v>0</v>
      </c>
      <c r="BH2281" s="194">
        <f>IF(N2281="sníž. přenesená",J2281,0)</f>
        <v>0</v>
      </c>
      <c r="BI2281" s="194">
        <f>IF(N2281="nulová",J2281,0)</f>
        <v>0</v>
      </c>
      <c r="BJ2281" s="19" t="s">
        <v>77</v>
      </c>
      <c r="BK2281" s="194">
        <f>ROUND(I2281*H2281,2)</f>
        <v>0</v>
      </c>
      <c r="BL2281" s="19" t="s">
        <v>167</v>
      </c>
      <c r="BM2281" s="193" t="s">
        <v>4861</v>
      </c>
    </row>
    <row r="2282" spans="1:65" s="13" customFormat="1">
      <c r="B2282" s="195"/>
      <c r="C2282" s="196"/>
      <c r="D2282" s="197" t="s">
        <v>252</v>
      </c>
      <c r="E2282" s="198" t="s">
        <v>18</v>
      </c>
      <c r="F2282" s="199" t="s">
        <v>4862</v>
      </c>
      <c r="G2282" s="196"/>
      <c r="H2282" s="200">
        <v>2830</v>
      </c>
      <c r="I2282" s="201"/>
      <c r="J2282" s="196"/>
      <c r="K2282" s="196"/>
      <c r="L2282" s="202"/>
      <c r="M2282" s="203"/>
      <c r="N2282" s="204"/>
      <c r="O2282" s="204"/>
      <c r="P2282" s="204"/>
      <c r="Q2282" s="204"/>
      <c r="R2282" s="204"/>
      <c r="S2282" s="204"/>
      <c r="T2282" s="205"/>
      <c r="AT2282" s="206" t="s">
        <v>252</v>
      </c>
      <c r="AU2282" s="206" t="s">
        <v>79</v>
      </c>
      <c r="AV2282" s="13" t="s">
        <v>79</v>
      </c>
      <c r="AW2282" s="13" t="s">
        <v>32</v>
      </c>
      <c r="AX2282" s="13" t="s">
        <v>70</v>
      </c>
      <c r="AY2282" s="206" t="s">
        <v>244</v>
      </c>
    </row>
    <row r="2283" spans="1:65" s="14" customFormat="1">
      <c r="B2283" s="207"/>
      <c r="C2283" s="208"/>
      <c r="D2283" s="197" t="s">
        <v>252</v>
      </c>
      <c r="E2283" s="209" t="s">
        <v>18</v>
      </c>
      <c r="F2283" s="210" t="s">
        <v>254</v>
      </c>
      <c r="G2283" s="208"/>
      <c r="H2283" s="211">
        <v>2830</v>
      </c>
      <c r="I2283" s="212"/>
      <c r="J2283" s="208"/>
      <c r="K2283" s="208"/>
      <c r="L2283" s="213"/>
      <c r="M2283" s="214"/>
      <c r="N2283" s="215"/>
      <c r="O2283" s="215"/>
      <c r="P2283" s="215"/>
      <c r="Q2283" s="215"/>
      <c r="R2283" s="215"/>
      <c r="S2283" s="215"/>
      <c r="T2283" s="216"/>
      <c r="AT2283" s="217" t="s">
        <v>252</v>
      </c>
      <c r="AU2283" s="217" t="s">
        <v>79</v>
      </c>
      <c r="AV2283" s="14" t="s">
        <v>250</v>
      </c>
      <c r="AW2283" s="14" t="s">
        <v>32</v>
      </c>
      <c r="AX2283" s="14" t="s">
        <v>77</v>
      </c>
      <c r="AY2283" s="217" t="s">
        <v>244</v>
      </c>
    </row>
    <row r="2284" spans="1:65" s="2" customFormat="1" ht="37.9" customHeight="1">
      <c r="A2284" s="36"/>
      <c r="B2284" s="37"/>
      <c r="C2284" s="181" t="s">
        <v>4863</v>
      </c>
      <c r="D2284" s="181" t="s">
        <v>246</v>
      </c>
      <c r="E2284" s="182" t="s">
        <v>1189</v>
      </c>
      <c r="F2284" s="183" t="s">
        <v>1190</v>
      </c>
      <c r="G2284" s="184" t="s">
        <v>289</v>
      </c>
      <c r="H2284" s="185">
        <v>4702.7</v>
      </c>
      <c r="I2284" s="186"/>
      <c r="J2284" s="187">
        <f>ROUND(I2284*H2284,2)</f>
        <v>0</v>
      </c>
      <c r="K2284" s="188"/>
      <c r="L2284" s="41"/>
      <c r="M2284" s="189" t="s">
        <v>18</v>
      </c>
      <c r="N2284" s="190" t="s">
        <v>41</v>
      </c>
      <c r="O2284" s="66"/>
      <c r="P2284" s="191">
        <f>O2284*H2284</f>
        <v>0</v>
      </c>
      <c r="Q2284" s="191">
        <v>2.5999999999999998E-4</v>
      </c>
      <c r="R2284" s="191">
        <f>Q2284*H2284</f>
        <v>1.222702</v>
      </c>
      <c r="S2284" s="191">
        <v>0</v>
      </c>
      <c r="T2284" s="192">
        <f>S2284*H2284</f>
        <v>0</v>
      </c>
      <c r="U2284" s="36"/>
      <c r="V2284" s="36"/>
      <c r="W2284" s="36"/>
      <c r="X2284" s="36"/>
      <c r="Y2284" s="36"/>
      <c r="Z2284" s="36"/>
      <c r="AA2284" s="36"/>
      <c r="AB2284" s="36"/>
      <c r="AC2284" s="36"/>
      <c r="AD2284" s="36"/>
      <c r="AE2284" s="36"/>
      <c r="AR2284" s="193" t="s">
        <v>167</v>
      </c>
      <c r="AT2284" s="193" t="s">
        <v>246</v>
      </c>
      <c r="AU2284" s="193" t="s">
        <v>79</v>
      </c>
      <c r="AY2284" s="19" t="s">
        <v>244</v>
      </c>
      <c r="BE2284" s="194">
        <f>IF(N2284="základní",J2284,0)</f>
        <v>0</v>
      </c>
      <c r="BF2284" s="194">
        <f>IF(N2284="snížená",J2284,0)</f>
        <v>0</v>
      </c>
      <c r="BG2284" s="194">
        <f>IF(N2284="zákl. přenesená",J2284,0)</f>
        <v>0</v>
      </c>
      <c r="BH2284" s="194">
        <f>IF(N2284="sníž. přenesená",J2284,0)</f>
        <v>0</v>
      </c>
      <c r="BI2284" s="194">
        <f>IF(N2284="nulová",J2284,0)</f>
        <v>0</v>
      </c>
      <c r="BJ2284" s="19" t="s">
        <v>77</v>
      </c>
      <c r="BK2284" s="194">
        <f>ROUND(I2284*H2284,2)</f>
        <v>0</v>
      </c>
      <c r="BL2284" s="19" t="s">
        <v>167</v>
      </c>
      <c r="BM2284" s="193" t="s">
        <v>4864</v>
      </c>
    </row>
    <row r="2285" spans="1:65" s="13" customFormat="1">
      <c r="B2285" s="195"/>
      <c r="C2285" s="196"/>
      <c r="D2285" s="197" t="s">
        <v>252</v>
      </c>
      <c r="E2285" s="198" t="s">
        <v>18</v>
      </c>
      <c r="F2285" s="199" t="s">
        <v>4865</v>
      </c>
      <c r="G2285" s="196"/>
      <c r="H2285" s="200">
        <v>1270</v>
      </c>
      <c r="I2285" s="201"/>
      <c r="J2285" s="196"/>
      <c r="K2285" s="196"/>
      <c r="L2285" s="202"/>
      <c r="M2285" s="203"/>
      <c r="N2285" s="204"/>
      <c r="O2285" s="204"/>
      <c r="P2285" s="204"/>
      <c r="Q2285" s="204"/>
      <c r="R2285" s="204"/>
      <c r="S2285" s="204"/>
      <c r="T2285" s="205"/>
      <c r="AT2285" s="206" t="s">
        <v>252</v>
      </c>
      <c r="AU2285" s="206" t="s">
        <v>79</v>
      </c>
      <c r="AV2285" s="13" t="s">
        <v>79</v>
      </c>
      <c r="AW2285" s="13" t="s">
        <v>32</v>
      </c>
      <c r="AX2285" s="13" t="s">
        <v>70</v>
      </c>
      <c r="AY2285" s="206" t="s">
        <v>244</v>
      </c>
    </row>
    <row r="2286" spans="1:65" s="13" customFormat="1">
      <c r="B2286" s="195"/>
      <c r="C2286" s="196"/>
      <c r="D2286" s="197" t="s">
        <v>252</v>
      </c>
      <c r="E2286" s="198" t="s">
        <v>18</v>
      </c>
      <c r="F2286" s="199" t="s">
        <v>4866</v>
      </c>
      <c r="G2286" s="196"/>
      <c r="H2286" s="200">
        <v>1367.1</v>
      </c>
      <c r="I2286" s="201"/>
      <c r="J2286" s="196"/>
      <c r="K2286" s="196"/>
      <c r="L2286" s="202"/>
      <c r="M2286" s="203"/>
      <c r="N2286" s="204"/>
      <c r="O2286" s="204"/>
      <c r="P2286" s="204"/>
      <c r="Q2286" s="204"/>
      <c r="R2286" s="204"/>
      <c r="S2286" s="204"/>
      <c r="T2286" s="205"/>
      <c r="AT2286" s="206" t="s">
        <v>252</v>
      </c>
      <c r="AU2286" s="206" t="s">
        <v>79</v>
      </c>
      <c r="AV2286" s="13" t="s">
        <v>79</v>
      </c>
      <c r="AW2286" s="13" t="s">
        <v>32</v>
      </c>
      <c r="AX2286" s="13" t="s">
        <v>70</v>
      </c>
      <c r="AY2286" s="206" t="s">
        <v>244</v>
      </c>
    </row>
    <row r="2287" spans="1:65" s="13" customFormat="1">
      <c r="B2287" s="195"/>
      <c r="C2287" s="196"/>
      <c r="D2287" s="197" t="s">
        <v>252</v>
      </c>
      <c r="E2287" s="198" t="s">
        <v>18</v>
      </c>
      <c r="F2287" s="199" t="s">
        <v>4867</v>
      </c>
      <c r="G2287" s="196"/>
      <c r="H2287" s="200">
        <v>954</v>
      </c>
      <c r="I2287" s="201"/>
      <c r="J2287" s="196"/>
      <c r="K2287" s="196"/>
      <c r="L2287" s="202"/>
      <c r="M2287" s="203"/>
      <c r="N2287" s="204"/>
      <c r="O2287" s="204"/>
      <c r="P2287" s="204"/>
      <c r="Q2287" s="204"/>
      <c r="R2287" s="204"/>
      <c r="S2287" s="204"/>
      <c r="T2287" s="205"/>
      <c r="AT2287" s="206" t="s">
        <v>252</v>
      </c>
      <c r="AU2287" s="206" t="s">
        <v>79</v>
      </c>
      <c r="AV2287" s="13" t="s">
        <v>79</v>
      </c>
      <c r="AW2287" s="13" t="s">
        <v>32</v>
      </c>
      <c r="AX2287" s="13" t="s">
        <v>70</v>
      </c>
      <c r="AY2287" s="206" t="s">
        <v>244</v>
      </c>
    </row>
    <row r="2288" spans="1:65" s="13" customFormat="1">
      <c r="B2288" s="195"/>
      <c r="C2288" s="196"/>
      <c r="D2288" s="197" t="s">
        <v>252</v>
      </c>
      <c r="E2288" s="198" t="s">
        <v>18</v>
      </c>
      <c r="F2288" s="199" t="s">
        <v>4868</v>
      </c>
      <c r="G2288" s="196"/>
      <c r="H2288" s="200">
        <v>-88</v>
      </c>
      <c r="I2288" s="201"/>
      <c r="J2288" s="196"/>
      <c r="K2288" s="196"/>
      <c r="L2288" s="202"/>
      <c r="M2288" s="203"/>
      <c r="N2288" s="204"/>
      <c r="O2288" s="204"/>
      <c r="P2288" s="204"/>
      <c r="Q2288" s="204"/>
      <c r="R2288" s="204"/>
      <c r="S2288" s="204"/>
      <c r="T2288" s="205"/>
      <c r="AT2288" s="206" t="s">
        <v>252</v>
      </c>
      <c r="AU2288" s="206" t="s">
        <v>79</v>
      </c>
      <c r="AV2288" s="13" t="s">
        <v>79</v>
      </c>
      <c r="AW2288" s="13" t="s">
        <v>32</v>
      </c>
      <c r="AX2288" s="13" t="s">
        <v>70</v>
      </c>
      <c r="AY2288" s="206" t="s">
        <v>244</v>
      </c>
    </row>
    <row r="2289" spans="1:65" s="13" customFormat="1">
      <c r="B2289" s="195"/>
      <c r="C2289" s="196"/>
      <c r="D2289" s="197" t="s">
        <v>252</v>
      </c>
      <c r="E2289" s="198" t="s">
        <v>18</v>
      </c>
      <c r="F2289" s="199" t="s">
        <v>4869</v>
      </c>
      <c r="G2289" s="196"/>
      <c r="H2289" s="200">
        <v>589</v>
      </c>
      <c r="I2289" s="201"/>
      <c r="J2289" s="196"/>
      <c r="K2289" s="196"/>
      <c r="L2289" s="202"/>
      <c r="M2289" s="203"/>
      <c r="N2289" s="204"/>
      <c r="O2289" s="204"/>
      <c r="P2289" s="204"/>
      <c r="Q2289" s="204"/>
      <c r="R2289" s="204"/>
      <c r="S2289" s="204"/>
      <c r="T2289" s="205"/>
      <c r="AT2289" s="206" t="s">
        <v>252</v>
      </c>
      <c r="AU2289" s="206" t="s">
        <v>79</v>
      </c>
      <c r="AV2289" s="13" t="s">
        <v>79</v>
      </c>
      <c r="AW2289" s="13" t="s">
        <v>32</v>
      </c>
      <c r="AX2289" s="13" t="s">
        <v>70</v>
      </c>
      <c r="AY2289" s="206" t="s">
        <v>244</v>
      </c>
    </row>
    <row r="2290" spans="1:65" s="13" customFormat="1">
      <c r="B2290" s="195"/>
      <c r="C2290" s="196"/>
      <c r="D2290" s="197" t="s">
        <v>252</v>
      </c>
      <c r="E2290" s="198" t="s">
        <v>18</v>
      </c>
      <c r="F2290" s="199" t="s">
        <v>4870</v>
      </c>
      <c r="G2290" s="196"/>
      <c r="H2290" s="200">
        <v>483.5</v>
      </c>
      <c r="I2290" s="201"/>
      <c r="J2290" s="196"/>
      <c r="K2290" s="196"/>
      <c r="L2290" s="202"/>
      <c r="M2290" s="203"/>
      <c r="N2290" s="204"/>
      <c r="O2290" s="204"/>
      <c r="P2290" s="204"/>
      <c r="Q2290" s="204"/>
      <c r="R2290" s="204"/>
      <c r="S2290" s="204"/>
      <c r="T2290" s="205"/>
      <c r="AT2290" s="206" t="s">
        <v>252</v>
      </c>
      <c r="AU2290" s="206" t="s">
        <v>79</v>
      </c>
      <c r="AV2290" s="13" t="s">
        <v>79</v>
      </c>
      <c r="AW2290" s="13" t="s">
        <v>32</v>
      </c>
      <c r="AX2290" s="13" t="s">
        <v>70</v>
      </c>
      <c r="AY2290" s="206" t="s">
        <v>244</v>
      </c>
    </row>
    <row r="2291" spans="1:65" s="13" customFormat="1">
      <c r="B2291" s="195"/>
      <c r="C2291" s="196"/>
      <c r="D2291" s="197" t="s">
        <v>252</v>
      </c>
      <c r="E2291" s="198" t="s">
        <v>18</v>
      </c>
      <c r="F2291" s="199" t="s">
        <v>4871</v>
      </c>
      <c r="G2291" s="196"/>
      <c r="H2291" s="200">
        <v>127.1</v>
      </c>
      <c r="I2291" s="201"/>
      <c r="J2291" s="196"/>
      <c r="K2291" s="196"/>
      <c r="L2291" s="202"/>
      <c r="M2291" s="203"/>
      <c r="N2291" s="204"/>
      <c r="O2291" s="204"/>
      <c r="P2291" s="204"/>
      <c r="Q2291" s="204"/>
      <c r="R2291" s="204"/>
      <c r="S2291" s="204"/>
      <c r="T2291" s="205"/>
      <c r="AT2291" s="206" t="s">
        <v>252</v>
      </c>
      <c r="AU2291" s="206" t="s">
        <v>79</v>
      </c>
      <c r="AV2291" s="13" t="s">
        <v>79</v>
      </c>
      <c r="AW2291" s="13" t="s">
        <v>32</v>
      </c>
      <c r="AX2291" s="13" t="s">
        <v>70</v>
      </c>
      <c r="AY2291" s="206" t="s">
        <v>244</v>
      </c>
    </row>
    <row r="2292" spans="1:65" s="14" customFormat="1">
      <c r="B2292" s="207"/>
      <c r="C2292" s="208"/>
      <c r="D2292" s="197" t="s">
        <v>252</v>
      </c>
      <c r="E2292" s="209" t="s">
        <v>18</v>
      </c>
      <c r="F2292" s="210" t="s">
        <v>254</v>
      </c>
      <c r="G2292" s="208"/>
      <c r="H2292" s="211">
        <v>4702.7000000000007</v>
      </c>
      <c r="I2292" s="212"/>
      <c r="J2292" s="208"/>
      <c r="K2292" s="208"/>
      <c r="L2292" s="213"/>
      <c r="M2292" s="214"/>
      <c r="N2292" s="215"/>
      <c r="O2292" s="215"/>
      <c r="P2292" s="215"/>
      <c r="Q2292" s="215"/>
      <c r="R2292" s="215"/>
      <c r="S2292" s="215"/>
      <c r="T2292" s="216"/>
      <c r="AT2292" s="217" t="s">
        <v>252</v>
      </c>
      <c r="AU2292" s="217" t="s">
        <v>79</v>
      </c>
      <c r="AV2292" s="14" t="s">
        <v>250</v>
      </c>
      <c r="AW2292" s="14" t="s">
        <v>32</v>
      </c>
      <c r="AX2292" s="14" t="s">
        <v>77</v>
      </c>
      <c r="AY2292" s="217" t="s">
        <v>244</v>
      </c>
    </row>
    <row r="2293" spans="1:65" s="2" customFormat="1" ht="16.5" customHeight="1">
      <c r="A2293" s="36"/>
      <c r="B2293" s="37"/>
      <c r="C2293" s="181" t="s">
        <v>4872</v>
      </c>
      <c r="D2293" s="181" t="s">
        <v>246</v>
      </c>
      <c r="E2293" s="182" t="s">
        <v>1194</v>
      </c>
      <c r="F2293" s="183" t="s">
        <v>4873</v>
      </c>
      <c r="G2293" s="184" t="s">
        <v>289</v>
      </c>
      <c r="H2293" s="185">
        <v>22.5</v>
      </c>
      <c r="I2293" s="186"/>
      <c r="J2293" s="187">
        <f>ROUND(I2293*H2293,2)</f>
        <v>0</v>
      </c>
      <c r="K2293" s="188"/>
      <c r="L2293" s="41"/>
      <c r="M2293" s="189" t="s">
        <v>18</v>
      </c>
      <c r="N2293" s="190" t="s">
        <v>41</v>
      </c>
      <c r="O2293" s="66"/>
      <c r="P2293" s="191">
        <f>O2293*H2293</f>
        <v>0</v>
      </c>
      <c r="Q2293" s="191">
        <v>0</v>
      </c>
      <c r="R2293" s="191">
        <f>Q2293*H2293</f>
        <v>0</v>
      </c>
      <c r="S2293" s="191">
        <v>0</v>
      </c>
      <c r="T2293" s="192">
        <f>S2293*H2293</f>
        <v>0</v>
      </c>
      <c r="U2293" s="36"/>
      <c r="V2293" s="36"/>
      <c r="W2293" s="36"/>
      <c r="X2293" s="36"/>
      <c r="Y2293" s="36"/>
      <c r="Z2293" s="36"/>
      <c r="AA2293" s="36"/>
      <c r="AB2293" s="36"/>
      <c r="AC2293" s="36"/>
      <c r="AD2293" s="36"/>
      <c r="AE2293" s="36"/>
      <c r="AR2293" s="193" t="s">
        <v>167</v>
      </c>
      <c r="AT2293" s="193" t="s">
        <v>246</v>
      </c>
      <c r="AU2293" s="193" t="s">
        <v>79</v>
      </c>
      <c r="AY2293" s="19" t="s">
        <v>244</v>
      </c>
      <c r="BE2293" s="194">
        <f>IF(N2293="základní",J2293,0)</f>
        <v>0</v>
      </c>
      <c r="BF2293" s="194">
        <f>IF(N2293="snížená",J2293,0)</f>
        <v>0</v>
      </c>
      <c r="BG2293" s="194">
        <f>IF(N2293="zákl. přenesená",J2293,0)</f>
        <v>0</v>
      </c>
      <c r="BH2293" s="194">
        <f>IF(N2293="sníž. přenesená",J2293,0)</f>
        <v>0</v>
      </c>
      <c r="BI2293" s="194">
        <f>IF(N2293="nulová",J2293,0)</f>
        <v>0</v>
      </c>
      <c r="BJ2293" s="19" t="s">
        <v>77</v>
      </c>
      <c r="BK2293" s="194">
        <f>ROUND(I2293*H2293,2)</f>
        <v>0</v>
      </c>
      <c r="BL2293" s="19" t="s">
        <v>167</v>
      </c>
      <c r="BM2293" s="193" t="s">
        <v>4874</v>
      </c>
    </row>
    <row r="2294" spans="1:65" s="13" customFormat="1">
      <c r="B2294" s="195"/>
      <c r="C2294" s="196"/>
      <c r="D2294" s="197" t="s">
        <v>252</v>
      </c>
      <c r="E2294" s="198" t="s">
        <v>18</v>
      </c>
      <c r="F2294" s="199" t="s">
        <v>4875</v>
      </c>
      <c r="G2294" s="196"/>
      <c r="H2294" s="200">
        <v>22.5</v>
      </c>
      <c r="I2294" s="201"/>
      <c r="J2294" s="196"/>
      <c r="K2294" s="196"/>
      <c r="L2294" s="202"/>
      <c r="M2294" s="203"/>
      <c r="N2294" s="204"/>
      <c r="O2294" s="204"/>
      <c r="P2294" s="204"/>
      <c r="Q2294" s="204"/>
      <c r="R2294" s="204"/>
      <c r="S2294" s="204"/>
      <c r="T2294" s="205"/>
      <c r="AT2294" s="206" t="s">
        <v>252</v>
      </c>
      <c r="AU2294" s="206" t="s">
        <v>79</v>
      </c>
      <c r="AV2294" s="13" t="s">
        <v>79</v>
      </c>
      <c r="AW2294" s="13" t="s">
        <v>32</v>
      </c>
      <c r="AX2294" s="13" t="s">
        <v>70</v>
      </c>
      <c r="AY2294" s="206" t="s">
        <v>244</v>
      </c>
    </row>
    <row r="2295" spans="1:65" s="14" customFormat="1">
      <c r="B2295" s="207"/>
      <c r="C2295" s="208"/>
      <c r="D2295" s="197" t="s">
        <v>252</v>
      </c>
      <c r="E2295" s="209" t="s">
        <v>18</v>
      </c>
      <c r="F2295" s="210" t="s">
        <v>254</v>
      </c>
      <c r="G2295" s="208"/>
      <c r="H2295" s="211">
        <v>22.5</v>
      </c>
      <c r="I2295" s="212"/>
      <c r="J2295" s="208"/>
      <c r="K2295" s="208"/>
      <c r="L2295" s="213"/>
      <c r="M2295" s="214"/>
      <c r="N2295" s="215"/>
      <c r="O2295" s="215"/>
      <c r="P2295" s="215"/>
      <c r="Q2295" s="215"/>
      <c r="R2295" s="215"/>
      <c r="S2295" s="215"/>
      <c r="T2295" s="216"/>
      <c r="AT2295" s="217" t="s">
        <v>252</v>
      </c>
      <c r="AU2295" s="217" t="s">
        <v>79</v>
      </c>
      <c r="AV2295" s="14" t="s">
        <v>250</v>
      </c>
      <c r="AW2295" s="14" t="s">
        <v>32</v>
      </c>
      <c r="AX2295" s="14" t="s">
        <v>77</v>
      </c>
      <c r="AY2295" s="217" t="s">
        <v>244</v>
      </c>
    </row>
    <row r="2296" spans="1:65" s="12" customFormat="1" ht="22.9" customHeight="1">
      <c r="B2296" s="165"/>
      <c r="C2296" s="166"/>
      <c r="D2296" s="167" t="s">
        <v>69</v>
      </c>
      <c r="E2296" s="179" t="s">
        <v>1198</v>
      </c>
      <c r="F2296" s="179" t="s">
        <v>1199</v>
      </c>
      <c r="G2296" s="166"/>
      <c r="H2296" s="166"/>
      <c r="I2296" s="169"/>
      <c r="J2296" s="180">
        <f>BK2296</f>
        <v>0</v>
      </c>
      <c r="K2296" s="166"/>
      <c r="L2296" s="171"/>
      <c r="M2296" s="172"/>
      <c r="N2296" s="173"/>
      <c r="O2296" s="173"/>
      <c r="P2296" s="174">
        <f>SUM(P2297:P2300)</f>
        <v>0</v>
      </c>
      <c r="Q2296" s="173"/>
      <c r="R2296" s="174">
        <f>SUM(R2297:R2300)</f>
        <v>0</v>
      </c>
      <c r="S2296" s="173"/>
      <c r="T2296" s="175">
        <f>SUM(T2297:T2300)</f>
        <v>0</v>
      </c>
      <c r="AR2296" s="176" t="s">
        <v>79</v>
      </c>
      <c r="AT2296" s="177" t="s">
        <v>69</v>
      </c>
      <c r="AU2296" s="177" t="s">
        <v>77</v>
      </c>
      <c r="AY2296" s="176" t="s">
        <v>244</v>
      </c>
      <c r="BK2296" s="178">
        <f>SUM(BK2297:BK2300)</f>
        <v>0</v>
      </c>
    </row>
    <row r="2297" spans="1:65" s="2" customFormat="1" ht="24.2" customHeight="1">
      <c r="A2297" s="36"/>
      <c r="B2297" s="37"/>
      <c r="C2297" s="181" t="s">
        <v>4876</v>
      </c>
      <c r="D2297" s="181" t="s">
        <v>246</v>
      </c>
      <c r="E2297" s="182" t="s">
        <v>4877</v>
      </c>
      <c r="F2297" s="183" t="s">
        <v>4878</v>
      </c>
      <c r="G2297" s="184" t="s">
        <v>289</v>
      </c>
      <c r="H2297" s="185">
        <v>31.05</v>
      </c>
      <c r="I2297" s="186"/>
      <c r="J2297" s="187">
        <f>ROUND(I2297*H2297,2)</f>
        <v>0</v>
      </c>
      <c r="K2297" s="188"/>
      <c r="L2297" s="41"/>
      <c r="M2297" s="189" t="s">
        <v>18</v>
      </c>
      <c r="N2297" s="190" t="s">
        <v>41</v>
      </c>
      <c r="O2297" s="66"/>
      <c r="P2297" s="191">
        <f>O2297*H2297</f>
        <v>0</v>
      </c>
      <c r="Q2297" s="191">
        <v>0</v>
      </c>
      <c r="R2297" s="191">
        <f>Q2297*H2297</f>
        <v>0</v>
      </c>
      <c r="S2297" s="191">
        <v>0</v>
      </c>
      <c r="T2297" s="192">
        <f>S2297*H2297</f>
        <v>0</v>
      </c>
      <c r="U2297" s="36"/>
      <c r="V2297" s="36"/>
      <c r="W2297" s="36"/>
      <c r="X2297" s="36"/>
      <c r="Y2297" s="36"/>
      <c r="Z2297" s="36"/>
      <c r="AA2297" s="36"/>
      <c r="AB2297" s="36"/>
      <c r="AC2297" s="36"/>
      <c r="AD2297" s="36"/>
      <c r="AE2297" s="36"/>
      <c r="AR2297" s="193" t="s">
        <v>167</v>
      </c>
      <c r="AT2297" s="193" t="s">
        <v>246</v>
      </c>
      <c r="AU2297" s="193" t="s">
        <v>79</v>
      </c>
      <c r="AY2297" s="19" t="s">
        <v>244</v>
      </c>
      <c r="BE2297" s="194">
        <f>IF(N2297="základní",J2297,0)</f>
        <v>0</v>
      </c>
      <c r="BF2297" s="194">
        <f>IF(N2297="snížená",J2297,0)</f>
        <v>0</v>
      </c>
      <c r="BG2297" s="194">
        <f>IF(N2297="zákl. přenesená",J2297,0)</f>
        <v>0</v>
      </c>
      <c r="BH2297" s="194">
        <f>IF(N2297="sníž. přenesená",J2297,0)</f>
        <v>0</v>
      </c>
      <c r="BI2297" s="194">
        <f>IF(N2297="nulová",J2297,0)</f>
        <v>0</v>
      </c>
      <c r="BJ2297" s="19" t="s">
        <v>77</v>
      </c>
      <c r="BK2297" s="194">
        <f>ROUND(I2297*H2297,2)</f>
        <v>0</v>
      </c>
      <c r="BL2297" s="19" t="s">
        <v>167</v>
      </c>
      <c r="BM2297" s="193" t="s">
        <v>4879</v>
      </c>
    </row>
    <row r="2298" spans="1:65" s="13" customFormat="1">
      <c r="B2298" s="195"/>
      <c r="C2298" s="196"/>
      <c r="D2298" s="197" t="s">
        <v>252</v>
      </c>
      <c r="E2298" s="198" t="s">
        <v>18</v>
      </c>
      <c r="F2298" s="199" t="s">
        <v>4880</v>
      </c>
      <c r="G2298" s="196"/>
      <c r="H2298" s="200">
        <v>31.05</v>
      </c>
      <c r="I2298" s="201"/>
      <c r="J2298" s="196"/>
      <c r="K2298" s="196"/>
      <c r="L2298" s="202"/>
      <c r="M2298" s="203"/>
      <c r="N2298" s="204"/>
      <c r="O2298" s="204"/>
      <c r="P2298" s="204"/>
      <c r="Q2298" s="204"/>
      <c r="R2298" s="204"/>
      <c r="S2298" s="204"/>
      <c r="T2298" s="205"/>
      <c r="AT2298" s="206" t="s">
        <v>252</v>
      </c>
      <c r="AU2298" s="206" t="s">
        <v>79</v>
      </c>
      <c r="AV2298" s="13" t="s">
        <v>79</v>
      </c>
      <c r="AW2298" s="13" t="s">
        <v>32</v>
      </c>
      <c r="AX2298" s="13" t="s">
        <v>70</v>
      </c>
      <c r="AY2298" s="206" t="s">
        <v>244</v>
      </c>
    </row>
    <row r="2299" spans="1:65" s="14" customFormat="1">
      <c r="B2299" s="207"/>
      <c r="C2299" s="208"/>
      <c r="D2299" s="197" t="s">
        <v>252</v>
      </c>
      <c r="E2299" s="209" t="s">
        <v>18</v>
      </c>
      <c r="F2299" s="210" t="s">
        <v>254</v>
      </c>
      <c r="G2299" s="208"/>
      <c r="H2299" s="211">
        <v>31.05</v>
      </c>
      <c r="I2299" s="212"/>
      <c r="J2299" s="208"/>
      <c r="K2299" s="208"/>
      <c r="L2299" s="213"/>
      <c r="M2299" s="214"/>
      <c r="N2299" s="215"/>
      <c r="O2299" s="215"/>
      <c r="P2299" s="215"/>
      <c r="Q2299" s="215"/>
      <c r="R2299" s="215"/>
      <c r="S2299" s="215"/>
      <c r="T2299" s="216"/>
      <c r="AT2299" s="217" t="s">
        <v>252</v>
      </c>
      <c r="AU2299" s="217" t="s">
        <v>79</v>
      </c>
      <c r="AV2299" s="14" t="s">
        <v>250</v>
      </c>
      <c r="AW2299" s="14" t="s">
        <v>32</v>
      </c>
      <c r="AX2299" s="14" t="s">
        <v>77</v>
      </c>
      <c r="AY2299" s="217" t="s">
        <v>244</v>
      </c>
    </row>
    <row r="2300" spans="1:65" s="2" customFormat="1" ht="24.2" customHeight="1">
      <c r="A2300" s="36"/>
      <c r="B2300" s="37"/>
      <c r="C2300" s="218" t="s">
        <v>4881</v>
      </c>
      <c r="D2300" s="218" t="s">
        <v>264</v>
      </c>
      <c r="E2300" s="219" t="s">
        <v>4882</v>
      </c>
      <c r="F2300" s="220" t="s">
        <v>4883</v>
      </c>
      <c r="G2300" s="221" t="s">
        <v>289</v>
      </c>
      <c r="H2300" s="222">
        <v>31.05</v>
      </c>
      <c r="I2300" s="223"/>
      <c r="J2300" s="224">
        <f>ROUND(I2300*H2300,2)</f>
        <v>0</v>
      </c>
      <c r="K2300" s="225"/>
      <c r="L2300" s="226"/>
      <c r="M2300" s="227" t="s">
        <v>18</v>
      </c>
      <c r="N2300" s="228" t="s">
        <v>41</v>
      </c>
      <c r="O2300" s="66"/>
      <c r="P2300" s="191">
        <f>O2300*H2300</f>
        <v>0</v>
      </c>
      <c r="Q2300" s="191">
        <v>0</v>
      </c>
      <c r="R2300" s="191">
        <f>Q2300*H2300</f>
        <v>0</v>
      </c>
      <c r="S2300" s="191">
        <v>0</v>
      </c>
      <c r="T2300" s="192">
        <f>S2300*H2300</f>
        <v>0</v>
      </c>
      <c r="U2300" s="36"/>
      <c r="V2300" s="36"/>
      <c r="W2300" s="36"/>
      <c r="X2300" s="36"/>
      <c r="Y2300" s="36"/>
      <c r="Z2300" s="36"/>
      <c r="AA2300" s="36"/>
      <c r="AB2300" s="36"/>
      <c r="AC2300" s="36"/>
      <c r="AD2300" s="36"/>
      <c r="AE2300" s="36"/>
      <c r="AR2300" s="193" t="s">
        <v>415</v>
      </c>
      <c r="AT2300" s="193" t="s">
        <v>264</v>
      </c>
      <c r="AU2300" s="193" t="s">
        <v>79</v>
      </c>
      <c r="AY2300" s="19" t="s">
        <v>244</v>
      </c>
      <c r="BE2300" s="194">
        <f>IF(N2300="základní",J2300,0)</f>
        <v>0</v>
      </c>
      <c r="BF2300" s="194">
        <f>IF(N2300="snížená",J2300,0)</f>
        <v>0</v>
      </c>
      <c r="BG2300" s="194">
        <f>IF(N2300="zákl. přenesená",J2300,0)</f>
        <v>0</v>
      </c>
      <c r="BH2300" s="194">
        <f>IF(N2300="sníž. přenesená",J2300,0)</f>
        <v>0</v>
      </c>
      <c r="BI2300" s="194">
        <f>IF(N2300="nulová",J2300,0)</f>
        <v>0</v>
      </c>
      <c r="BJ2300" s="19" t="s">
        <v>77</v>
      </c>
      <c r="BK2300" s="194">
        <f>ROUND(I2300*H2300,2)</f>
        <v>0</v>
      </c>
      <c r="BL2300" s="19" t="s">
        <v>167</v>
      </c>
      <c r="BM2300" s="193" t="s">
        <v>4884</v>
      </c>
    </row>
    <row r="2301" spans="1:65" s="12" customFormat="1" ht="22.9" customHeight="1">
      <c r="B2301" s="165"/>
      <c r="C2301" s="166"/>
      <c r="D2301" s="167" t="s">
        <v>69</v>
      </c>
      <c r="E2301" s="179" t="s">
        <v>4885</v>
      </c>
      <c r="F2301" s="179" t="s">
        <v>4886</v>
      </c>
      <c r="G2301" s="166"/>
      <c r="H2301" s="166"/>
      <c r="I2301" s="169"/>
      <c r="J2301" s="180">
        <f>BK2301</f>
        <v>0</v>
      </c>
      <c r="K2301" s="166"/>
      <c r="L2301" s="171"/>
      <c r="M2301" s="172"/>
      <c r="N2301" s="173"/>
      <c r="O2301" s="173"/>
      <c r="P2301" s="174">
        <f>SUM(P2302:P2303)</f>
        <v>0</v>
      </c>
      <c r="Q2301" s="173"/>
      <c r="R2301" s="174">
        <f>SUM(R2302:R2303)</f>
        <v>0</v>
      </c>
      <c r="S2301" s="173"/>
      <c r="T2301" s="175">
        <f>SUM(T2302:T2303)</f>
        <v>0</v>
      </c>
      <c r="AR2301" s="176" t="s">
        <v>79</v>
      </c>
      <c r="AT2301" s="177" t="s">
        <v>69</v>
      </c>
      <c r="AU2301" s="177" t="s">
        <v>77</v>
      </c>
      <c r="AY2301" s="176" t="s">
        <v>244</v>
      </c>
      <c r="BK2301" s="178">
        <f>SUM(BK2302:BK2303)</f>
        <v>0</v>
      </c>
    </row>
    <row r="2302" spans="1:65" s="2" customFormat="1" ht="44.25" customHeight="1">
      <c r="A2302" s="36"/>
      <c r="B2302" s="37"/>
      <c r="C2302" s="181" t="s">
        <v>4887</v>
      </c>
      <c r="D2302" s="181" t="s">
        <v>246</v>
      </c>
      <c r="E2302" s="182" t="s">
        <v>4888</v>
      </c>
      <c r="F2302" s="183" t="s">
        <v>4889</v>
      </c>
      <c r="G2302" s="184" t="s">
        <v>379</v>
      </c>
      <c r="H2302" s="185">
        <v>15.75</v>
      </c>
      <c r="I2302" s="186"/>
      <c r="J2302" s="187">
        <f>ROUND(I2302*H2302,2)</f>
        <v>0</v>
      </c>
      <c r="K2302" s="188"/>
      <c r="L2302" s="41"/>
      <c r="M2302" s="189" t="s">
        <v>18</v>
      </c>
      <c r="N2302" s="190" t="s">
        <v>41</v>
      </c>
      <c r="O2302" s="66"/>
      <c r="P2302" s="191">
        <f>O2302*H2302</f>
        <v>0</v>
      </c>
      <c r="Q2302" s="191">
        <v>0</v>
      </c>
      <c r="R2302" s="191">
        <f>Q2302*H2302</f>
        <v>0</v>
      </c>
      <c r="S2302" s="191">
        <v>0</v>
      </c>
      <c r="T2302" s="192">
        <f>S2302*H2302</f>
        <v>0</v>
      </c>
      <c r="U2302" s="36"/>
      <c r="V2302" s="36"/>
      <c r="W2302" s="36"/>
      <c r="X2302" s="36"/>
      <c r="Y2302" s="36"/>
      <c r="Z2302" s="36"/>
      <c r="AA2302" s="36"/>
      <c r="AB2302" s="36"/>
      <c r="AC2302" s="36"/>
      <c r="AD2302" s="36"/>
      <c r="AE2302" s="36"/>
      <c r="AR2302" s="193" t="s">
        <v>167</v>
      </c>
      <c r="AT2302" s="193" t="s">
        <v>246</v>
      </c>
      <c r="AU2302" s="193" t="s">
        <v>79</v>
      </c>
      <c r="AY2302" s="19" t="s">
        <v>244</v>
      </c>
      <c r="BE2302" s="194">
        <f>IF(N2302="základní",J2302,0)</f>
        <v>0</v>
      </c>
      <c r="BF2302" s="194">
        <f>IF(N2302="snížená",J2302,0)</f>
        <v>0</v>
      </c>
      <c r="BG2302" s="194">
        <f>IF(N2302="zákl. přenesená",J2302,0)</f>
        <v>0</v>
      </c>
      <c r="BH2302" s="194">
        <f>IF(N2302="sníž. přenesená",J2302,0)</f>
        <v>0</v>
      </c>
      <c r="BI2302" s="194">
        <f>IF(N2302="nulová",J2302,0)</f>
        <v>0</v>
      </c>
      <c r="BJ2302" s="19" t="s">
        <v>77</v>
      </c>
      <c r="BK2302" s="194">
        <f>ROUND(I2302*H2302,2)</f>
        <v>0</v>
      </c>
      <c r="BL2302" s="19" t="s">
        <v>167</v>
      </c>
      <c r="BM2302" s="193" t="s">
        <v>4890</v>
      </c>
    </row>
    <row r="2303" spans="1:65" s="2" customFormat="1" ht="44.25" customHeight="1">
      <c r="A2303" s="36"/>
      <c r="B2303" s="37"/>
      <c r="C2303" s="181" t="s">
        <v>4891</v>
      </c>
      <c r="D2303" s="181" t="s">
        <v>246</v>
      </c>
      <c r="E2303" s="182" t="s">
        <v>4892</v>
      </c>
      <c r="F2303" s="183" t="s">
        <v>4893</v>
      </c>
      <c r="G2303" s="184" t="s">
        <v>262</v>
      </c>
      <c r="H2303" s="185">
        <v>0.54900000000000004</v>
      </c>
      <c r="I2303" s="186"/>
      <c r="J2303" s="187">
        <f>ROUND(I2303*H2303,2)</f>
        <v>0</v>
      </c>
      <c r="K2303" s="188"/>
      <c r="L2303" s="41"/>
      <c r="M2303" s="243" t="s">
        <v>18</v>
      </c>
      <c r="N2303" s="244" t="s">
        <v>41</v>
      </c>
      <c r="O2303" s="245"/>
      <c r="P2303" s="246">
        <f>O2303*H2303</f>
        <v>0</v>
      </c>
      <c r="Q2303" s="246">
        <v>0</v>
      </c>
      <c r="R2303" s="246">
        <f>Q2303*H2303</f>
        <v>0</v>
      </c>
      <c r="S2303" s="246">
        <v>0</v>
      </c>
      <c r="T2303" s="247">
        <f>S2303*H2303</f>
        <v>0</v>
      </c>
      <c r="U2303" s="36"/>
      <c r="V2303" s="36"/>
      <c r="W2303" s="36"/>
      <c r="X2303" s="36"/>
      <c r="Y2303" s="36"/>
      <c r="Z2303" s="36"/>
      <c r="AA2303" s="36"/>
      <c r="AB2303" s="36"/>
      <c r="AC2303" s="36"/>
      <c r="AD2303" s="36"/>
      <c r="AE2303" s="36"/>
      <c r="AR2303" s="193" t="s">
        <v>167</v>
      </c>
      <c r="AT2303" s="193" t="s">
        <v>246</v>
      </c>
      <c r="AU2303" s="193" t="s">
        <v>79</v>
      </c>
      <c r="AY2303" s="19" t="s">
        <v>244</v>
      </c>
      <c r="BE2303" s="194">
        <f>IF(N2303="základní",J2303,0)</f>
        <v>0</v>
      </c>
      <c r="BF2303" s="194">
        <f>IF(N2303="snížená",J2303,0)</f>
        <v>0</v>
      </c>
      <c r="BG2303" s="194">
        <f>IF(N2303="zákl. přenesená",J2303,0)</f>
        <v>0</v>
      </c>
      <c r="BH2303" s="194">
        <f>IF(N2303="sníž. přenesená",J2303,0)</f>
        <v>0</v>
      </c>
      <c r="BI2303" s="194">
        <f>IF(N2303="nulová",J2303,0)</f>
        <v>0</v>
      </c>
      <c r="BJ2303" s="19" t="s">
        <v>77</v>
      </c>
      <c r="BK2303" s="194">
        <f>ROUND(I2303*H2303,2)</f>
        <v>0</v>
      </c>
      <c r="BL2303" s="19" t="s">
        <v>167</v>
      </c>
      <c r="BM2303" s="193" t="s">
        <v>4894</v>
      </c>
    </row>
    <row r="2304" spans="1:65" s="2" customFormat="1" ht="6.95" customHeight="1">
      <c r="A2304" s="36"/>
      <c r="B2304" s="49"/>
      <c r="C2304" s="50"/>
      <c r="D2304" s="50"/>
      <c r="E2304" s="50"/>
      <c r="F2304" s="50"/>
      <c r="G2304" s="50"/>
      <c r="H2304" s="50"/>
      <c r="I2304" s="50"/>
      <c r="J2304" s="50"/>
      <c r="K2304" s="50"/>
      <c r="L2304" s="41"/>
      <c r="M2304" s="36"/>
      <c r="O2304" s="36"/>
      <c r="P2304" s="36"/>
      <c r="Q2304" s="36"/>
      <c r="R2304" s="36"/>
      <c r="S2304" s="36"/>
      <c r="T2304" s="36"/>
      <c r="U2304" s="36"/>
      <c r="V2304" s="36"/>
      <c r="W2304" s="36"/>
      <c r="X2304" s="36"/>
      <c r="Y2304" s="36"/>
      <c r="Z2304" s="36"/>
      <c r="AA2304" s="36"/>
      <c r="AB2304" s="36"/>
      <c r="AC2304" s="36"/>
      <c r="AD2304" s="36"/>
      <c r="AE2304" s="36"/>
    </row>
  </sheetData>
  <sheetProtection algorithmName="SHA-512" hashValue="Su9JA8/TAREP34GBbERjNuvrqRrEM5U7vBg50H5ZXEAuo5IPNMcy/JNeNjjtIEuOM7AxzQXKR11CmlKOdA9Bxw==" saltValue="lUfnwgyyPTkUDCMbuTAr+E5iOYdKv5A7XYW8QabVGlyhYmklqRW8vaOYRQRlSg7R4gLm2uP9ZfyZUGpso3zgWQ==" spinCount="100000" sheet="1" objects="1" scenarios="1" formatColumns="0" formatRows="0" autoFilter="0"/>
  <autoFilter ref="C118:K2303"/>
  <mergeCells count="12">
    <mergeCell ref="E111:H111"/>
    <mergeCell ref="L2:V2"/>
    <mergeCell ref="E50:H50"/>
    <mergeCell ref="E52:H52"/>
    <mergeCell ref="E54:H54"/>
    <mergeCell ref="E107:H107"/>
    <mergeCell ref="E109:H10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105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4895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ROUND((SUM(BE94:BE187)),  2)</f>
        <v>0</v>
      </c>
      <c r="G35" s="36"/>
      <c r="H35" s="36"/>
      <c r="I35" s="126">
        <v>0.21</v>
      </c>
      <c r="J35" s="125">
        <f>ROUND(((SUM(BE94:BE187))*I35),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ROUND((SUM(BF94:BF187)),  2)</f>
        <v>0</v>
      </c>
      <c r="G36" s="36"/>
      <c r="H36" s="36"/>
      <c r="I36" s="126">
        <v>0.15</v>
      </c>
      <c r="J36" s="125">
        <f>ROUND(((SUM(BF94:BF187))*I36),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ROUND((SUM(BG94:BG187)),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ROUND((SUM(BH94:BH187)),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ROUND((SUM(BI94:BI187)),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02.4.1 - ÚT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4896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9" customFormat="1" ht="24.95" customHeight="1">
      <c r="B65" s="142"/>
      <c r="C65" s="143"/>
      <c r="D65" s="144" t="s">
        <v>4897</v>
      </c>
      <c r="E65" s="145"/>
      <c r="F65" s="145"/>
      <c r="G65" s="145"/>
      <c r="H65" s="145"/>
      <c r="I65" s="145"/>
      <c r="J65" s="146">
        <f>J98</f>
        <v>0</v>
      </c>
      <c r="K65" s="143"/>
      <c r="L65" s="147"/>
    </row>
    <row r="66" spans="1:31" s="9" customFormat="1" ht="24.95" customHeight="1">
      <c r="B66" s="142"/>
      <c r="C66" s="143"/>
      <c r="D66" s="144" t="s">
        <v>4898</v>
      </c>
      <c r="E66" s="145"/>
      <c r="F66" s="145"/>
      <c r="G66" s="145"/>
      <c r="H66" s="145"/>
      <c r="I66" s="145"/>
      <c r="J66" s="146">
        <f>J104</f>
        <v>0</v>
      </c>
      <c r="K66" s="143"/>
      <c r="L66" s="147"/>
    </row>
    <row r="67" spans="1:31" s="9" customFormat="1" ht="24.95" customHeight="1">
      <c r="B67" s="142"/>
      <c r="C67" s="143"/>
      <c r="D67" s="144" t="s">
        <v>4899</v>
      </c>
      <c r="E67" s="145"/>
      <c r="F67" s="145"/>
      <c r="G67" s="145"/>
      <c r="H67" s="145"/>
      <c r="I67" s="145"/>
      <c r="J67" s="146">
        <f>J107</f>
        <v>0</v>
      </c>
      <c r="K67" s="143"/>
      <c r="L67" s="147"/>
    </row>
    <row r="68" spans="1:31" s="9" customFormat="1" ht="24.95" customHeight="1">
      <c r="B68" s="142"/>
      <c r="C68" s="143"/>
      <c r="D68" s="144" t="s">
        <v>214</v>
      </c>
      <c r="E68" s="145"/>
      <c r="F68" s="145"/>
      <c r="G68" s="145"/>
      <c r="H68" s="145"/>
      <c r="I68" s="145"/>
      <c r="J68" s="146">
        <f>J119</f>
        <v>0</v>
      </c>
      <c r="K68" s="143"/>
      <c r="L68" s="147"/>
    </row>
    <row r="69" spans="1:31" s="10" customFormat="1" ht="19.899999999999999" customHeight="1">
      <c r="B69" s="148"/>
      <c r="C69" s="99"/>
      <c r="D69" s="149" t="s">
        <v>4900</v>
      </c>
      <c r="E69" s="150"/>
      <c r="F69" s="150"/>
      <c r="G69" s="150"/>
      <c r="H69" s="150"/>
      <c r="I69" s="150"/>
      <c r="J69" s="151">
        <f>J120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4901</v>
      </c>
      <c r="E70" s="150"/>
      <c r="F70" s="150"/>
      <c r="G70" s="150"/>
      <c r="H70" s="150"/>
      <c r="I70" s="150"/>
      <c r="J70" s="151">
        <f>J138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1801</v>
      </c>
      <c r="E71" s="150"/>
      <c r="F71" s="150"/>
      <c r="G71" s="150"/>
      <c r="H71" s="150"/>
      <c r="I71" s="150"/>
      <c r="J71" s="151">
        <f>J170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226</v>
      </c>
      <c r="E72" s="150"/>
      <c r="F72" s="150"/>
      <c r="G72" s="150"/>
      <c r="H72" s="150"/>
      <c r="I72" s="150"/>
      <c r="J72" s="151">
        <f>J183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229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97" t="str">
        <f>E7</f>
        <v>JAK  - Smluvní rozpočet VZ.13.2022</v>
      </c>
      <c r="F82" s="398"/>
      <c r="G82" s="398"/>
      <c r="H82" s="39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397" t="s">
        <v>201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202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2" t="str">
        <f>E11</f>
        <v>SO 02.4.1 - ÚT</v>
      </c>
      <c r="F86" s="396"/>
      <c r="G86" s="396"/>
      <c r="H86" s="396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20</v>
      </c>
      <c r="D88" s="38"/>
      <c r="E88" s="38"/>
      <c r="F88" s="29" t="str">
        <f>F14</f>
        <v xml:space="preserve"> </v>
      </c>
      <c r="G88" s="38"/>
      <c r="H88" s="38"/>
      <c r="I88" s="31" t="s">
        <v>22</v>
      </c>
      <c r="J88" s="61" t="str">
        <f>IF(J14="","",J14)</f>
        <v>12. 8. 2022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40.15" customHeight="1">
      <c r="A90" s="36"/>
      <c r="B90" s="37"/>
      <c r="C90" s="31" t="s">
        <v>24</v>
      </c>
      <c r="D90" s="38"/>
      <c r="E90" s="38"/>
      <c r="F90" s="29" t="str">
        <f>E17</f>
        <v>MČ Praha 6, odbor školství</v>
      </c>
      <c r="G90" s="38"/>
      <c r="H90" s="38"/>
      <c r="I90" s="31" t="s">
        <v>30</v>
      </c>
      <c r="J90" s="34" t="str">
        <f>E23</f>
        <v>D - PLUS PROJEKTOVÁ A INŽENÝRSKÁ a.s.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28</v>
      </c>
      <c r="D91" s="38"/>
      <c r="E91" s="38"/>
      <c r="F91" s="29" t="str">
        <f>IF(E20="","",E20)</f>
        <v>Vyplň údaj</v>
      </c>
      <c r="G91" s="38"/>
      <c r="H91" s="38"/>
      <c r="I91" s="31" t="s">
        <v>33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3"/>
      <c r="B93" s="154"/>
      <c r="C93" s="155" t="s">
        <v>230</v>
      </c>
      <c r="D93" s="156" t="s">
        <v>55</v>
      </c>
      <c r="E93" s="156" t="s">
        <v>51</v>
      </c>
      <c r="F93" s="156" t="s">
        <v>52</v>
      </c>
      <c r="G93" s="156" t="s">
        <v>231</v>
      </c>
      <c r="H93" s="156" t="s">
        <v>232</v>
      </c>
      <c r="I93" s="156" t="s">
        <v>233</v>
      </c>
      <c r="J93" s="157" t="s">
        <v>206</v>
      </c>
      <c r="K93" s="158" t="s">
        <v>234</v>
      </c>
      <c r="L93" s="159"/>
      <c r="M93" s="70" t="s">
        <v>18</v>
      </c>
      <c r="N93" s="71" t="s">
        <v>40</v>
      </c>
      <c r="O93" s="71" t="s">
        <v>235</v>
      </c>
      <c r="P93" s="71" t="s">
        <v>236</v>
      </c>
      <c r="Q93" s="71" t="s">
        <v>237</v>
      </c>
      <c r="R93" s="71" t="s">
        <v>238</v>
      </c>
      <c r="S93" s="71" t="s">
        <v>239</v>
      </c>
      <c r="T93" s="72" t="s">
        <v>240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5" s="2" customFormat="1" ht="22.9" customHeight="1">
      <c r="A94" s="36"/>
      <c r="B94" s="37"/>
      <c r="C94" s="77" t="s">
        <v>241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P95+P98+P104+P107+P119</f>
        <v>0</v>
      </c>
      <c r="Q94" s="74"/>
      <c r="R94" s="162">
        <f>R95+R98+R104+R107+R119</f>
        <v>2.4045399999999995</v>
      </c>
      <c r="S94" s="74"/>
      <c r="T94" s="163">
        <f>T95+T98+T104+T107+T119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69</v>
      </c>
      <c r="AU94" s="19" t="s">
        <v>207</v>
      </c>
      <c r="BK94" s="164">
        <f>BK95+BK98+BK104+BK107+BK119</f>
        <v>0</v>
      </c>
    </row>
    <row r="95" spans="1:65" s="12" customFormat="1" ht="25.9" customHeight="1">
      <c r="B95" s="165"/>
      <c r="C95" s="166"/>
      <c r="D95" s="167" t="s">
        <v>69</v>
      </c>
      <c r="E95" s="168" t="s">
        <v>77</v>
      </c>
      <c r="F95" s="168" t="s">
        <v>4902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SUM(P96:P97)</f>
        <v>0</v>
      </c>
      <c r="Q95" s="173"/>
      <c r="R95" s="174">
        <f>SUM(R96:R97)</f>
        <v>0</v>
      </c>
      <c r="S95" s="173"/>
      <c r="T95" s="175">
        <f>SUM(T96:T97)</f>
        <v>0</v>
      </c>
      <c r="AR95" s="176" t="s">
        <v>77</v>
      </c>
      <c r="AT95" s="177" t="s">
        <v>69</v>
      </c>
      <c r="AU95" s="177" t="s">
        <v>70</v>
      </c>
      <c r="AY95" s="176" t="s">
        <v>244</v>
      </c>
      <c r="BK95" s="178">
        <f>SUM(BK96:BK97)</f>
        <v>0</v>
      </c>
    </row>
    <row r="96" spans="1:65" s="2" customFormat="1" ht="16.5" customHeight="1">
      <c r="A96" s="36"/>
      <c r="B96" s="37"/>
      <c r="C96" s="218" t="s">
        <v>77</v>
      </c>
      <c r="D96" s="218" t="s">
        <v>264</v>
      </c>
      <c r="E96" s="219" t="s">
        <v>4903</v>
      </c>
      <c r="F96" s="220" t="s">
        <v>4904</v>
      </c>
      <c r="G96" s="221" t="s">
        <v>257</v>
      </c>
      <c r="H96" s="222">
        <v>1</v>
      </c>
      <c r="I96" s="223"/>
      <c r="J96" s="224">
        <f>ROUND(I96*H96,2)</f>
        <v>0</v>
      </c>
      <c r="K96" s="225"/>
      <c r="L96" s="226"/>
      <c r="M96" s="227" t="s">
        <v>18</v>
      </c>
      <c r="N96" s="228" t="s">
        <v>41</v>
      </c>
      <c r="O96" s="6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267</v>
      </c>
      <c r="AT96" s="193" t="s">
        <v>264</v>
      </c>
      <c r="AU96" s="193" t="s">
        <v>77</v>
      </c>
      <c r="AY96" s="19" t="s">
        <v>244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77</v>
      </c>
      <c r="BK96" s="194">
        <f>ROUND(I96*H96,2)</f>
        <v>0</v>
      </c>
      <c r="BL96" s="19" t="s">
        <v>250</v>
      </c>
      <c r="BM96" s="193" t="s">
        <v>4905</v>
      </c>
    </row>
    <row r="97" spans="1:65" s="2" customFormat="1" ht="16.5" customHeight="1">
      <c r="A97" s="36"/>
      <c r="B97" s="37"/>
      <c r="C97" s="181" t="s">
        <v>79</v>
      </c>
      <c r="D97" s="181" t="s">
        <v>246</v>
      </c>
      <c r="E97" s="182" t="s">
        <v>4906</v>
      </c>
      <c r="F97" s="183" t="s">
        <v>4907</v>
      </c>
      <c r="G97" s="184" t="s">
        <v>505</v>
      </c>
      <c r="H97" s="185">
        <v>1</v>
      </c>
      <c r="I97" s="186"/>
      <c r="J97" s="187">
        <f>ROUND(I97*H97,2)</f>
        <v>0</v>
      </c>
      <c r="K97" s="188"/>
      <c r="L97" s="41"/>
      <c r="M97" s="189" t="s">
        <v>18</v>
      </c>
      <c r="N97" s="190" t="s">
        <v>41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250</v>
      </c>
      <c r="AT97" s="193" t="s">
        <v>246</v>
      </c>
      <c r="AU97" s="193" t="s">
        <v>77</v>
      </c>
      <c r="AY97" s="19" t="s">
        <v>244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77</v>
      </c>
      <c r="BK97" s="194">
        <f>ROUND(I97*H97,2)</f>
        <v>0</v>
      </c>
      <c r="BL97" s="19" t="s">
        <v>250</v>
      </c>
      <c r="BM97" s="193" t="s">
        <v>4908</v>
      </c>
    </row>
    <row r="98" spans="1:65" s="12" customFormat="1" ht="25.9" customHeight="1">
      <c r="B98" s="165"/>
      <c r="C98" s="166"/>
      <c r="D98" s="167" t="s">
        <v>69</v>
      </c>
      <c r="E98" s="168" t="s">
        <v>79</v>
      </c>
      <c r="F98" s="168" t="s">
        <v>4909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SUM(P99:P103)</f>
        <v>0</v>
      </c>
      <c r="Q98" s="173"/>
      <c r="R98" s="174">
        <f>SUM(R99:R103)</f>
        <v>0</v>
      </c>
      <c r="S98" s="173"/>
      <c r="T98" s="175">
        <f>SUM(T99:T103)</f>
        <v>0</v>
      </c>
      <c r="AR98" s="176" t="s">
        <v>77</v>
      </c>
      <c r="AT98" s="177" t="s">
        <v>69</v>
      </c>
      <c r="AU98" s="177" t="s">
        <v>70</v>
      </c>
      <c r="AY98" s="176" t="s">
        <v>244</v>
      </c>
      <c r="BK98" s="178">
        <f>SUM(BK99:BK103)</f>
        <v>0</v>
      </c>
    </row>
    <row r="99" spans="1:65" s="2" customFormat="1" ht="62.65" customHeight="1">
      <c r="A99" s="36"/>
      <c r="B99" s="37"/>
      <c r="C99" s="218" t="s">
        <v>131</v>
      </c>
      <c r="D99" s="218" t="s">
        <v>264</v>
      </c>
      <c r="E99" s="219" t="s">
        <v>4910</v>
      </c>
      <c r="F99" s="220" t="s">
        <v>4911</v>
      </c>
      <c r="G99" s="221" t="s">
        <v>1227</v>
      </c>
      <c r="H99" s="222">
        <v>1</v>
      </c>
      <c r="I99" s="223"/>
      <c r="J99" s="224">
        <f>ROUND(I99*H99,2)</f>
        <v>0</v>
      </c>
      <c r="K99" s="225"/>
      <c r="L99" s="226"/>
      <c r="M99" s="227" t="s">
        <v>18</v>
      </c>
      <c r="N99" s="228" t="s">
        <v>41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267</v>
      </c>
      <c r="AT99" s="193" t="s">
        <v>264</v>
      </c>
      <c r="AU99" s="193" t="s">
        <v>77</v>
      </c>
      <c r="AY99" s="19" t="s">
        <v>244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77</v>
      </c>
      <c r="BK99" s="194">
        <f>ROUND(I99*H99,2)</f>
        <v>0</v>
      </c>
      <c r="BL99" s="19" t="s">
        <v>250</v>
      </c>
      <c r="BM99" s="193" t="s">
        <v>4912</v>
      </c>
    </row>
    <row r="100" spans="1:65" s="2" customFormat="1" ht="55.5" customHeight="1">
      <c r="A100" s="36"/>
      <c r="B100" s="37"/>
      <c r="C100" s="218" t="s">
        <v>250</v>
      </c>
      <c r="D100" s="218" t="s">
        <v>264</v>
      </c>
      <c r="E100" s="219" t="s">
        <v>4913</v>
      </c>
      <c r="F100" s="220" t="s">
        <v>4914</v>
      </c>
      <c r="G100" s="221" t="s">
        <v>1227</v>
      </c>
      <c r="H100" s="222">
        <v>1</v>
      </c>
      <c r="I100" s="223"/>
      <c r="J100" s="224">
        <f>ROUND(I100*H100,2)</f>
        <v>0</v>
      </c>
      <c r="K100" s="225"/>
      <c r="L100" s="226"/>
      <c r="M100" s="227" t="s">
        <v>18</v>
      </c>
      <c r="N100" s="228" t="s">
        <v>41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267</v>
      </c>
      <c r="AT100" s="193" t="s">
        <v>264</v>
      </c>
      <c r="AU100" s="193" t="s">
        <v>77</v>
      </c>
      <c r="AY100" s="19" t="s">
        <v>244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77</v>
      </c>
      <c r="BK100" s="194">
        <f>ROUND(I100*H100,2)</f>
        <v>0</v>
      </c>
      <c r="BL100" s="19" t="s">
        <v>250</v>
      </c>
      <c r="BM100" s="193" t="s">
        <v>4915</v>
      </c>
    </row>
    <row r="101" spans="1:65" s="2" customFormat="1" ht="55.5" customHeight="1">
      <c r="A101" s="36"/>
      <c r="B101" s="37"/>
      <c r="C101" s="218" t="s">
        <v>271</v>
      </c>
      <c r="D101" s="218" t="s">
        <v>264</v>
      </c>
      <c r="E101" s="219" t="s">
        <v>4916</v>
      </c>
      <c r="F101" s="220" t="s">
        <v>4917</v>
      </c>
      <c r="G101" s="221" t="s">
        <v>1227</v>
      </c>
      <c r="H101" s="222">
        <v>1</v>
      </c>
      <c r="I101" s="223"/>
      <c r="J101" s="224">
        <f>ROUND(I101*H101,2)</f>
        <v>0</v>
      </c>
      <c r="K101" s="225"/>
      <c r="L101" s="226"/>
      <c r="M101" s="227" t="s">
        <v>18</v>
      </c>
      <c r="N101" s="228" t="s">
        <v>41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267</v>
      </c>
      <c r="AT101" s="193" t="s">
        <v>264</v>
      </c>
      <c r="AU101" s="193" t="s">
        <v>77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250</v>
      </c>
      <c r="BM101" s="193" t="s">
        <v>4918</v>
      </c>
    </row>
    <row r="102" spans="1:65" s="2" customFormat="1" ht="55.5" customHeight="1">
      <c r="A102" s="36"/>
      <c r="B102" s="37"/>
      <c r="C102" s="218" t="s">
        <v>275</v>
      </c>
      <c r="D102" s="218" t="s">
        <v>264</v>
      </c>
      <c r="E102" s="219" t="s">
        <v>4919</v>
      </c>
      <c r="F102" s="220" t="s">
        <v>4920</v>
      </c>
      <c r="G102" s="221" t="s">
        <v>1227</v>
      </c>
      <c r="H102" s="222">
        <v>1</v>
      </c>
      <c r="I102" s="223"/>
      <c r="J102" s="224">
        <f>ROUND(I102*H102,2)</f>
        <v>0</v>
      </c>
      <c r="K102" s="225"/>
      <c r="L102" s="226"/>
      <c r="M102" s="227" t="s">
        <v>18</v>
      </c>
      <c r="N102" s="228" t="s">
        <v>41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267</v>
      </c>
      <c r="AT102" s="193" t="s">
        <v>264</v>
      </c>
      <c r="AU102" s="193" t="s">
        <v>77</v>
      </c>
      <c r="AY102" s="19" t="s">
        <v>244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77</v>
      </c>
      <c r="BK102" s="194">
        <f>ROUND(I102*H102,2)</f>
        <v>0</v>
      </c>
      <c r="BL102" s="19" t="s">
        <v>250</v>
      </c>
      <c r="BM102" s="193" t="s">
        <v>4921</v>
      </c>
    </row>
    <row r="103" spans="1:65" s="2" customFormat="1" ht="16.5" customHeight="1">
      <c r="A103" s="36"/>
      <c r="B103" s="37"/>
      <c r="C103" s="181" t="s">
        <v>279</v>
      </c>
      <c r="D103" s="181" t="s">
        <v>246</v>
      </c>
      <c r="E103" s="182" t="s">
        <v>4922</v>
      </c>
      <c r="F103" s="183" t="s">
        <v>4907</v>
      </c>
      <c r="G103" s="184" t="s">
        <v>505</v>
      </c>
      <c r="H103" s="185">
        <v>1</v>
      </c>
      <c r="I103" s="186"/>
      <c r="J103" s="187">
        <f>ROUND(I103*H103,2)</f>
        <v>0</v>
      </c>
      <c r="K103" s="188"/>
      <c r="L103" s="41"/>
      <c r="M103" s="189" t="s">
        <v>18</v>
      </c>
      <c r="N103" s="190" t="s">
        <v>41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250</v>
      </c>
      <c r="AT103" s="193" t="s">
        <v>246</v>
      </c>
      <c r="AU103" s="193" t="s">
        <v>77</v>
      </c>
      <c r="AY103" s="19" t="s">
        <v>244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250</v>
      </c>
      <c r="BM103" s="193" t="s">
        <v>4923</v>
      </c>
    </row>
    <row r="104" spans="1:65" s="12" customFormat="1" ht="25.9" customHeight="1">
      <c r="B104" s="165"/>
      <c r="C104" s="166"/>
      <c r="D104" s="167" t="s">
        <v>69</v>
      </c>
      <c r="E104" s="168" t="s">
        <v>158</v>
      </c>
      <c r="F104" s="168" t="s">
        <v>4924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SUM(P105:P106)</f>
        <v>0</v>
      </c>
      <c r="Q104" s="173"/>
      <c r="R104" s="174">
        <f>SUM(R105:R106)</f>
        <v>0</v>
      </c>
      <c r="S104" s="173"/>
      <c r="T104" s="175">
        <f>SUM(T105:T106)</f>
        <v>0</v>
      </c>
      <c r="AR104" s="176" t="s">
        <v>77</v>
      </c>
      <c r="AT104" s="177" t="s">
        <v>69</v>
      </c>
      <c r="AU104" s="177" t="s">
        <v>70</v>
      </c>
      <c r="AY104" s="176" t="s">
        <v>244</v>
      </c>
      <c r="BK104" s="178">
        <f>SUM(BK105:BK106)</f>
        <v>0</v>
      </c>
    </row>
    <row r="105" spans="1:65" s="2" customFormat="1" ht="16.5" customHeight="1">
      <c r="A105" s="36"/>
      <c r="B105" s="37"/>
      <c r="C105" s="218" t="s">
        <v>267</v>
      </c>
      <c r="D105" s="218" t="s">
        <v>264</v>
      </c>
      <c r="E105" s="219" t="s">
        <v>4925</v>
      </c>
      <c r="F105" s="220" t="s">
        <v>4926</v>
      </c>
      <c r="G105" s="221" t="s">
        <v>1227</v>
      </c>
      <c r="H105" s="222">
        <v>10</v>
      </c>
      <c r="I105" s="223"/>
      <c r="J105" s="224">
        <f>ROUND(I105*H105,2)</f>
        <v>0</v>
      </c>
      <c r="K105" s="225"/>
      <c r="L105" s="226"/>
      <c r="M105" s="227" t="s">
        <v>18</v>
      </c>
      <c r="N105" s="228" t="s">
        <v>41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267</v>
      </c>
      <c r="AT105" s="193" t="s">
        <v>264</v>
      </c>
      <c r="AU105" s="193" t="s">
        <v>77</v>
      </c>
      <c r="AY105" s="19" t="s">
        <v>244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77</v>
      </c>
      <c r="BK105" s="194">
        <f>ROUND(I105*H105,2)</f>
        <v>0</v>
      </c>
      <c r="BL105" s="19" t="s">
        <v>250</v>
      </c>
      <c r="BM105" s="193" t="s">
        <v>4927</v>
      </c>
    </row>
    <row r="106" spans="1:65" s="2" customFormat="1" ht="16.5" customHeight="1">
      <c r="A106" s="36"/>
      <c r="B106" s="37"/>
      <c r="C106" s="181" t="s">
        <v>286</v>
      </c>
      <c r="D106" s="181" t="s">
        <v>246</v>
      </c>
      <c r="E106" s="182" t="s">
        <v>4928</v>
      </c>
      <c r="F106" s="183" t="s">
        <v>4907</v>
      </c>
      <c r="G106" s="184" t="s">
        <v>505</v>
      </c>
      <c r="H106" s="185">
        <v>1</v>
      </c>
      <c r="I106" s="186"/>
      <c r="J106" s="187">
        <f>ROUND(I106*H106,2)</f>
        <v>0</v>
      </c>
      <c r="K106" s="188"/>
      <c r="L106" s="41"/>
      <c r="M106" s="189" t="s">
        <v>18</v>
      </c>
      <c r="N106" s="190" t="s">
        <v>41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250</v>
      </c>
      <c r="AT106" s="193" t="s">
        <v>246</v>
      </c>
      <c r="AU106" s="193" t="s">
        <v>77</v>
      </c>
      <c r="AY106" s="19" t="s">
        <v>244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77</v>
      </c>
      <c r="BK106" s="194">
        <f>ROUND(I106*H106,2)</f>
        <v>0</v>
      </c>
      <c r="BL106" s="19" t="s">
        <v>250</v>
      </c>
      <c r="BM106" s="193" t="s">
        <v>4929</v>
      </c>
    </row>
    <row r="107" spans="1:65" s="12" customFormat="1" ht="25.9" customHeight="1">
      <c r="B107" s="165"/>
      <c r="C107" s="166"/>
      <c r="D107" s="167" t="s">
        <v>69</v>
      </c>
      <c r="E107" s="168" t="s">
        <v>333</v>
      </c>
      <c r="F107" s="168" t="s">
        <v>4930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SUM(P108:P118)</f>
        <v>0</v>
      </c>
      <c r="Q107" s="173"/>
      <c r="R107" s="174">
        <f>SUM(R108:R118)</f>
        <v>0</v>
      </c>
      <c r="S107" s="173"/>
      <c r="T107" s="175">
        <f>SUM(T108:T118)</f>
        <v>0</v>
      </c>
      <c r="AR107" s="176" t="s">
        <v>77</v>
      </c>
      <c r="AT107" s="177" t="s">
        <v>69</v>
      </c>
      <c r="AU107" s="177" t="s">
        <v>70</v>
      </c>
      <c r="AY107" s="176" t="s">
        <v>244</v>
      </c>
      <c r="BK107" s="178">
        <f>SUM(BK108:BK118)</f>
        <v>0</v>
      </c>
    </row>
    <row r="108" spans="1:65" s="2" customFormat="1" ht="16.5" customHeight="1">
      <c r="A108" s="36"/>
      <c r="B108" s="37"/>
      <c r="C108" s="181" t="s">
        <v>293</v>
      </c>
      <c r="D108" s="181" t="s">
        <v>246</v>
      </c>
      <c r="E108" s="182" t="s">
        <v>4931</v>
      </c>
      <c r="F108" s="183" t="s">
        <v>4932</v>
      </c>
      <c r="G108" s="184" t="s">
        <v>505</v>
      </c>
      <c r="H108" s="185">
        <v>1</v>
      </c>
      <c r="I108" s="186"/>
      <c r="J108" s="187">
        <f t="shared" ref="J108:J118" si="0">ROUND(I108*H108,2)</f>
        <v>0</v>
      </c>
      <c r="K108" s="188"/>
      <c r="L108" s="41"/>
      <c r="M108" s="189" t="s">
        <v>18</v>
      </c>
      <c r="N108" s="190" t="s">
        <v>41</v>
      </c>
      <c r="O108" s="66"/>
      <c r="P108" s="191">
        <f t="shared" ref="P108:P118" si="1">O108*H108</f>
        <v>0</v>
      </c>
      <c r="Q108" s="191">
        <v>0</v>
      </c>
      <c r="R108" s="191">
        <f t="shared" ref="R108:R118" si="2">Q108*H108</f>
        <v>0</v>
      </c>
      <c r="S108" s="191">
        <v>0</v>
      </c>
      <c r="T108" s="192">
        <f t="shared" ref="T108:T118" si="3"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250</v>
      </c>
      <c r="AT108" s="193" t="s">
        <v>246</v>
      </c>
      <c r="AU108" s="193" t="s">
        <v>77</v>
      </c>
      <c r="AY108" s="19" t="s">
        <v>244</v>
      </c>
      <c r="BE108" s="194">
        <f t="shared" ref="BE108:BE118" si="4">IF(N108="základní",J108,0)</f>
        <v>0</v>
      </c>
      <c r="BF108" s="194">
        <f t="shared" ref="BF108:BF118" si="5">IF(N108="snížená",J108,0)</f>
        <v>0</v>
      </c>
      <c r="BG108" s="194">
        <f t="shared" ref="BG108:BG118" si="6">IF(N108="zákl. přenesená",J108,0)</f>
        <v>0</v>
      </c>
      <c r="BH108" s="194">
        <f t="shared" ref="BH108:BH118" si="7">IF(N108="sníž. přenesená",J108,0)</f>
        <v>0</v>
      </c>
      <c r="BI108" s="194">
        <f t="shared" ref="BI108:BI118" si="8">IF(N108="nulová",J108,0)</f>
        <v>0</v>
      </c>
      <c r="BJ108" s="19" t="s">
        <v>77</v>
      </c>
      <c r="BK108" s="194">
        <f t="shared" ref="BK108:BK118" si="9">ROUND(I108*H108,2)</f>
        <v>0</v>
      </c>
      <c r="BL108" s="19" t="s">
        <v>250</v>
      </c>
      <c r="BM108" s="193" t="s">
        <v>4933</v>
      </c>
    </row>
    <row r="109" spans="1:65" s="2" customFormat="1" ht="16.5" customHeight="1">
      <c r="A109" s="36"/>
      <c r="B109" s="37"/>
      <c r="C109" s="181" t="s">
        <v>126</v>
      </c>
      <c r="D109" s="181" t="s">
        <v>246</v>
      </c>
      <c r="E109" s="182" t="s">
        <v>4934</v>
      </c>
      <c r="F109" s="183" t="s">
        <v>1634</v>
      </c>
      <c r="G109" s="184" t="s">
        <v>505</v>
      </c>
      <c r="H109" s="185">
        <v>1</v>
      </c>
      <c r="I109" s="186"/>
      <c r="J109" s="187">
        <f t="shared" si="0"/>
        <v>0</v>
      </c>
      <c r="K109" s="188"/>
      <c r="L109" s="41"/>
      <c r="M109" s="189" t="s">
        <v>18</v>
      </c>
      <c r="N109" s="190" t="s">
        <v>41</v>
      </c>
      <c r="O109" s="66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250</v>
      </c>
      <c r="AT109" s="193" t="s">
        <v>246</v>
      </c>
      <c r="AU109" s="193" t="s">
        <v>77</v>
      </c>
      <c r="AY109" s="19" t="s">
        <v>244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9" t="s">
        <v>77</v>
      </c>
      <c r="BK109" s="194">
        <f t="shared" si="9"/>
        <v>0</v>
      </c>
      <c r="BL109" s="19" t="s">
        <v>250</v>
      </c>
      <c r="BM109" s="193" t="s">
        <v>4935</v>
      </c>
    </row>
    <row r="110" spans="1:65" s="2" customFormat="1" ht="16.5" customHeight="1">
      <c r="A110" s="36"/>
      <c r="B110" s="37"/>
      <c r="C110" s="181" t="s">
        <v>139</v>
      </c>
      <c r="D110" s="181" t="s">
        <v>246</v>
      </c>
      <c r="E110" s="182" t="s">
        <v>4936</v>
      </c>
      <c r="F110" s="183" t="s">
        <v>4937</v>
      </c>
      <c r="G110" s="184" t="s">
        <v>505</v>
      </c>
      <c r="H110" s="185">
        <v>1</v>
      </c>
      <c r="I110" s="186"/>
      <c r="J110" s="187">
        <f t="shared" si="0"/>
        <v>0</v>
      </c>
      <c r="K110" s="188"/>
      <c r="L110" s="41"/>
      <c r="M110" s="189" t="s">
        <v>18</v>
      </c>
      <c r="N110" s="190" t="s">
        <v>41</v>
      </c>
      <c r="O110" s="66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250</v>
      </c>
      <c r="AT110" s="193" t="s">
        <v>246</v>
      </c>
      <c r="AU110" s="193" t="s">
        <v>77</v>
      </c>
      <c r="AY110" s="19" t="s">
        <v>244</v>
      </c>
      <c r="BE110" s="194">
        <f t="shared" si="4"/>
        <v>0</v>
      </c>
      <c r="BF110" s="194">
        <f t="shared" si="5"/>
        <v>0</v>
      </c>
      <c r="BG110" s="194">
        <f t="shared" si="6"/>
        <v>0</v>
      </c>
      <c r="BH110" s="194">
        <f t="shared" si="7"/>
        <v>0</v>
      </c>
      <c r="BI110" s="194">
        <f t="shared" si="8"/>
        <v>0</v>
      </c>
      <c r="BJ110" s="19" t="s">
        <v>77</v>
      </c>
      <c r="BK110" s="194">
        <f t="shared" si="9"/>
        <v>0</v>
      </c>
      <c r="BL110" s="19" t="s">
        <v>250</v>
      </c>
      <c r="BM110" s="193" t="s">
        <v>4938</v>
      </c>
    </row>
    <row r="111" spans="1:65" s="2" customFormat="1" ht="24.2" customHeight="1">
      <c r="A111" s="36"/>
      <c r="B111" s="37"/>
      <c r="C111" s="181" t="s">
        <v>146</v>
      </c>
      <c r="D111" s="181" t="s">
        <v>246</v>
      </c>
      <c r="E111" s="182" t="s">
        <v>4939</v>
      </c>
      <c r="F111" s="183" t="s">
        <v>4940</v>
      </c>
      <c r="G111" s="184" t="s">
        <v>505</v>
      </c>
      <c r="H111" s="185">
        <v>1</v>
      </c>
      <c r="I111" s="186"/>
      <c r="J111" s="187">
        <f t="shared" si="0"/>
        <v>0</v>
      </c>
      <c r="K111" s="188"/>
      <c r="L111" s="41"/>
      <c r="M111" s="189" t="s">
        <v>18</v>
      </c>
      <c r="N111" s="190" t="s">
        <v>41</v>
      </c>
      <c r="O111" s="66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250</v>
      </c>
      <c r="AT111" s="193" t="s">
        <v>246</v>
      </c>
      <c r="AU111" s="193" t="s">
        <v>77</v>
      </c>
      <c r="AY111" s="19" t="s">
        <v>244</v>
      </c>
      <c r="BE111" s="194">
        <f t="shared" si="4"/>
        <v>0</v>
      </c>
      <c r="BF111" s="194">
        <f t="shared" si="5"/>
        <v>0</v>
      </c>
      <c r="BG111" s="194">
        <f t="shared" si="6"/>
        <v>0</v>
      </c>
      <c r="BH111" s="194">
        <f t="shared" si="7"/>
        <v>0</v>
      </c>
      <c r="BI111" s="194">
        <f t="shared" si="8"/>
        <v>0</v>
      </c>
      <c r="BJ111" s="19" t="s">
        <v>77</v>
      </c>
      <c r="BK111" s="194">
        <f t="shared" si="9"/>
        <v>0</v>
      </c>
      <c r="BL111" s="19" t="s">
        <v>250</v>
      </c>
      <c r="BM111" s="193" t="s">
        <v>4941</v>
      </c>
    </row>
    <row r="112" spans="1:65" s="2" customFormat="1" ht="24.2" customHeight="1">
      <c r="A112" s="36"/>
      <c r="B112" s="37"/>
      <c r="C112" s="181" t="s">
        <v>158</v>
      </c>
      <c r="D112" s="181" t="s">
        <v>246</v>
      </c>
      <c r="E112" s="182" t="s">
        <v>4942</v>
      </c>
      <c r="F112" s="183" t="s">
        <v>4943</v>
      </c>
      <c r="G112" s="184" t="s">
        <v>505</v>
      </c>
      <c r="H112" s="185">
        <v>1</v>
      </c>
      <c r="I112" s="186"/>
      <c r="J112" s="187">
        <f t="shared" si="0"/>
        <v>0</v>
      </c>
      <c r="K112" s="188"/>
      <c r="L112" s="41"/>
      <c r="M112" s="189" t="s">
        <v>18</v>
      </c>
      <c r="N112" s="190" t="s">
        <v>41</v>
      </c>
      <c r="O112" s="66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250</v>
      </c>
      <c r="AT112" s="193" t="s">
        <v>246</v>
      </c>
      <c r="AU112" s="193" t="s">
        <v>77</v>
      </c>
      <c r="AY112" s="19" t="s">
        <v>244</v>
      </c>
      <c r="BE112" s="194">
        <f t="shared" si="4"/>
        <v>0</v>
      </c>
      <c r="BF112" s="194">
        <f t="shared" si="5"/>
        <v>0</v>
      </c>
      <c r="BG112" s="194">
        <f t="shared" si="6"/>
        <v>0</v>
      </c>
      <c r="BH112" s="194">
        <f t="shared" si="7"/>
        <v>0</v>
      </c>
      <c r="BI112" s="194">
        <f t="shared" si="8"/>
        <v>0</v>
      </c>
      <c r="BJ112" s="19" t="s">
        <v>77</v>
      </c>
      <c r="BK112" s="194">
        <f t="shared" si="9"/>
        <v>0</v>
      </c>
      <c r="BL112" s="19" t="s">
        <v>250</v>
      </c>
      <c r="BM112" s="193" t="s">
        <v>4944</v>
      </c>
    </row>
    <row r="113" spans="1:65" s="2" customFormat="1" ht="16.5" customHeight="1">
      <c r="A113" s="36"/>
      <c r="B113" s="37"/>
      <c r="C113" s="181" t="s">
        <v>8</v>
      </c>
      <c r="D113" s="181" t="s">
        <v>246</v>
      </c>
      <c r="E113" s="182" t="s">
        <v>4945</v>
      </c>
      <c r="F113" s="183" t="s">
        <v>4946</v>
      </c>
      <c r="G113" s="184" t="s">
        <v>505</v>
      </c>
      <c r="H113" s="185">
        <v>1</v>
      </c>
      <c r="I113" s="186"/>
      <c r="J113" s="187">
        <f t="shared" si="0"/>
        <v>0</v>
      </c>
      <c r="K113" s="188"/>
      <c r="L113" s="41"/>
      <c r="M113" s="189" t="s">
        <v>18</v>
      </c>
      <c r="N113" s="190" t="s">
        <v>41</v>
      </c>
      <c r="O113" s="66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250</v>
      </c>
      <c r="AT113" s="193" t="s">
        <v>246</v>
      </c>
      <c r="AU113" s="193" t="s">
        <v>77</v>
      </c>
      <c r="AY113" s="19" t="s">
        <v>244</v>
      </c>
      <c r="BE113" s="194">
        <f t="shared" si="4"/>
        <v>0</v>
      </c>
      <c r="BF113" s="194">
        <f t="shared" si="5"/>
        <v>0</v>
      </c>
      <c r="BG113" s="194">
        <f t="shared" si="6"/>
        <v>0</v>
      </c>
      <c r="BH113" s="194">
        <f t="shared" si="7"/>
        <v>0</v>
      </c>
      <c r="BI113" s="194">
        <f t="shared" si="8"/>
        <v>0</v>
      </c>
      <c r="BJ113" s="19" t="s">
        <v>77</v>
      </c>
      <c r="BK113" s="194">
        <f t="shared" si="9"/>
        <v>0</v>
      </c>
      <c r="BL113" s="19" t="s">
        <v>250</v>
      </c>
      <c r="BM113" s="193" t="s">
        <v>4947</v>
      </c>
    </row>
    <row r="114" spans="1:65" s="2" customFormat="1" ht="16.5" customHeight="1">
      <c r="A114" s="36"/>
      <c r="B114" s="37"/>
      <c r="C114" s="181" t="s">
        <v>167</v>
      </c>
      <c r="D114" s="181" t="s">
        <v>246</v>
      </c>
      <c r="E114" s="182" t="s">
        <v>4948</v>
      </c>
      <c r="F114" s="183" t="s">
        <v>4949</v>
      </c>
      <c r="G114" s="184" t="s">
        <v>505</v>
      </c>
      <c r="H114" s="185">
        <v>1</v>
      </c>
      <c r="I114" s="186"/>
      <c r="J114" s="187">
        <f t="shared" si="0"/>
        <v>0</v>
      </c>
      <c r="K114" s="188"/>
      <c r="L114" s="41"/>
      <c r="M114" s="189" t="s">
        <v>18</v>
      </c>
      <c r="N114" s="190" t="s">
        <v>41</v>
      </c>
      <c r="O114" s="66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250</v>
      </c>
      <c r="AT114" s="193" t="s">
        <v>246</v>
      </c>
      <c r="AU114" s="193" t="s">
        <v>77</v>
      </c>
      <c r="AY114" s="19" t="s">
        <v>244</v>
      </c>
      <c r="BE114" s="194">
        <f t="shared" si="4"/>
        <v>0</v>
      </c>
      <c r="BF114" s="194">
        <f t="shared" si="5"/>
        <v>0</v>
      </c>
      <c r="BG114" s="194">
        <f t="shared" si="6"/>
        <v>0</v>
      </c>
      <c r="BH114" s="194">
        <f t="shared" si="7"/>
        <v>0</v>
      </c>
      <c r="BI114" s="194">
        <f t="shared" si="8"/>
        <v>0</v>
      </c>
      <c r="BJ114" s="19" t="s">
        <v>77</v>
      </c>
      <c r="BK114" s="194">
        <f t="shared" si="9"/>
        <v>0</v>
      </c>
      <c r="BL114" s="19" t="s">
        <v>250</v>
      </c>
      <c r="BM114" s="193" t="s">
        <v>4950</v>
      </c>
    </row>
    <row r="115" spans="1:65" s="2" customFormat="1" ht="24.2" customHeight="1">
      <c r="A115" s="36"/>
      <c r="B115" s="37"/>
      <c r="C115" s="181" t="s">
        <v>333</v>
      </c>
      <c r="D115" s="181" t="s">
        <v>246</v>
      </c>
      <c r="E115" s="182" t="s">
        <v>4951</v>
      </c>
      <c r="F115" s="183" t="s">
        <v>4952</v>
      </c>
      <c r="G115" s="184" t="s">
        <v>505</v>
      </c>
      <c r="H115" s="185">
        <v>1</v>
      </c>
      <c r="I115" s="186"/>
      <c r="J115" s="187">
        <f t="shared" si="0"/>
        <v>0</v>
      </c>
      <c r="K115" s="188"/>
      <c r="L115" s="41"/>
      <c r="M115" s="189" t="s">
        <v>18</v>
      </c>
      <c r="N115" s="190" t="s">
        <v>41</v>
      </c>
      <c r="O115" s="66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250</v>
      </c>
      <c r="AT115" s="193" t="s">
        <v>246</v>
      </c>
      <c r="AU115" s="193" t="s">
        <v>77</v>
      </c>
      <c r="AY115" s="19" t="s">
        <v>244</v>
      </c>
      <c r="BE115" s="194">
        <f t="shared" si="4"/>
        <v>0</v>
      </c>
      <c r="BF115" s="194">
        <f t="shared" si="5"/>
        <v>0</v>
      </c>
      <c r="BG115" s="194">
        <f t="shared" si="6"/>
        <v>0</v>
      </c>
      <c r="BH115" s="194">
        <f t="shared" si="7"/>
        <v>0</v>
      </c>
      <c r="BI115" s="194">
        <f t="shared" si="8"/>
        <v>0</v>
      </c>
      <c r="BJ115" s="19" t="s">
        <v>77</v>
      </c>
      <c r="BK115" s="194">
        <f t="shared" si="9"/>
        <v>0</v>
      </c>
      <c r="BL115" s="19" t="s">
        <v>250</v>
      </c>
      <c r="BM115" s="193" t="s">
        <v>4953</v>
      </c>
    </row>
    <row r="116" spans="1:65" s="2" customFormat="1" ht="16.5" customHeight="1">
      <c r="A116" s="36"/>
      <c r="B116" s="37"/>
      <c r="C116" s="181" t="s">
        <v>339</v>
      </c>
      <c r="D116" s="181" t="s">
        <v>246</v>
      </c>
      <c r="E116" s="182" t="s">
        <v>4954</v>
      </c>
      <c r="F116" s="183" t="s">
        <v>4955</v>
      </c>
      <c r="G116" s="184" t="s">
        <v>505</v>
      </c>
      <c r="H116" s="185">
        <v>1</v>
      </c>
      <c r="I116" s="186"/>
      <c r="J116" s="187">
        <f t="shared" si="0"/>
        <v>0</v>
      </c>
      <c r="K116" s="188"/>
      <c r="L116" s="41"/>
      <c r="M116" s="189" t="s">
        <v>18</v>
      </c>
      <c r="N116" s="190" t="s">
        <v>41</v>
      </c>
      <c r="O116" s="66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250</v>
      </c>
      <c r="AT116" s="193" t="s">
        <v>246</v>
      </c>
      <c r="AU116" s="193" t="s">
        <v>77</v>
      </c>
      <c r="AY116" s="19" t="s">
        <v>244</v>
      </c>
      <c r="BE116" s="194">
        <f t="shared" si="4"/>
        <v>0</v>
      </c>
      <c r="BF116" s="194">
        <f t="shared" si="5"/>
        <v>0</v>
      </c>
      <c r="BG116" s="194">
        <f t="shared" si="6"/>
        <v>0</v>
      </c>
      <c r="BH116" s="194">
        <f t="shared" si="7"/>
        <v>0</v>
      </c>
      <c r="BI116" s="194">
        <f t="shared" si="8"/>
        <v>0</v>
      </c>
      <c r="BJ116" s="19" t="s">
        <v>77</v>
      </c>
      <c r="BK116" s="194">
        <f t="shared" si="9"/>
        <v>0</v>
      </c>
      <c r="BL116" s="19" t="s">
        <v>250</v>
      </c>
      <c r="BM116" s="193" t="s">
        <v>4956</v>
      </c>
    </row>
    <row r="117" spans="1:65" s="2" customFormat="1" ht="16.5" customHeight="1">
      <c r="A117" s="36"/>
      <c r="B117" s="37"/>
      <c r="C117" s="181" t="s">
        <v>344</v>
      </c>
      <c r="D117" s="181" t="s">
        <v>246</v>
      </c>
      <c r="E117" s="182" t="s">
        <v>4957</v>
      </c>
      <c r="F117" s="183" t="s">
        <v>4958</v>
      </c>
      <c r="G117" s="184" t="s">
        <v>505</v>
      </c>
      <c r="H117" s="185">
        <v>1</v>
      </c>
      <c r="I117" s="186"/>
      <c r="J117" s="187">
        <f t="shared" si="0"/>
        <v>0</v>
      </c>
      <c r="K117" s="188"/>
      <c r="L117" s="41"/>
      <c r="M117" s="189" t="s">
        <v>18</v>
      </c>
      <c r="N117" s="190" t="s">
        <v>41</v>
      </c>
      <c r="O117" s="66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250</v>
      </c>
      <c r="AT117" s="193" t="s">
        <v>246</v>
      </c>
      <c r="AU117" s="193" t="s">
        <v>77</v>
      </c>
      <c r="AY117" s="19" t="s">
        <v>244</v>
      </c>
      <c r="BE117" s="194">
        <f t="shared" si="4"/>
        <v>0</v>
      </c>
      <c r="BF117" s="194">
        <f t="shared" si="5"/>
        <v>0</v>
      </c>
      <c r="BG117" s="194">
        <f t="shared" si="6"/>
        <v>0</v>
      </c>
      <c r="BH117" s="194">
        <f t="shared" si="7"/>
        <v>0</v>
      </c>
      <c r="BI117" s="194">
        <f t="shared" si="8"/>
        <v>0</v>
      </c>
      <c r="BJ117" s="19" t="s">
        <v>77</v>
      </c>
      <c r="BK117" s="194">
        <f t="shared" si="9"/>
        <v>0</v>
      </c>
      <c r="BL117" s="19" t="s">
        <v>250</v>
      </c>
      <c r="BM117" s="193" t="s">
        <v>4959</v>
      </c>
    </row>
    <row r="118" spans="1:65" s="2" customFormat="1" ht="16.5" customHeight="1">
      <c r="A118" s="36"/>
      <c r="B118" s="37"/>
      <c r="C118" s="181" t="s">
        <v>348</v>
      </c>
      <c r="D118" s="181" t="s">
        <v>246</v>
      </c>
      <c r="E118" s="182" t="s">
        <v>4960</v>
      </c>
      <c r="F118" s="183" t="s">
        <v>4961</v>
      </c>
      <c r="G118" s="184" t="s">
        <v>505</v>
      </c>
      <c r="H118" s="185">
        <v>1</v>
      </c>
      <c r="I118" s="186"/>
      <c r="J118" s="187">
        <f t="shared" si="0"/>
        <v>0</v>
      </c>
      <c r="K118" s="188"/>
      <c r="L118" s="41"/>
      <c r="M118" s="189" t="s">
        <v>18</v>
      </c>
      <c r="N118" s="190" t="s">
        <v>41</v>
      </c>
      <c r="O118" s="66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250</v>
      </c>
      <c r="AT118" s="193" t="s">
        <v>246</v>
      </c>
      <c r="AU118" s="193" t="s">
        <v>77</v>
      </c>
      <c r="AY118" s="19" t="s">
        <v>244</v>
      </c>
      <c r="BE118" s="194">
        <f t="shared" si="4"/>
        <v>0</v>
      </c>
      <c r="BF118" s="194">
        <f t="shared" si="5"/>
        <v>0</v>
      </c>
      <c r="BG118" s="194">
        <f t="shared" si="6"/>
        <v>0</v>
      </c>
      <c r="BH118" s="194">
        <f t="shared" si="7"/>
        <v>0</v>
      </c>
      <c r="BI118" s="194">
        <f t="shared" si="8"/>
        <v>0</v>
      </c>
      <c r="BJ118" s="19" t="s">
        <v>77</v>
      </c>
      <c r="BK118" s="194">
        <f t="shared" si="9"/>
        <v>0</v>
      </c>
      <c r="BL118" s="19" t="s">
        <v>250</v>
      </c>
      <c r="BM118" s="193" t="s">
        <v>4962</v>
      </c>
    </row>
    <row r="119" spans="1:65" s="12" customFormat="1" ht="25.9" customHeight="1">
      <c r="B119" s="165"/>
      <c r="C119" s="166"/>
      <c r="D119" s="167" t="s">
        <v>69</v>
      </c>
      <c r="E119" s="168" t="s">
        <v>608</v>
      </c>
      <c r="F119" s="168" t="s">
        <v>609</v>
      </c>
      <c r="G119" s="166"/>
      <c r="H119" s="166"/>
      <c r="I119" s="169"/>
      <c r="J119" s="170">
        <f>BK119</f>
        <v>0</v>
      </c>
      <c r="K119" s="166"/>
      <c r="L119" s="171"/>
      <c r="M119" s="172"/>
      <c r="N119" s="173"/>
      <c r="O119" s="173"/>
      <c r="P119" s="174">
        <f>P120+P138+P170+P183</f>
        <v>0</v>
      </c>
      <c r="Q119" s="173"/>
      <c r="R119" s="174">
        <f>R120+R138+R170+R183</f>
        <v>2.4045399999999995</v>
      </c>
      <c r="S119" s="173"/>
      <c r="T119" s="175">
        <f>T120+T138+T170+T183</f>
        <v>0</v>
      </c>
      <c r="AR119" s="176" t="s">
        <v>79</v>
      </c>
      <c r="AT119" s="177" t="s">
        <v>69</v>
      </c>
      <c r="AU119" s="177" t="s">
        <v>70</v>
      </c>
      <c r="AY119" s="176" t="s">
        <v>244</v>
      </c>
      <c r="BK119" s="178">
        <f>BK120+BK138+BK170+BK183</f>
        <v>0</v>
      </c>
    </row>
    <row r="120" spans="1:65" s="12" customFormat="1" ht="22.9" customHeight="1">
      <c r="B120" s="165"/>
      <c r="C120" s="166"/>
      <c r="D120" s="167" t="s">
        <v>69</v>
      </c>
      <c r="E120" s="179" t="s">
        <v>4963</v>
      </c>
      <c r="F120" s="179" t="s">
        <v>4964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SUM(P121:P137)</f>
        <v>0</v>
      </c>
      <c r="Q120" s="173"/>
      <c r="R120" s="174">
        <f>SUM(R121:R137)</f>
        <v>1.1542199999999998</v>
      </c>
      <c r="S120" s="173"/>
      <c r="T120" s="175">
        <f>SUM(T121:T137)</f>
        <v>0</v>
      </c>
      <c r="AR120" s="176" t="s">
        <v>79</v>
      </c>
      <c r="AT120" s="177" t="s">
        <v>69</v>
      </c>
      <c r="AU120" s="177" t="s">
        <v>77</v>
      </c>
      <c r="AY120" s="176" t="s">
        <v>244</v>
      </c>
      <c r="BK120" s="178">
        <f>SUM(BK121:BK137)</f>
        <v>0</v>
      </c>
    </row>
    <row r="121" spans="1:65" s="2" customFormat="1" ht="37.9" customHeight="1">
      <c r="A121" s="36"/>
      <c r="B121" s="37"/>
      <c r="C121" s="181" t="s">
        <v>7</v>
      </c>
      <c r="D121" s="181" t="s">
        <v>246</v>
      </c>
      <c r="E121" s="182" t="s">
        <v>4965</v>
      </c>
      <c r="F121" s="183" t="s">
        <v>4966</v>
      </c>
      <c r="G121" s="184" t="s">
        <v>379</v>
      </c>
      <c r="H121" s="185">
        <v>5</v>
      </c>
      <c r="I121" s="186"/>
      <c r="J121" s="187">
        <f t="shared" ref="J121:J133" si="10">ROUND(I121*H121,2)</f>
        <v>0</v>
      </c>
      <c r="K121" s="188"/>
      <c r="L121" s="41"/>
      <c r="M121" s="189" t="s">
        <v>18</v>
      </c>
      <c r="N121" s="190" t="s">
        <v>41</v>
      </c>
      <c r="O121" s="66"/>
      <c r="P121" s="191">
        <f t="shared" ref="P121:P133" si="11">O121*H121</f>
        <v>0</v>
      </c>
      <c r="Q121" s="191">
        <v>1.48E-3</v>
      </c>
      <c r="R121" s="191">
        <f t="shared" ref="R121:R133" si="12">Q121*H121</f>
        <v>7.4000000000000003E-3</v>
      </c>
      <c r="S121" s="191">
        <v>0</v>
      </c>
      <c r="T121" s="192">
        <f t="shared" ref="T121:T133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167</v>
      </c>
      <c r="AT121" s="193" t="s">
        <v>246</v>
      </c>
      <c r="AU121" s="193" t="s">
        <v>79</v>
      </c>
      <c r="AY121" s="19" t="s">
        <v>244</v>
      </c>
      <c r="BE121" s="194">
        <f t="shared" ref="BE121:BE133" si="14">IF(N121="základní",J121,0)</f>
        <v>0</v>
      </c>
      <c r="BF121" s="194">
        <f t="shared" ref="BF121:BF133" si="15">IF(N121="snížená",J121,0)</f>
        <v>0</v>
      </c>
      <c r="BG121" s="194">
        <f t="shared" ref="BG121:BG133" si="16">IF(N121="zákl. přenesená",J121,0)</f>
        <v>0</v>
      </c>
      <c r="BH121" s="194">
        <f t="shared" ref="BH121:BH133" si="17">IF(N121="sníž. přenesená",J121,0)</f>
        <v>0</v>
      </c>
      <c r="BI121" s="194">
        <f t="shared" ref="BI121:BI133" si="18">IF(N121="nulová",J121,0)</f>
        <v>0</v>
      </c>
      <c r="BJ121" s="19" t="s">
        <v>77</v>
      </c>
      <c r="BK121" s="194">
        <f t="shared" ref="BK121:BK133" si="19">ROUND(I121*H121,2)</f>
        <v>0</v>
      </c>
      <c r="BL121" s="19" t="s">
        <v>167</v>
      </c>
      <c r="BM121" s="193" t="s">
        <v>4967</v>
      </c>
    </row>
    <row r="122" spans="1:65" s="2" customFormat="1" ht="37.9" customHeight="1">
      <c r="A122" s="36"/>
      <c r="B122" s="37"/>
      <c r="C122" s="181" t="s">
        <v>359</v>
      </c>
      <c r="D122" s="181" t="s">
        <v>246</v>
      </c>
      <c r="E122" s="182" t="s">
        <v>4968</v>
      </c>
      <c r="F122" s="183" t="s">
        <v>4969</v>
      </c>
      <c r="G122" s="184" t="s">
        <v>379</v>
      </c>
      <c r="H122" s="185">
        <v>100</v>
      </c>
      <c r="I122" s="186"/>
      <c r="J122" s="187">
        <f t="shared" si="10"/>
        <v>0</v>
      </c>
      <c r="K122" s="188"/>
      <c r="L122" s="41"/>
      <c r="M122" s="189" t="s">
        <v>18</v>
      </c>
      <c r="N122" s="190" t="s">
        <v>41</v>
      </c>
      <c r="O122" s="66"/>
      <c r="P122" s="191">
        <f t="shared" si="11"/>
        <v>0</v>
      </c>
      <c r="Q122" s="191">
        <v>2.8400000000000001E-3</v>
      </c>
      <c r="R122" s="191">
        <f t="shared" si="12"/>
        <v>0.28400000000000003</v>
      </c>
      <c r="S122" s="191">
        <v>0</v>
      </c>
      <c r="T122" s="192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167</v>
      </c>
      <c r="AT122" s="193" t="s">
        <v>246</v>
      </c>
      <c r="AU122" s="193" t="s">
        <v>79</v>
      </c>
      <c r="AY122" s="19" t="s">
        <v>244</v>
      </c>
      <c r="BE122" s="194">
        <f t="shared" si="14"/>
        <v>0</v>
      </c>
      <c r="BF122" s="194">
        <f t="shared" si="15"/>
        <v>0</v>
      </c>
      <c r="BG122" s="194">
        <f t="shared" si="16"/>
        <v>0</v>
      </c>
      <c r="BH122" s="194">
        <f t="shared" si="17"/>
        <v>0</v>
      </c>
      <c r="BI122" s="194">
        <f t="shared" si="18"/>
        <v>0</v>
      </c>
      <c r="BJ122" s="19" t="s">
        <v>77</v>
      </c>
      <c r="BK122" s="194">
        <f t="shared" si="19"/>
        <v>0</v>
      </c>
      <c r="BL122" s="19" t="s">
        <v>167</v>
      </c>
      <c r="BM122" s="193" t="s">
        <v>4970</v>
      </c>
    </row>
    <row r="123" spans="1:65" s="2" customFormat="1" ht="37.9" customHeight="1">
      <c r="A123" s="36"/>
      <c r="B123" s="37"/>
      <c r="C123" s="181" t="s">
        <v>370</v>
      </c>
      <c r="D123" s="181" t="s">
        <v>246</v>
      </c>
      <c r="E123" s="182" t="s">
        <v>4971</v>
      </c>
      <c r="F123" s="183" t="s">
        <v>4972</v>
      </c>
      <c r="G123" s="184" t="s">
        <v>379</v>
      </c>
      <c r="H123" s="185">
        <v>75</v>
      </c>
      <c r="I123" s="186"/>
      <c r="J123" s="187">
        <f t="shared" si="10"/>
        <v>0</v>
      </c>
      <c r="K123" s="188"/>
      <c r="L123" s="41"/>
      <c r="M123" s="189" t="s">
        <v>18</v>
      </c>
      <c r="N123" s="190" t="s">
        <v>41</v>
      </c>
      <c r="O123" s="66"/>
      <c r="P123" s="191">
        <f t="shared" si="11"/>
        <v>0</v>
      </c>
      <c r="Q123" s="191">
        <v>3.6700000000000001E-3</v>
      </c>
      <c r="R123" s="191">
        <f t="shared" si="12"/>
        <v>0.27524999999999999</v>
      </c>
      <c r="S123" s="191">
        <v>0</v>
      </c>
      <c r="T123" s="192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167</v>
      </c>
      <c r="AT123" s="193" t="s">
        <v>246</v>
      </c>
      <c r="AU123" s="193" t="s">
        <v>79</v>
      </c>
      <c r="AY123" s="19" t="s">
        <v>244</v>
      </c>
      <c r="BE123" s="194">
        <f t="shared" si="14"/>
        <v>0</v>
      </c>
      <c r="BF123" s="194">
        <f t="shared" si="15"/>
        <v>0</v>
      </c>
      <c r="BG123" s="194">
        <f t="shared" si="16"/>
        <v>0</v>
      </c>
      <c r="BH123" s="194">
        <f t="shared" si="17"/>
        <v>0</v>
      </c>
      <c r="BI123" s="194">
        <f t="shared" si="18"/>
        <v>0</v>
      </c>
      <c r="BJ123" s="19" t="s">
        <v>77</v>
      </c>
      <c r="BK123" s="194">
        <f t="shared" si="19"/>
        <v>0</v>
      </c>
      <c r="BL123" s="19" t="s">
        <v>167</v>
      </c>
      <c r="BM123" s="193" t="s">
        <v>4973</v>
      </c>
    </row>
    <row r="124" spans="1:65" s="2" customFormat="1" ht="37.9" customHeight="1">
      <c r="A124" s="36"/>
      <c r="B124" s="37"/>
      <c r="C124" s="181" t="s">
        <v>376</v>
      </c>
      <c r="D124" s="181" t="s">
        <v>246</v>
      </c>
      <c r="E124" s="182" t="s">
        <v>4974</v>
      </c>
      <c r="F124" s="183" t="s">
        <v>4975</v>
      </c>
      <c r="G124" s="184" t="s">
        <v>379</v>
      </c>
      <c r="H124" s="185">
        <v>25</v>
      </c>
      <c r="I124" s="186"/>
      <c r="J124" s="187">
        <f t="shared" si="10"/>
        <v>0</v>
      </c>
      <c r="K124" s="188"/>
      <c r="L124" s="41"/>
      <c r="M124" s="189" t="s">
        <v>18</v>
      </c>
      <c r="N124" s="190" t="s">
        <v>41</v>
      </c>
      <c r="O124" s="66"/>
      <c r="P124" s="191">
        <f t="shared" si="11"/>
        <v>0</v>
      </c>
      <c r="Q124" s="191">
        <v>4.28E-3</v>
      </c>
      <c r="R124" s="191">
        <f t="shared" si="12"/>
        <v>0.107</v>
      </c>
      <c r="S124" s="191">
        <v>0</v>
      </c>
      <c r="T124" s="192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167</v>
      </c>
      <c r="AT124" s="193" t="s">
        <v>246</v>
      </c>
      <c r="AU124" s="193" t="s">
        <v>79</v>
      </c>
      <c r="AY124" s="19" t="s">
        <v>244</v>
      </c>
      <c r="BE124" s="194">
        <f t="shared" si="14"/>
        <v>0</v>
      </c>
      <c r="BF124" s="194">
        <f t="shared" si="15"/>
        <v>0</v>
      </c>
      <c r="BG124" s="194">
        <f t="shared" si="16"/>
        <v>0</v>
      </c>
      <c r="BH124" s="194">
        <f t="shared" si="17"/>
        <v>0</v>
      </c>
      <c r="BI124" s="194">
        <f t="shared" si="18"/>
        <v>0</v>
      </c>
      <c r="BJ124" s="19" t="s">
        <v>77</v>
      </c>
      <c r="BK124" s="194">
        <f t="shared" si="19"/>
        <v>0</v>
      </c>
      <c r="BL124" s="19" t="s">
        <v>167</v>
      </c>
      <c r="BM124" s="193" t="s">
        <v>4976</v>
      </c>
    </row>
    <row r="125" spans="1:65" s="2" customFormat="1" ht="24.2" customHeight="1">
      <c r="A125" s="36"/>
      <c r="B125" s="37"/>
      <c r="C125" s="181" t="s">
        <v>382</v>
      </c>
      <c r="D125" s="181" t="s">
        <v>246</v>
      </c>
      <c r="E125" s="182" t="s">
        <v>4977</v>
      </c>
      <c r="F125" s="183" t="s">
        <v>4978</v>
      </c>
      <c r="G125" s="184" t="s">
        <v>249</v>
      </c>
      <c r="H125" s="185">
        <v>1</v>
      </c>
      <c r="I125" s="186"/>
      <c r="J125" s="187">
        <f t="shared" si="10"/>
        <v>0</v>
      </c>
      <c r="K125" s="188"/>
      <c r="L125" s="41"/>
      <c r="M125" s="189" t="s">
        <v>18</v>
      </c>
      <c r="N125" s="190" t="s">
        <v>41</v>
      </c>
      <c r="O125" s="66"/>
      <c r="P125" s="191">
        <f t="shared" si="11"/>
        <v>0</v>
      </c>
      <c r="Q125" s="191">
        <v>2.3700000000000001E-3</v>
      </c>
      <c r="R125" s="191">
        <f t="shared" si="12"/>
        <v>2.3700000000000001E-3</v>
      </c>
      <c r="S125" s="191">
        <v>0</v>
      </c>
      <c r="T125" s="192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167</v>
      </c>
      <c r="AT125" s="193" t="s">
        <v>246</v>
      </c>
      <c r="AU125" s="193" t="s">
        <v>79</v>
      </c>
      <c r="AY125" s="19" t="s">
        <v>244</v>
      </c>
      <c r="BE125" s="194">
        <f t="shared" si="14"/>
        <v>0</v>
      </c>
      <c r="BF125" s="194">
        <f t="shared" si="15"/>
        <v>0</v>
      </c>
      <c r="BG125" s="194">
        <f t="shared" si="16"/>
        <v>0</v>
      </c>
      <c r="BH125" s="194">
        <f t="shared" si="17"/>
        <v>0</v>
      </c>
      <c r="BI125" s="194">
        <f t="shared" si="18"/>
        <v>0</v>
      </c>
      <c r="BJ125" s="19" t="s">
        <v>77</v>
      </c>
      <c r="BK125" s="194">
        <f t="shared" si="19"/>
        <v>0</v>
      </c>
      <c r="BL125" s="19" t="s">
        <v>167</v>
      </c>
      <c r="BM125" s="193" t="s">
        <v>4979</v>
      </c>
    </row>
    <row r="126" spans="1:65" s="2" customFormat="1" ht="24.2" customHeight="1">
      <c r="A126" s="36"/>
      <c r="B126" s="37"/>
      <c r="C126" s="181" t="s">
        <v>387</v>
      </c>
      <c r="D126" s="181" t="s">
        <v>246</v>
      </c>
      <c r="E126" s="182" t="s">
        <v>4980</v>
      </c>
      <c r="F126" s="183" t="s">
        <v>4981</v>
      </c>
      <c r="G126" s="184" t="s">
        <v>249</v>
      </c>
      <c r="H126" s="185">
        <v>1</v>
      </c>
      <c r="I126" s="186"/>
      <c r="J126" s="187">
        <f t="shared" si="10"/>
        <v>0</v>
      </c>
      <c r="K126" s="188"/>
      <c r="L126" s="41"/>
      <c r="M126" s="189" t="s">
        <v>18</v>
      </c>
      <c r="N126" s="190" t="s">
        <v>41</v>
      </c>
      <c r="O126" s="66"/>
      <c r="P126" s="191">
        <f t="shared" si="11"/>
        <v>0</v>
      </c>
      <c r="Q126" s="191">
        <v>2.9299999999999999E-3</v>
      </c>
      <c r="R126" s="191">
        <f t="shared" si="12"/>
        <v>2.9299999999999999E-3</v>
      </c>
      <c r="S126" s="191">
        <v>0</v>
      </c>
      <c r="T126" s="19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167</v>
      </c>
      <c r="AT126" s="193" t="s">
        <v>246</v>
      </c>
      <c r="AU126" s="193" t="s">
        <v>79</v>
      </c>
      <c r="AY126" s="19" t="s">
        <v>244</v>
      </c>
      <c r="BE126" s="194">
        <f t="shared" si="14"/>
        <v>0</v>
      </c>
      <c r="BF126" s="194">
        <f t="shared" si="15"/>
        <v>0</v>
      </c>
      <c r="BG126" s="194">
        <f t="shared" si="16"/>
        <v>0</v>
      </c>
      <c r="BH126" s="194">
        <f t="shared" si="17"/>
        <v>0</v>
      </c>
      <c r="BI126" s="194">
        <f t="shared" si="18"/>
        <v>0</v>
      </c>
      <c r="BJ126" s="19" t="s">
        <v>77</v>
      </c>
      <c r="BK126" s="194">
        <f t="shared" si="19"/>
        <v>0</v>
      </c>
      <c r="BL126" s="19" t="s">
        <v>167</v>
      </c>
      <c r="BM126" s="193" t="s">
        <v>4982</v>
      </c>
    </row>
    <row r="127" spans="1:65" s="2" customFormat="1" ht="24.2" customHeight="1">
      <c r="A127" s="36"/>
      <c r="B127" s="37"/>
      <c r="C127" s="181" t="s">
        <v>392</v>
      </c>
      <c r="D127" s="181" t="s">
        <v>246</v>
      </c>
      <c r="E127" s="182" t="s">
        <v>4983</v>
      </c>
      <c r="F127" s="183" t="s">
        <v>4984</v>
      </c>
      <c r="G127" s="184" t="s">
        <v>249</v>
      </c>
      <c r="H127" s="185">
        <v>4</v>
      </c>
      <c r="I127" s="186"/>
      <c r="J127" s="187">
        <f t="shared" si="10"/>
        <v>0</v>
      </c>
      <c r="K127" s="188"/>
      <c r="L127" s="41"/>
      <c r="M127" s="189" t="s">
        <v>18</v>
      </c>
      <c r="N127" s="190" t="s">
        <v>41</v>
      </c>
      <c r="O127" s="66"/>
      <c r="P127" s="191">
        <f t="shared" si="11"/>
        <v>0</v>
      </c>
      <c r="Q127" s="191">
        <v>1.6299999999999999E-3</v>
      </c>
      <c r="R127" s="191">
        <f t="shared" si="12"/>
        <v>6.5199999999999998E-3</v>
      </c>
      <c r="S127" s="191">
        <v>0</v>
      </c>
      <c r="T127" s="192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167</v>
      </c>
      <c r="AT127" s="193" t="s">
        <v>246</v>
      </c>
      <c r="AU127" s="193" t="s">
        <v>79</v>
      </c>
      <c r="AY127" s="19" t="s">
        <v>244</v>
      </c>
      <c r="BE127" s="194">
        <f t="shared" si="14"/>
        <v>0</v>
      </c>
      <c r="BF127" s="194">
        <f t="shared" si="15"/>
        <v>0</v>
      </c>
      <c r="BG127" s="194">
        <f t="shared" si="16"/>
        <v>0</v>
      </c>
      <c r="BH127" s="194">
        <f t="shared" si="17"/>
        <v>0</v>
      </c>
      <c r="BI127" s="194">
        <f t="shared" si="18"/>
        <v>0</v>
      </c>
      <c r="BJ127" s="19" t="s">
        <v>77</v>
      </c>
      <c r="BK127" s="194">
        <f t="shared" si="19"/>
        <v>0</v>
      </c>
      <c r="BL127" s="19" t="s">
        <v>167</v>
      </c>
      <c r="BM127" s="193" t="s">
        <v>4985</v>
      </c>
    </row>
    <row r="128" spans="1:65" s="2" customFormat="1" ht="24.2" customHeight="1">
      <c r="A128" s="36"/>
      <c r="B128" s="37"/>
      <c r="C128" s="181" t="s">
        <v>397</v>
      </c>
      <c r="D128" s="181" t="s">
        <v>246</v>
      </c>
      <c r="E128" s="182" t="s">
        <v>4986</v>
      </c>
      <c r="F128" s="183" t="s">
        <v>4987</v>
      </c>
      <c r="G128" s="184" t="s">
        <v>379</v>
      </c>
      <c r="H128" s="185">
        <v>155</v>
      </c>
      <c r="I128" s="186"/>
      <c r="J128" s="187">
        <f t="shared" si="10"/>
        <v>0</v>
      </c>
      <c r="K128" s="188"/>
      <c r="L128" s="41"/>
      <c r="M128" s="189" t="s">
        <v>18</v>
      </c>
      <c r="N128" s="190" t="s">
        <v>41</v>
      </c>
      <c r="O128" s="66"/>
      <c r="P128" s="191">
        <f t="shared" si="11"/>
        <v>0</v>
      </c>
      <c r="Q128" s="191">
        <v>4.6999999999999999E-4</v>
      </c>
      <c r="R128" s="191">
        <f t="shared" si="12"/>
        <v>7.2849999999999998E-2</v>
      </c>
      <c r="S128" s="191">
        <v>0</v>
      </c>
      <c r="T128" s="192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167</v>
      </c>
      <c r="AT128" s="193" t="s">
        <v>246</v>
      </c>
      <c r="AU128" s="193" t="s">
        <v>79</v>
      </c>
      <c r="AY128" s="19" t="s">
        <v>244</v>
      </c>
      <c r="BE128" s="194">
        <f t="shared" si="14"/>
        <v>0</v>
      </c>
      <c r="BF128" s="194">
        <f t="shared" si="15"/>
        <v>0</v>
      </c>
      <c r="BG128" s="194">
        <f t="shared" si="16"/>
        <v>0</v>
      </c>
      <c r="BH128" s="194">
        <f t="shared" si="17"/>
        <v>0</v>
      </c>
      <c r="BI128" s="194">
        <f t="shared" si="18"/>
        <v>0</v>
      </c>
      <c r="BJ128" s="19" t="s">
        <v>77</v>
      </c>
      <c r="BK128" s="194">
        <f t="shared" si="19"/>
        <v>0</v>
      </c>
      <c r="BL128" s="19" t="s">
        <v>167</v>
      </c>
      <c r="BM128" s="193" t="s">
        <v>4988</v>
      </c>
    </row>
    <row r="129" spans="1:65" s="2" customFormat="1" ht="24.2" customHeight="1">
      <c r="A129" s="36"/>
      <c r="B129" s="37"/>
      <c r="C129" s="181" t="s">
        <v>402</v>
      </c>
      <c r="D129" s="181" t="s">
        <v>246</v>
      </c>
      <c r="E129" s="182" t="s">
        <v>4989</v>
      </c>
      <c r="F129" s="183" t="s">
        <v>4990</v>
      </c>
      <c r="G129" s="184" t="s">
        <v>379</v>
      </c>
      <c r="H129" s="185">
        <v>25</v>
      </c>
      <c r="I129" s="186"/>
      <c r="J129" s="187">
        <f t="shared" si="10"/>
        <v>0</v>
      </c>
      <c r="K129" s="188"/>
      <c r="L129" s="41"/>
      <c r="M129" s="189" t="s">
        <v>18</v>
      </c>
      <c r="N129" s="190" t="s">
        <v>41</v>
      </c>
      <c r="O129" s="66"/>
      <c r="P129" s="191">
        <f t="shared" si="11"/>
        <v>0</v>
      </c>
      <c r="Q129" s="191">
        <v>5.8E-4</v>
      </c>
      <c r="R129" s="191">
        <f t="shared" si="12"/>
        <v>1.4500000000000001E-2</v>
      </c>
      <c r="S129" s="191">
        <v>0</v>
      </c>
      <c r="T129" s="192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167</v>
      </c>
      <c r="AT129" s="193" t="s">
        <v>246</v>
      </c>
      <c r="AU129" s="193" t="s">
        <v>79</v>
      </c>
      <c r="AY129" s="19" t="s">
        <v>244</v>
      </c>
      <c r="BE129" s="194">
        <f t="shared" si="14"/>
        <v>0</v>
      </c>
      <c r="BF129" s="194">
        <f t="shared" si="15"/>
        <v>0</v>
      </c>
      <c r="BG129" s="194">
        <f t="shared" si="16"/>
        <v>0</v>
      </c>
      <c r="BH129" s="194">
        <f t="shared" si="17"/>
        <v>0</v>
      </c>
      <c r="BI129" s="194">
        <f t="shared" si="18"/>
        <v>0</v>
      </c>
      <c r="BJ129" s="19" t="s">
        <v>77</v>
      </c>
      <c r="BK129" s="194">
        <f t="shared" si="19"/>
        <v>0</v>
      </c>
      <c r="BL129" s="19" t="s">
        <v>167</v>
      </c>
      <c r="BM129" s="193" t="s">
        <v>4991</v>
      </c>
    </row>
    <row r="130" spans="1:65" s="2" customFormat="1" ht="24.2" customHeight="1">
      <c r="A130" s="36"/>
      <c r="B130" s="37"/>
      <c r="C130" s="181" t="s">
        <v>407</v>
      </c>
      <c r="D130" s="181" t="s">
        <v>246</v>
      </c>
      <c r="E130" s="182" t="s">
        <v>4992</v>
      </c>
      <c r="F130" s="183" t="s">
        <v>4993</v>
      </c>
      <c r="G130" s="184" t="s">
        <v>379</v>
      </c>
      <c r="H130" s="185">
        <v>40</v>
      </c>
      <c r="I130" s="186"/>
      <c r="J130" s="187">
        <f t="shared" si="10"/>
        <v>0</v>
      </c>
      <c r="K130" s="188"/>
      <c r="L130" s="41"/>
      <c r="M130" s="189" t="s">
        <v>18</v>
      </c>
      <c r="N130" s="190" t="s">
        <v>41</v>
      </c>
      <c r="O130" s="66"/>
      <c r="P130" s="191">
        <f t="shared" si="11"/>
        <v>0</v>
      </c>
      <c r="Q130" s="191">
        <v>7.2999999999999996E-4</v>
      </c>
      <c r="R130" s="191">
        <f t="shared" si="12"/>
        <v>2.9199999999999997E-2</v>
      </c>
      <c r="S130" s="191">
        <v>0</v>
      </c>
      <c r="T130" s="192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167</v>
      </c>
      <c r="AT130" s="193" t="s">
        <v>246</v>
      </c>
      <c r="AU130" s="193" t="s">
        <v>79</v>
      </c>
      <c r="AY130" s="19" t="s">
        <v>244</v>
      </c>
      <c r="BE130" s="194">
        <f t="shared" si="14"/>
        <v>0</v>
      </c>
      <c r="BF130" s="194">
        <f t="shared" si="15"/>
        <v>0</v>
      </c>
      <c r="BG130" s="194">
        <f t="shared" si="16"/>
        <v>0</v>
      </c>
      <c r="BH130" s="194">
        <f t="shared" si="17"/>
        <v>0</v>
      </c>
      <c r="BI130" s="194">
        <f t="shared" si="18"/>
        <v>0</v>
      </c>
      <c r="BJ130" s="19" t="s">
        <v>77</v>
      </c>
      <c r="BK130" s="194">
        <f t="shared" si="19"/>
        <v>0</v>
      </c>
      <c r="BL130" s="19" t="s">
        <v>167</v>
      </c>
      <c r="BM130" s="193" t="s">
        <v>4994</v>
      </c>
    </row>
    <row r="131" spans="1:65" s="2" customFormat="1" ht="24.2" customHeight="1">
      <c r="A131" s="36"/>
      <c r="B131" s="37"/>
      <c r="C131" s="181" t="s">
        <v>411</v>
      </c>
      <c r="D131" s="181" t="s">
        <v>246</v>
      </c>
      <c r="E131" s="182" t="s">
        <v>4995</v>
      </c>
      <c r="F131" s="183" t="s">
        <v>4996</v>
      </c>
      <c r="G131" s="184" t="s">
        <v>379</v>
      </c>
      <c r="H131" s="185">
        <v>105</v>
      </c>
      <c r="I131" s="186"/>
      <c r="J131" s="187">
        <f t="shared" si="10"/>
        <v>0</v>
      </c>
      <c r="K131" s="188"/>
      <c r="L131" s="41"/>
      <c r="M131" s="189" t="s">
        <v>18</v>
      </c>
      <c r="N131" s="190" t="s">
        <v>41</v>
      </c>
      <c r="O131" s="66"/>
      <c r="P131" s="191">
        <f t="shared" si="11"/>
        <v>0</v>
      </c>
      <c r="Q131" s="191">
        <v>1.2700000000000001E-3</v>
      </c>
      <c r="R131" s="191">
        <f t="shared" si="12"/>
        <v>0.13335</v>
      </c>
      <c r="S131" s="191">
        <v>0</v>
      </c>
      <c r="T131" s="192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167</v>
      </c>
      <c r="AT131" s="193" t="s">
        <v>246</v>
      </c>
      <c r="AU131" s="193" t="s">
        <v>79</v>
      </c>
      <c r="AY131" s="19" t="s">
        <v>244</v>
      </c>
      <c r="BE131" s="194">
        <f t="shared" si="14"/>
        <v>0</v>
      </c>
      <c r="BF131" s="194">
        <f t="shared" si="15"/>
        <v>0</v>
      </c>
      <c r="BG131" s="194">
        <f t="shared" si="16"/>
        <v>0</v>
      </c>
      <c r="BH131" s="194">
        <f t="shared" si="17"/>
        <v>0</v>
      </c>
      <c r="BI131" s="194">
        <f t="shared" si="18"/>
        <v>0</v>
      </c>
      <c r="BJ131" s="19" t="s">
        <v>77</v>
      </c>
      <c r="BK131" s="194">
        <f t="shared" si="19"/>
        <v>0</v>
      </c>
      <c r="BL131" s="19" t="s">
        <v>167</v>
      </c>
      <c r="BM131" s="193" t="s">
        <v>4997</v>
      </c>
    </row>
    <row r="132" spans="1:65" s="2" customFormat="1" ht="24.2" customHeight="1">
      <c r="A132" s="36"/>
      <c r="B132" s="37"/>
      <c r="C132" s="181" t="s">
        <v>415</v>
      </c>
      <c r="D132" s="181" t="s">
        <v>246</v>
      </c>
      <c r="E132" s="182" t="s">
        <v>4998</v>
      </c>
      <c r="F132" s="183" t="s">
        <v>4999</v>
      </c>
      <c r="G132" s="184" t="s">
        <v>379</v>
      </c>
      <c r="H132" s="185">
        <v>55</v>
      </c>
      <c r="I132" s="186"/>
      <c r="J132" s="187">
        <f t="shared" si="10"/>
        <v>0</v>
      </c>
      <c r="K132" s="188"/>
      <c r="L132" s="41"/>
      <c r="M132" s="189" t="s">
        <v>18</v>
      </c>
      <c r="N132" s="190" t="s">
        <v>41</v>
      </c>
      <c r="O132" s="66"/>
      <c r="P132" s="191">
        <f t="shared" si="11"/>
        <v>0</v>
      </c>
      <c r="Q132" s="191">
        <v>1.5900000000000001E-3</v>
      </c>
      <c r="R132" s="191">
        <f t="shared" si="12"/>
        <v>8.745E-2</v>
      </c>
      <c r="S132" s="191">
        <v>0</v>
      </c>
      <c r="T132" s="192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167</v>
      </c>
      <c r="AT132" s="193" t="s">
        <v>246</v>
      </c>
      <c r="AU132" s="193" t="s">
        <v>79</v>
      </c>
      <c r="AY132" s="19" t="s">
        <v>244</v>
      </c>
      <c r="BE132" s="194">
        <f t="shared" si="14"/>
        <v>0</v>
      </c>
      <c r="BF132" s="194">
        <f t="shared" si="15"/>
        <v>0</v>
      </c>
      <c r="BG132" s="194">
        <f t="shared" si="16"/>
        <v>0</v>
      </c>
      <c r="BH132" s="194">
        <f t="shared" si="17"/>
        <v>0</v>
      </c>
      <c r="BI132" s="194">
        <f t="shared" si="18"/>
        <v>0</v>
      </c>
      <c r="BJ132" s="19" t="s">
        <v>77</v>
      </c>
      <c r="BK132" s="194">
        <f t="shared" si="19"/>
        <v>0</v>
      </c>
      <c r="BL132" s="19" t="s">
        <v>167</v>
      </c>
      <c r="BM132" s="193" t="s">
        <v>5000</v>
      </c>
    </row>
    <row r="133" spans="1:65" s="2" customFormat="1" ht="55.5" customHeight="1">
      <c r="A133" s="36"/>
      <c r="B133" s="37"/>
      <c r="C133" s="181" t="s">
        <v>419</v>
      </c>
      <c r="D133" s="181" t="s">
        <v>246</v>
      </c>
      <c r="E133" s="182" t="s">
        <v>5001</v>
      </c>
      <c r="F133" s="183" t="s">
        <v>5002</v>
      </c>
      <c r="G133" s="184" t="s">
        <v>379</v>
      </c>
      <c r="H133" s="185">
        <v>225</v>
      </c>
      <c r="I133" s="186"/>
      <c r="J133" s="187">
        <f t="shared" si="10"/>
        <v>0</v>
      </c>
      <c r="K133" s="188"/>
      <c r="L133" s="41"/>
      <c r="M133" s="189" t="s">
        <v>18</v>
      </c>
      <c r="N133" s="190" t="s">
        <v>41</v>
      </c>
      <c r="O133" s="66"/>
      <c r="P133" s="191">
        <f t="shared" si="11"/>
        <v>0</v>
      </c>
      <c r="Q133" s="191">
        <v>2.0000000000000001E-4</v>
      </c>
      <c r="R133" s="191">
        <f t="shared" si="12"/>
        <v>4.5000000000000005E-2</v>
      </c>
      <c r="S133" s="191">
        <v>0</v>
      </c>
      <c r="T133" s="192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250</v>
      </c>
      <c r="AT133" s="193" t="s">
        <v>246</v>
      </c>
      <c r="AU133" s="193" t="s">
        <v>79</v>
      </c>
      <c r="AY133" s="19" t="s">
        <v>244</v>
      </c>
      <c r="BE133" s="194">
        <f t="shared" si="14"/>
        <v>0</v>
      </c>
      <c r="BF133" s="194">
        <f t="shared" si="15"/>
        <v>0</v>
      </c>
      <c r="BG133" s="194">
        <f t="shared" si="16"/>
        <v>0</v>
      </c>
      <c r="BH133" s="194">
        <f t="shared" si="17"/>
        <v>0</v>
      </c>
      <c r="BI133" s="194">
        <f t="shared" si="18"/>
        <v>0</v>
      </c>
      <c r="BJ133" s="19" t="s">
        <v>77</v>
      </c>
      <c r="BK133" s="194">
        <f t="shared" si="19"/>
        <v>0</v>
      </c>
      <c r="BL133" s="19" t="s">
        <v>250</v>
      </c>
      <c r="BM133" s="193" t="s">
        <v>5003</v>
      </c>
    </row>
    <row r="134" spans="1:65" s="13" customFormat="1">
      <c r="B134" s="195"/>
      <c r="C134" s="196"/>
      <c r="D134" s="197" t="s">
        <v>252</v>
      </c>
      <c r="E134" s="198" t="s">
        <v>18</v>
      </c>
      <c r="F134" s="199" t="s">
        <v>5004</v>
      </c>
      <c r="G134" s="196"/>
      <c r="H134" s="200">
        <v>225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252</v>
      </c>
      <c r="AU134" s="206" t="s">
        <v>79</v>
      </c>
      <c r="AV134" s="13" t="s">
        <v>79</v>
      </c>
      <c r="AW134" s="13" t="s">
        <v>32</v>
      </c>
      <c r="AX134" s="13" t="s">
        <v>77</v>
      </c>
      <c r="AY134" s="206" t="s">
        <v>244</v>
      </c>
    </row>
    <row r="135" spans="1:65" s="2" customFormat="1" ht="55.5" customHeight="1">
      <c r="A135" s="36"/>
      <c r="B135" s="37"/>
      <c r="C135" s="181" t="s">
        <v>423</v>
      </c>
      <c r="D135" s="181" t="s">
        <v>246</v>
      </c>
      <c r="E135" s="182" t="s">
        <v>5005</v>
      </c>
      <c r="F135" s="183" t="s">
        <v>5006</v>
      </c>
      <c r="G135" s="184" t="s">
        <v>379</v>
      </c>
      <c r="H135" s="185">
        <v>360</v>
      </c>
      <c r="I135" s="186"/>
      <c r="J135" s="187">
        <f>ROUND(I135*H135,2)</f>
        <v>0</v>
      </c>
      <c r="K135" s="188"/>
      <c r="L135" s="41"/>
      <c r="M135" s="189" t="s">
        <v>18</v>
      </c>
      <c r="N135" s="190" t="s">
        <v>41</v>
      </c>
      <c r="O135" s="66"/>
      <c r="P135" s="191">
        <f>O135*H135</f>
        <v>0</v>
      </c>
      <c r="Q135" s="191">
        <v>2.4000000000000001E-4</v>
      </c>
      <c r="R135" s="191">
        <f>Q135*H135</f>
        <v>8.6400000000000005E-2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167</v>
      </c>
      <c r="AT135" s="193" t="s">
        <v>246</v>
      </c>
      <c r="AU135" s="193" t="s">
        <v>79</v>
      </c>
      <c r="AY135" s="19" t="s">
        <v>244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77</v>
      </c>
      <c r="BK135" s="194">
        <f>ROUND(I135*H135,2)</f>
        <v>0</v>
      </c>
      <c r="BL135" s="19" t="s">
        <v>167</v>
      </c>
      <c r="BM135" s="193" t="s">
        <v>5007</v>
      </c>
    </row>
    <row r="136" spans="1:65" s="13" customFormat="1">
      <c r="B136" s="195"/>
      <c r="C136" s="196"/>
      <c r="D136" s="197" t="s">
        <v>252</v>
      </c>
      <c r="E136" s="198" t="s">
        <v>18</v>
      </c>
      <c r="F136" s="199" t="s">
        <v>5008</v>
      </c>
      <c r="G136" s="196"/>
      <c r="H136" s="200">
        <v>360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252</v>
      </c>
      <c r="AU136" s="206" t="s">
        <v>79</v>
      </c>
      <c r="AV136" s="13" t="s">
        <v>79</v>
      </c>
      <c r="AW136" s="13" t="s">
        <v>32</v>
      </c>
      <c r="AX136" s="13" t="s">
        <v>77</v>
      </c>
      <c r="AY136" s="206" t="s">
        <v>244</v>
      </c>
    </row>
    <row r="137" spans="1:65" s="2" customFormat="1" ht="44.25" customHeight="1">
      <c r="A137" s="36"/>
      <c r="B137" s="37"/>
      <c r="C137" s="181" t="s">
        <v>427</v>
      </c>
      <c r="D137" s="181" t="s">
        <v>246</v>
      </c>
      <c r="E137" s="182" t="s">
        <v>5009</v>
      </c>
      <c r="F137" s="183" t="s">
        <v>5010</v>
      </c>
      <c r="G137" s="184" t="s">
        <v>1286</v>
      </c>
      <c r="H137" s="248"/>
      <c r="I137" s="186"/>
      <c r="J137" s="187">
        <f>ROUND(I137*H137,2)</f>
        <v>0</v>
      </c>
      <c r="K137" s="188"/>
      <c r="L137" s="41"/>
      <c r="M137" s="189" t="s">
        <v>18</v>
      </c>
      <c r="N137" s="190" t="s">
        <v>41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167</v>
      </c>
      <c r="AT137" s="193" t="s">
        <v>246</v>
      </c>
      <c r="AU137" s="193" t="s">
        <v>79</v>
      </c>
      <c r="AY137" s="19" t="s">
        <v>244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167</v>
      </c>
      <c r="BM137" s="193" t="s">
        <v>5011</v>
      </c>
    </row>
    <row r="138" spans="1:65" s="12" customFormat="1" ht="22.9" customHeight="1">
      <c r="B138" s="165"/>
      <c r="C138" s="166"/>
      <c r="D138" s="167" t="s">
        <v>69</v>
      </c>
      <c r="E138" s="179" t="s">
        <v>5012</v>
      </c>
      <c r="F138" s="179" t="s">
        <v>5013</v>
      </c>
      <c r="G138" s="166"/>
      <c r="H138" s="166"/>
      <c r="I138" s="169"/>
      <c r="J138" s="180">
        <f>BK138</f>
        <v>0</v>
      </c>
      <c r="K138" s="166"/>
      <c r="L138" s="171"/>
      <c r="M138" s="172"/>
      <c r="N138" s="173"/>
      <c r="O138" s="173"/>
      <c r="P138" s="174">
        <f>SUM(P139:P169)</f>
        <v>0</v>
      </c>
      <c r="Q138" s="173"/>
      <c r="R138" s="174">
        <f>SUM(R139:R169)</f>
        <v>7.6180000000000012E-2</v>
      </c>
      <c r="S138" s="173"/>
      <c r="T138" s="175">
        <f>SUM(T139:T169)</f>
        <v>0</v>
      </c>
      <c r="AR138" s="176" t="s">
        <v>79</v>
      </c>
      <c r="AT138" s="177" t="s">
        <v>69</v>
      </c>
      <c r="AU138" s="177" t="s">
        <v>77</v>
      </c>
      <c r="AY138" s="176" t="s">
        <v>244</v>
      </c>
      <c r="BK138" s="178">
        <f>SUM(BK139:BK169)</f>
        <v>0</v>
      </c>
    </row>
    <row r="139" spans="1:65" s="2" customFormat="1" ht="37.9" customHeight="1">
      <c r="A139" s="36"/>
      <c r="B139" s="37"/>
      <c r="C139" s="181" t="s">
        <v>431</v>
      </c>
      <c r="D139" s="181" t="s">
        <v>246</v>
      </c>
      <c r="E139" s="182" t="s">
        <v>5014</v>
      </c>
      <c r="F139" s="183" t="s">
        <v>5015</v>
      </c>
      <c r="G139" s="184" t="s">
        <v>657</v>
      </c>
      <c r="H139" s="185">
        <v>1</v>
      </c>
      <c r="I139" s="186"/>
      <c r="J139" s="187">
        <f t="shared" ref="J139:J144" si="20">ROUND(I139*H139,2)</f>
        <v>0</v>
      </c>
      <c r="K139" s="188"/>
      <c r="L139" s="41"/>
      <c r="M139" s="189" t="s">
        <v>18</v>
      </c>
      <c r="N139" s="190" t="s">
        <v>41</v>
      </c>
      <c r="O139" s="66"/>
      <c r="P139" s="191">
        <f t="shared" ref="P139:P144" si="21">O139*H139</f>
        <v>0</v>
      </c>
      <c r="Q139" s="191">
        <v>9.1599999999999997E-3</v>
      </c>
      <c r="R139" s="191">
        <f t="shared" ref="R139:R144" si="22">Q139*H139</f>
        <v>9.1599999999999997E-3</v>
      </c>
      <c r="S139" s="191">
        <v>0</v>
      </c>
      <c r="T139" s="192">
        <f t="shared" ref="T139:T144" si="23"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167</v>
      </c>
      <c r="AT139" s="193" t="s">
        <v>246</v>
      </c>
      <c r="AU139" s="193" t="s">
        <v>79</v>
      </c>
      <c r="AY139" s="19" t="s">
        <v>244</v>
      </c>
      <c r="BE139" s="194">
        <f t="shared" ref="BE139:BE144" si="24">IF(N139="základní",J139,0)</f>
        <v>0</v>
      </c>
      <c r="BF139" s="194">
        <f t="shared" ref="BF139:BF144" si="25">IF(N139="snížená",J139,0)</f>
        <v>0</v>
      </c>
      <c r="BG139" s="194">
        <f t="shared" ref="BG139:BG144" si="26">IF(N139="zákl. přenesená",J139,0)</f>
        <v>0</v>
      </c>
      <c r="BH139" s="194">
        <f t="shared" ref="BH139:BH144" si="27">IF(N139="sníž. přenesená",J139,0)</f>
        <v>0</v>
      </c>
      <c r="BI139" s="194">
        <f t="shared" ref="BI139:BI144" si="28">IF(N139="nulová",J139,0)</f>
        <v>0</v>
      </c>
      <c r="BJ139" s="19" t="s">
        <v>77</v>
      </c>
      <c r="BK139" s="194">
        <f t="shared" ref="BK139:BK144" si="29">ROUND(I139*H139,2)</f>
        <v>0</v>
      </c>
      <c r="BL139" s="19" t="s">
        <v>167</v>
      </c>
      <c r="BM139" s="193" t="s">
        <v>5016</v>
      </c>
    </row>
    <row r="140" spans="1:65" s="2" customFormat="1" ht="37.9" customHeight="1">
      <c r="A140" s="36"/>
      <c r="B140" s="37"/>
      <c r="C140" s="181" t="s">
        <v>435</v>
      </c>
      <c r="D140" s="181" t="s">
        <v>246</v>
      </c>
      <c r="E140" s="182" t="s">
        <v>5017</v>
      </c>
      <c r="F140" s="183" t="s">
        <v>5018</v>
      </c>
      <c r="G140" s="184" t="s">
        <v>657</v>
      </c>
      <c r="H140" s="185">
        <v>1</v>
      </c>
      <c r="I140" s="186"/>
      <c r="J140" s="187">
        <f t="shared" si="20"/>
        <v>0</v>
      </c>
      <c r="K140" s="188"/>
      <c r="L140" s="41"/>
      <c r="M140" s="189" t="s">
        <v>18</v>
      </c>
      <c r="N140" s="190" t="s">
        <v>41</v>
      </c>
      <c r="O140" s="66"/>
      <c r="P140" s="191">
        <f t="shared" si="21"/>
        <v>0</v>
      </c>
      <c r="Q140" s="191">
        <v>9.4599999999999997E-3</v>
      </c>
      <c r="R140" s="191">
        <f t="shared" si="22"/>
        <v>9.4599999999999997E-3</v>
      </c>
      <c r="S140" s="191">
        <v>0</v>
      </c>
      <c r="T140" s="192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167</v>
      </c>
      <c r="AT140" s="193" t="s">
        <v>246</v>
      </c>
      <c r="AU140" s="193" t="s">
        <v>79</v>
      </c>
      <c r="AY140" s="19" t="s">
        <v>244</v>
      </c>
      <c r="BE140" s="194">
        <f t="shared" si="24"/>
        <v>0</v>
      </c>
      <c r="BF140" s="194">
        <f t="shared" si="25"/>
        <v>0</v>
      </c>
      <c r="BG140" s="194">
        <f t="shared" si="26"/>
        <v>0</v>
      </c>
      <c r="BH140" s="194">
        <f t="shared" si="27"/>
        <v>0</v>
      </c>
      <c r="BI140" s="194">
        <f t="shared" si="28"/>
        <v>0</v>
      </c>
      <c r="BJ140" s="19" t="s">
        <v>77</v>
      </c>
      <c r="BK140" s="194">
        <f t="shared" si="29"/>
        <v>0</v>
      </c>
      <c r="BL140" s="19" t="s">
        <v>167</v>
      </c>
      <c r="BM140" s="193" t="s">
        <v>5019</v>
      </c>
    </row>
    <row r="141" spans="1:65" s="2" customFormat="1" ht="37.9" customHeight="1">
      <c r="A141" s="36"/>
      <c r="B141" s="37"/>
      <c r="C141" s="181" t="s">
        <v>440</v>
      </c>
      <c r="D141" s="181" t="s">
        <v>246</v>
      </c>
      <c r="E141" s="182" t="s">
        <v>5020</v>
      </c>
      <c r="F141" s="183" t="s">
        <v>5021</v>
      </c>
      <c r="G141" s="184" t="s">
        <v>249</v>
      </c>
      <c r="H141" s="185">
        <v>10</v>
      </c>
      <c r="I141" s="186"/>
      <c r="J141" s="187">
        <f t="shared" si="20"/>
        <v>0</v>
      </c>
      <c r="K141" s="188"/>
      <c r="L141" s="41"/>
      <c r="M141" s="189" t="s">
        <v>18</v>
      </c>
      <c r="N141" s="190" t="s">
        <v>41</v>
      </c>
      <c r="O141" s="66"/>
      <c r="P141" s="191">
        <f t="shared" si="21"/>
        <v>0</v>
      </c>
      <c r="Q141" s="191">
        <v>2.7E-4</v>
      </c>
      <c r="R141" s="191">
        <f t="shared" si="22"/>
        <v>2.7000000000000001E-3</v>
      </c>
      <c r="S141" s="191">
        <v>0</v>
      </c>
      <c r="T141" s="192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167</v>
      </c>
      <c r="AT141" s="193" t="s">
        <v>246</v>
      </c>
      <c r="AU141" s="193" t="s">
        <v>79</v>
      </c>
      <c r="AY141" s="19" t="s">
        <v>244</v>
      </c>
      <c r="BE141" s="194">
        <f t="shared" si="24"/>
        <v>0</v>
      </c>
      <c r="BF141" s="194">
        <f t="shared" si="25"/>
        <v>0</v>
      </c>
      <c r="BG141" s="194">
        <f t="shared" si="26"/>
        <v>0</v>
      </c>
      <c r="BH141" s="194">
        <f t="shared" si="27"/>
        <v>0</v>
      </c>
      <c r="BI141" s="194">
        <f t="shared" si="28"/>
        <v>0</v>
      </c>
      <c r="BJ141" s="19" t="s">
        <v>77</v>
      </c>
      <c r="BK141" s="194">
        <f t="shared" si="29"/>
        <v>0</v>
      </c>
      <c r="BL141" s="19" t="s">
        <v>167</v>
      </c>
      <c r="BM141" s="193" t="s">
        <v>5022</v>
      </c>
    </row>
    <row r="142" spans="1:65" s="2" customFormat="1" ht="37.9" customHeight="1">
      <c r="A142" s="36"/>
      <c r="B142" s="37"/>
      <c r="C142" s="181" t="s">
        <v>447</v>
      </c>
      <c r="D142" s="181" t="s">
        <v>246</v>
      </c>
      <c r="E142" s="182" t="s">
        <v>5023</v>
      </c>
      <c r="F142" s="183" t="s">
        <v>5024</v>
      </c>
      <c r="G142" s="184" t="s">
        <v>249</v>
      </c>
      <c r="H142" s="185">
        <v>29</v>
      </c>
      <c r="I142" s="186"/>
      <c r="J142" s="187">
        <f t="shared" si="20"/>
        <v>0</v>
      </c>
      <c r="K142" s="188"/>
      <c r="L142" s="41"/>
      <c r="M142" s="189" t="s">
        <v>18</v>
      </c>
      <c r="N142" s="190" t="s">
        <v>41</v>
      </c>
      <c r="O142" s="66"/>
      <c r="P142" s="191">
        <f t="shared" si="21"/>
        <v>0</v>
      </c>
      <c r="Q142" s="191">
        <v>2.9E-4</v>
      </c>
      <c r="R142" s="191">
        <f t="shared" si="22"/>
        <v>8.4100000000000008E-3</v>
      </c>
      <c r="S142" s="191">
        <v>0</v>
      </c>
      <c r="T142" s="192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167</v>
      </c>
      <c r="AT142" s="193" t="s">
        <v>246</v>
      </c>
      <c r="AU142" s="193" t="s">
        <v>79</v>
      </c>
      <c r="AY142" s="19" t="s">
        <v>244</v>
      </c>
      <c r="BE142" s="194">
        <f t="shared" si="24"/>
        <v>0</v>
      </c>
      <c r="BF142" s="194">
        <f t="shared" si="25"/>
        <v>0</v>
      </c>
      <c r="BG142" s="194">
        <f t="shared" si="26"/>
        <v>0</v>
      </c>
      <c r="BH142" s="194">
        <f t="shared" si="27"/>
        <v>0</v>
      </c>
      <c r="BI142" s="194">
        <f t="shared" si="28"/>
        <v>0</v>
      </c>
      <c r="BJ142" s="19" t="s">
        <v>77</v>
      </c>
      <c r="BK142" s="194">
        <f t="shared" si="29"/>
        <v>0</v>
      </c>
      <c r="BL142" s="19" t="s">
        <v>167</v>
      </c>
      <c r="BM142" s="193" t="s">
        <v>5025</v>
      </c>
    </row>
    <row r="143" spans="1:65" s="2" customFormat="1" ht="44.25" customHeight="1">
      <c r="A143" s="36"/>
      <c r="B143" s="37"/>
      <c r="C143" s="181" t="s">
        <v>452</v>
      </c>
      <c r="D143" s="181" t="s">
        <v>246</v>
      </c>
      <c r="E143" s="182" t="s">
        <v>5026</v>
      </c>
      <c r="F143" s="183" t="s">
        <v>5027</v>
      </c>
      <c r="G143" s="184" t="s">
        <v>249</v>
      </c>
      <c r="H143" s="185">
        <v>6</v>
      </c>
      <c r="I143" s="186"/>
      <c r="J143" s="187">
        <f t="shared" si="20"/>
        <v>0</v>
      </c>
      <c r="K143" s="188"/>
      <c r="L143" s="41"/>
      <c r="M143" s="189" t="s">
        <v>18</v>
      </c>
      <c r="N143" s="190" t="s">
        <v>41</v>
      </c>
      <c r="O143" s="66"/>
      <c r="P143" s="191">
        <f t="shared" si="21"/>
        <v>0</v>
      </c>
      <c r="Q143" s="191">
        <v>2.7999999999999998E-4</v>
      </c>
      <c r="R143" s="191">
        <f t="shared" si="22"/>
        <v>1.6799999999999999E-3</v>
      </c>
      <c r="S143" s="191">
        <v>0</v>
      </c>
      <c r="T143" s="192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167</v>
      </c>
      <c r="AT143" s="193" t="s">
        <v>246</v>
      </c>
      <c r="AU143" s="193" t="s">
        <v>79</v>
      </c>
      <c r="AY143" s="19" t="s">
        <v>244</v>
      </c>
      <c r="BE143" s="194">
        <f t="shared" si="24"/>
        <v>0</v>
      </c>
      <c r="BF143" s="194">
        <f t="shared" si="25"/>
        <v>0</v>
      </c>
      <c r="BG143" s="194">
        <f t="shared" si="26"/>
        <v>0</v>
      </c>
      <c r="BH143" s="194">
        <f t="shared" si="27"/>
        <v>0</v>
      </c>
      <c r="BI143" s="194">
        <f t="shared" si="28"/>
        <v>0</v>
      </c>
      <c r="BJ143" s="19" t="s">
        <v>77</v>
      </c>
      <c r="BK143" s="194">
        <f t="shared" si="29"/>
        <v>0</v>
      </c>
      <c r="BL143" s="19" t="s">
        <v>167</v>
      </c>
      <c r="BM143" s="193" t="s">
        <v>5028</v>
      </c>
    </row>
    <row r="144" spans="1:65" s="2" customFormat="1" ht="16.5" customHeight="1">
      <c r="A144" s="36"/>
      <c r="B144" s="37"/>
      <c r="C144" s="218" t="s">
        <v>459</v>
      </c>
      <c r="D144" s="218" t="s">
        <v>264</v>
      </c>
      <c r="E144" s="219" t="s">
        <v>5029</v>
      </c>
      <c r="F144" s="220" t="s">
        <v>5030</v>
      </c>
      <c r="G144" s="221" t="s">
        <v>249</v>
      </c>
      <c r="H144" s="222">
        <v>2</v>
      </c>
      <c r="I144" s="223"/>
      <c r="J144" s="224">
        <f t="shared" si="20"/>
        <v>0</v>
      </c>
      <c r="K144" s="225"/>
      <c r="L144" s="226"/>
      <c r="M144" s="227" t="s">
        <v>18</v>
      </c>
      <c r="N144" s="228" t="s">
        <v>41</v>
      </c>
      <c r="O144" s="66"/>
      <c r="P144" s="191">
        <f t="shared" si="21"/>
        <v>0</v>
      </c>
      <c r="Q144" s="191">
        <v>0</v>
      </c>
      <c r="R144" s="191">
        <f t="shared" si="22"/>
        <v>0</v>
      </c>
      <c r="S144" s="191">
        <v>0</v>
      </c>
      <c r="T144" s="192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415</v>
      </c>
      <c r="AT144" s="193" t="s">
        <v>264</v>
      </c>
      <c r="AU144" s="193" t="s">
        <v>79</v>
      </c>
      <c r="AY144" s="19" t="s">
        <v>244</v>
      </c>
      <c r="BE144" s="194">
        <f t="shared" si="24"/>
        <v>0</v>
      </c>
      <c r="BF144" s="194">
        <f t="shared" si="25"/>
        <v>0</v>
      </c>
      <c r="BG144" s="194">
        <f t="shared" si="26"/>
        <v>0</v>
      </c>
      <c r="BH144" s="194">
        <f t="shared" si="27"/>
        <v>0</v>
      </c>
      <c r="BI144" s="194">
        <f t="shared" si="28"/>
        <v>0</v>
      </c>
      <c r="BJ144" s="19" t="s">
        <v>77</v>
      </c>
      <c r="BK144" s="194">
        <f t="shared" si="29"/>
        <v>0</v>
      </c>
      <c r="BL144" s="19" t="s">
        <v>167</v>
      </c>
      <c r="BM144" s="193" t="s">
        <v>5031</v>
      </c>
    </row>
    <row r="145" spans="1:65" s="2" customFormat="1" ht="19.5">
      <c r="A145" s="36"/>
      <c r="B145" s="37"/>
      <c r="C145" s="38"/>
      <c r="D145" s="197" t="s">
        <v>444</v>
      </c>
      <c r="E145" s="38"/>
      <c r="F145" s="239" t="s">
        <v>5032</v>
      </c>
      <c r="G145" s="38"/>
      <c r="H145" s="38"/>
      <c r="I145" s="240"/>
      <c r="J145" s="38"/>
      <c r="K145" s="38"/>
      <c r="L145" s="41"/>
      <c r="M145" s="241"/>
      <c r="N145" s="24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444</v>
      </c>
      <c r="AU145" s="19" t="s">
        <v>79</v>
      </c>
    </row>
    <row r="146" spans="1:65" s="2" customFormat="1" ht="16.5" customHeight="1">
      <c r="A146" s="36"/>
      <c r="B146" s="37"/>
      <c r="C146" s="218" t="s">
        <v>467</v>
      </c>
      <c r="D146" s="218" t="s">
        <v>264</v>
      </c>
      <c r="E146" s="219" t="s">
        <v>5033</v>
      </c>
      <c r="F146" s="220" t="s">
        <v>5034</v>
      </c>
      <c r="G146" s="221" t="s">
        <v>249</v>
      </c>
      <c r="H146" s="222">
        <v>1</v>
      </c>
      <c r="I146" s="223"/>
      <c r="J146" s="224">
        <f>ROUND(I146*H146,2)</f>
        <v>0</v>
      </c>
      <c r="K146" s="225"/>
      <c r="L146" s="226"/>
      <c r="M146" s="227" t="s">
        <v>18</v>
      </c>
      <c r="N146" s="228" t="s">
        <v>41</v>
      </c>
      <c r="O146" s="6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415</v>
      </c>
      <c r="AT146" s="193" t="s">
        <v>264</v>
      </c>
      <c r="AU146" s="193" t="s">
        <v>79</v>
      </c>
      <c r="AY146" s="19" t="s">
        <v>244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77</v>
      </c>
      <c r="BK146" s="194">
        <f>ROUND(I146*H146,2)</f>
        <v>0</v>
      </c>
      <c r="BL146" s="19" t="s">
        <v>167</v>
      </c>
      <c r="BM146" s="193" t="s">
        <v>5035</v>
      </c>
    </row>
    <row r="147" spans="1:65" s="2" customFormat="1" ht="19.5">
      <c r="A147" s="36"/>
      <c r="B147" s="37"/>
      <c r="C147" s="38"/>
      <c r="D147" s="197" t="s">
        <v>444</v>
      </c>
      <c r="E147" s="38"/>
      <c r="F147" s="239" t="s">
        <v>5032</v>
      </c>
      <c r="G147" s="38"/>
      <c r="H147" s="38"/>
      <c r="I147" s="240"/>
      <c r="J147" s="38"/>
      <c r="K147" s="38"/>
      <c r="L147" s="41"/>
      <c r="M147" s="241"/>
      <c r="N147" s="24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444</v>
      </c>
      <c r="AU147" s="19" t="s">
        <v>79</v>
      </c>
    </row>
    <row r="148" spans="1:65" s="2" customFormat="1" ht="16.5" customHeight="1">
      <c r="A148" s="36"/>
      <c r="B148" s="37"/>
      <c r="C148" s="218" t="s">
        <v>472</v>
      </c>
      <c r="D148" s="218" t="s">
        <v>264</v>
      </c>
      <c r="E148" s="219" t="s">
        <v>5036</v>
      </c>
      <c r="F148" s="220" t="s">
        <v>5037</v>
      </c>
      <c r="G148" s="221" t="s">
        <v>249</v>
      </c>
      <c r="H148" s="222">
        <v>1</v>
      </c>
      <c r="I148" s="223"/>
      <c r="J148" s="224">
        <f>ROUND(I148*H148,2)</f>
        <v>0</v>
      </c>
      <c r="K148" s="225"/>
      <c r="L148" s="226"/>
      <c r="M148" s="227" t="s">
        <v>18</v>
      </c>
      <c r="N148" s="228" t="s">
        <v>41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415</v>
      </c>
      <c r="AT148" s="193" t="s">
        <v>264</v>
      </c>
      <c r="AU148" s="193" t="s">
        <v>79</v>
      </c>
      <c r="AY148" s="19" t="s">
        <v>244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77</v>
      </c>
      <c r="BK148" s="194">
        <f>ROUND(I148*H148,2)</f>
        <v>0</v>
      </c>
      <c r="BL148" s="19" t="s">
        <v>167</v>
      </c>
      <c r="BM148" s="193" t="s">
        <v>5038</v>
      </c>
    </row>
    <row r="149" spans="1:65" s="2" customFormat="1" ht="19.5">
      <c r="A149" s="36"/>
      <c r="B149" s="37"/>
      <c r="C149" s="38"/>
      <c r="D149" s="197" t="s">
        <v>444</v>
      </c>
      <c r="E149" s="38"/>
      <c r="F149" s="239" t="s">
        <v>5032</v>
      </c>
      <c r="G149" s="38"/>
      <c r="H149" s="38"/>
      <c r="I149" s="240"/>
      <c r="J149" s="38"/>
      <c r="K149" s="38"/>
      <c r="L149" s="41"/>
      <c r="M149" s="241"/>
      <c r="N149" s="24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444</v>
      </c>
      <c r="AU149" s="19" t="s">
        <v>79</v>
      </c>
    </row>
    <row r="150" spans="1:65" s="2" customFormat="1" ht="16.5" customHeight="1">
      <c r="A150" s="36"/>
      <c r="B150" s="37"/>
      <c r="C150" s="218" t="s">
        <v>478</v>
      </c>
      <c r="D150" s="218" t="s">
        <v>264</v>
      </c>
      <c r="E150" s="219" t="s">
        <v>5039</v>
      </c>
      <c r="F150" s="220" t="s">
        <v>5040</v>
      </c>
      <c r="G150" s="221" t="s">
        <v>249</v>
      </c>
      <c r="H150" s="222">
        <v>2</v>
      </c>
      <c r="I150" s="223"/>
      <c r="J150" s="224">
        <f>ROUND(I150*H150,2)</f>
        <v>0</v>
      </c>
      <c r="K150" s="225"/>
      <c r="L150" s="226"/>
      <c r="M150" s="227" t="s">
        <v>18</v>
      </c>
      <c r="N150" s="228" t="s">
        <v>41</v>
      </c>
      <c r="O150" s="6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415</v>
      </c>
      <c r="AT150" s="193" t="s">
        <v>264</v>
      </c>
      <c r="AU150" s="193" t="s">
        <v>79</v>
      </c>
      <c r="AY150" s="19" t="s">
        <v>244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77</v>
      </c>
      <c r="BK150" s="194">
        <f>ROUND(I150*H150,2)</f>
        <v>0</v>
      </c>
      <c r="BL150" s="19" t="s">
        <v>167</v>
      </c>
      <c r="BM150" s="193" t="s">
        <v>5041</v>
      </c>
    </row>
    <row r="151" spans="1:65" s="2" customFormat="1" ht="19.5">
      <c r="A151" s="36"/>
      <c r="B151" s="37"/>
      <c r="C151" s="38"/>
      <c r="D151" s="197" t="s">
        <v>444</v>
      </c>
      <c r="E151" s="38"/>
      <c r="F151" s="239" t="s">
        <v>5032</v>
      </c>
      <c r="G151" s="38"/>
      <c r="H151" s="38"/>
      <c r="I151" s="240"/>
      <c r="J151" s="38"/>
      <c r="K151" s="38"/>
      <c r="L151" s="41"/>
      <c r="M151" s="241"/>
      <c r="N151" s="24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444</v>
      </c>
      <c r="AU151" s="19" t="s">
        <v>79</v>
      </c>
    </row>
    <row r="152" spans="1:65" s="2" customFormat="1" ht="24.2" customHeight="1">
      <c r="A152" s="36"/>
      <c r="B152" s="37"/>
      <c r="C152" s="181" t="s">
        <v>483</v>
      </c>
      <c r="D152" s="181" t="s">
        <v>246</v>
      </c>
      <c r="E152" s="182" t="s">
        <v>5042</v>
      </c>
      <c r="F152" s="183" t="s">
        <v>5043</v>
      </c>
      <c r="G152" s="184" t="s">
        <v>249</v>
      </c>
      <c r="H152" s="185">
        <v>2</v>
      </c>
      <c r="I152" s="186"/>
      <c r="J152" s="187">
        <f t="shared" ref="J152:J169" si="30">ROUND(I152*H152,2)</f>
        <v>0</v>
      </c>
      <c r="K152" s="188"/>
      <c r="L152" s="41"/>
      <c r="M152" s="189" t="s">
        <v>18</v>
      </c>
      <c r="N152" s="190" t="s">
        <v>41</v>
      </c>
      <c r="O152" s="66"/>
      <c r="P152" s="191">
        <f t="shared" ref="P152:P169" si="31">O152*H152</f>
        <v>0</v>
      </c>
      <c r="Q152" s="191">
        <v>1.8000000000000001E-4</v>
      </c>
      <c r="R152" s="191">
        <f t="shared" ref="R152:R169" si="32">Q152*H152</f>
        <v>3.6000000000000002E-4</v>
      </c>
      <c r="S152" s="191">
        <v>0</v>
      </c>
      <c r="T152" s="192">
        <f t="shared" ref="T152:T169" si="33"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167</v>
      </c>
      <c r="AT152" s="193" t="s">
        <v>246</v>
      </c>
      <c r="AU152" s="193" t="s">
        <v>79</v>
      </c>
      <c r="AY152" s="19" t="s">
        <v>244</v>
      </c>
      <c r="BE152" s="194">
        <f t="shared" ref="BE152:BE169" si="34">IF(N152="základní",J152,0)</f>
        <v>0</v>
      </c>
      <c r="BF152" s="194">
        <f t="shared" ref="BF152:BF169" si="35">IF(N152="snížená",J152,0)</f>
        <v>0</v>
      </c>
      <c r="BG152" s="194">
        <f t="shared" ref="BG152:BG169" si="36">IF(N152="zákl. přenesená",J152,0)</f>
        <v>0</v>
      </c>
      <c r="BH152" s="194">
        <f t="shared" ref="BH152:BH169" si="37">IF(N152="sníž. přenesená",J152,0)</f>
        <v>0</v>
      </c>
      <c r="BI152" s="194">
        <f t="shared" ref="BI152:BI169" si="38">IF(N152="nulová",J152,0)</f>
        <v>0</v>
      </c>
      <c r="BJ152" s="19" t="s">
        <v>77</v>
      </c>
      <c r="BK152" s="194">
        <f t="shared" ref="BK152:BK169" si="39">ROUND(I152*H152,2)</f>
        <v>0</v>
      </c>
      <c r="BL152" s="19" t="s">
        <v>167</v>
      </c>
      <c r="BM152" s="193" t="s">
        <v>5044</v>
      </c>
    </row>
    <row r="153" spans="1:65" s="2" customFormat="1" ht="24.2" customHeight="1">
      <c r="A153" s="36"/>
      <c r="B153" s="37"/>
      <c r="C153" s="181" t="s">
        <v>490</v>
      </c>
      <c r="D153" s="181" t="s">
        <v>246</v>
      </c>
      <c r="E153" s="182" t="s">
        <v>5045</v>
      </c>
      <c r="F153" s="183" t="s">
        <v>5046</v>
      </c>
      <c r="G153" s="184" t="s">
        <v>249</v>
      </c>
      <c r="H153" s="185">
        <v>1</v>
      </c>
      <c r="I153" s="186"/>
      <c r="J153" s="187">
        <f t="shared" si="30"/>
        <v>0</v>
      </c>
      <c r="K153" s="188"/>
      <c r="L153" s="41"/>
      <c r="M153" s="189" t="s">
        <v>18</v>
      </c>
      <c r="N153" s="190" t="s">
        <v>41</v>
      </c>
      <c r="O153" s="66"/>
      <c r="P153" s="191">
        <f t="shared" si="31"/>
        <v>0</v>
      </c>
      <c r="Q153" s="191">
        <v>5.2999999999999998E-4</v>
      </c>
      <c r="R153" s="191">
        <f t="shared" si="32"/>
        <v>5.2999999999999998E-4</v>
      </c>
      <c r="S153" s="191">
        <v>0</v>
      </c>
      <c r="T153" s="192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167</v>
      </c>
      <c r="AT153" s="193" t="s">
        <v>246</v>
      </c>
      <c r="AU153" s="193" t="s">
        <v>79</v>
      </c>
      <c r="AY153" s="19" t="s">
        <v>244</v>
      </c>
      <c r="BE153" s="194">
        <f t="shared" si="34"/>
        <v>0</v>
      </c>
      <c r="BF153" s="194">
        <f t="shared" si="35"/>
        <v>0</v>
      </c>
      <c r="BG153" s="194">
        <f t="shared" si="36"/>
        <v>0</v>
      </c>
      <c r="BH153" s="194">
        <f t="shared" si="37"/>
        <v>0</v>
      </c>
      <c r="BI153" s="194">
        <f t="shared" si="38"/>
        <v>0</v>
      </c>
      <c r="BJ153" s="19" t="s">
        <v>77</v>
      </c>
      <c r="BK153" s="194">
        <f t="shared" si="39"/>
        <v>0</v>
      </c>
      <c r="BL153" s="19" t="s">
        <v>167</v>
      </c>
      <c r="BM153" s="193" t="s">
        <v>5047</v>
      </c>
    </row>
    <row r="154" spans="1:65" s="2" customFormat="1" ht="24.2" customHeight="1">
      <c r="A154" s="36"/>
      <c r="B154" s="37"/>
      <c r="C154" s="181" t="s">
        <v>497</v>
      </c>
      <c r="D154" s="181" t="s">
        <v>246</v>
      </c>
      <c r="E154" s="182" t="s">
        <v>5048</v>
      </c>
      <c r="F154" s="183" t="s">
        <v>5049</v>
      </c>
      <c r="G154" s="184" t="s">
        <v>249</v>
      </c>
      <c r="H154" s="185">
        <v>3</v>
      </c>
      <c r="I154" s="186"/>
      <c r="J154" s="187">
        <f t="shared" si="30"/>
        <v>0</v>
      </c>
      <c r="K154" s="188"/>
      <c r="L154" s="41"/>
      <c r="M154" s="189" t="s">
        <v>18</v>
      </c>
      <c r="N154" s="190" t="s">
        <v>41</v>
      </c>
      <c r="O154" s="66"/>
      <c r="P154" s="191">
        <f t="shared" si="31"/>
        <v>0</v>
      </c>
      <c r="Q154" s="191">
        <v>8.4000000000000003E-4</v>
      </c>
      <c r="R154" s="191">
        <f t="shared" si="32"/>
        <v>2.5200000000000001E-3</v>
      </c>
      <c r="S154" s="191">
        <v>0</v>
      </c>
      <c r="T154" s="192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167</v>
      </c>
      <c r="AT154" s="193" t="s">
        <v>246</v>
      </c>
      <c r="AU154" s="193" t="s">
        <v>79</v>
      </c>
      <c r="AY154" s="19" t="s">
        <v>244</v>
      </c>
      <c r="BE154" s="194">
        <f t="shared" si="34"/>
        <v>0</v>
      </c>
      <c r="BF154" s="194">
        <f t="shared" si="35"/>
        <v>0</v>
      </c>
      <c r="BG154" s="194">
        <f t="shared" si="36"/>
        <v>0</v>
      </c>
      <c r="BH154" s="194">
        <f t="shared" si="37"/>
        <v>0</v>
      </c>
      <c r="BI154" s="194">
        <f t="shared" si="38"/>
        <v>0</v>
      </c>
      <c r="BJ154" s="19" t="s">
        <v>77</v>
      </c>
      <c r="BK154" s="194">
        <f t="shared" si="39"/>
        <v>0</v>
      </c>
      <c r="BL154" s="19" t="s">
        <v>167</v>
      </c>
      <c r="BM154" s="193" t="s">
        <v>5050</v>
      </c>
    </row>
    <row r="155" spans="1:65" s="2" customFormat="1" ht="24.2" customHeight="1">
      <c r="A155" s="36"/>
      <c r="B155" s="37"/>
      <c r="C155" s="181" t="s">
        <v>502</v>
      </c>
      <c r="D155" s="181" t="s">
        <v>246</v>
      </c>
      <c r="E155" s="182" t="s">
        <v>5051</v>
      </c>
      <c r="F155" s="183" t="s">
        <v>5052</v>
      </c>
      <c r="G155" s="184" t="s">
        <v>249</v>
      </c>
      <c r="H155" s="185">
        <v>1</v>
      </c>
      <c r="I155" s="186"/>
      <c r="J155" s="187">
        <f t="shared" si="30"/>
        <v>0</v>
      </c>
      <c r="K155" s="188"/>
      <c r="L155" s="41"/>
      <c r="M155" s="189" t="s">
        <v>18</v>
      </c>
      <c r="N155" s="190" t="s">
        <v>41</v>
      </c>
      <c r="O155" s="66"/>
      <c r="P155" s="191">
        <f t="shared" si="31"/>
        <v>0</v>
      </c>
      <c r="Q155" s="191">
        <v>5.1999999999999995E-4</v>
      </c>
      <c r="R155" s="191">
        <f t="shared" si="32"/>
        <v>5.1999999999999995E-4</v>
      </c>
      <c r="S155" s="191">
        <v>0</v>
      </c>
      <c r="T155" s="192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167</v>
      </c>
      <c r="AT155" s="193" t="s">
        <v>246</v>
      </c>
      <c r="AU155" s="193" t="s">
        <v>79</v>
      </c>
      <c r="AY155" s="19" t="s">
        <v>244</v>
      </c>
      <c r="BE155" s="194">
        <f t="shared" si="34"/>
        <v>0</v>
      </c>
      <c r="BF155" s="194">
        <f t="shared" si="35"/>
        <v>0</v>
      </c>
      <c r="BG155" s="194">
        <f t="shared" si="36"/>
        <v>0</v>
      </c>
      <c r="BH155" s="194">
        <f t="shared" si="37"/>
        <v>0</v>
      </c>
      <c r="BI155" s="194">
        <f t="shared" si="38"/>
        <v>0</v>
      </c>
      <c r="BJ155" s="19" t="s">
        <v>77</v>
      </c>
      <c r="BK155" s="194">
        <f t="shared" si="39"/>
        <v>0</v>
      </c>
      <c r="BL155" s="19" t="s">
        <v>167</v>
      </c>
      <c r="BM155" s="193" t="s">
        <v>5053</v>
      </c>
    </row>
    <row r="156" spans="1:65" s="2" customFormat="1" ht="24.2" customHeight="1">
      <c r="A156" s="36"/>
      <c r="B156" s="37"/>
      <c r="C156" s="181" t="s">
        <v>507</v>
      </c>
      <c r="D156" s="181" t="s">
        <v>246</v>
      </c>
      <c r="E156" s="182" t="s">
        <v>5054</v>
      </c>
      <c r="F156" s="183" t="s">
        <v>5055</v>
      </c>
      <c r="G156" s="184" t="s">
        <v>249</v>
      </c>
      <c r="H156" s="185">
        <v>29</v>
      </c>
      <c r="I156" s="186"/>
      <c r="J156" s="187">
        <f t="shared" si="30"/>
        <v>0</v>
      </c>
      <c r="K156" s="188"/>
      <c r="L156" s="41"/>
      <c r="M156" s="189" t="s">
        <v>18</v>
      </c>
      <c r="N156" s="190" t="s">
        <v>41</v>
      </c>
      <c r="O156" s="66"/>
      <c r="P156" s="191">
        <f t="shared" si="31"/>
        <v>0</v>
      </c>
      <c r="Q156" s="191">
        <v>3.5E-4</v>
      </c>
      <c r="R156" s="191">
        <f t="shared" si="32"/>
        <v>1.0149999999999999E-2</v>
      </c>
      <c r="S156" s="191">
        <v>0</v>
      </c>
      <c r="T156" s="192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167</v>
      </c>
      <c r="AT156" s="193" t="s">
        <v>246</v>
      </c>
      <c r="AU156" s="193" t="s">
        <v>79</v>
      </c>
      <c r="AY156" s="19" t="s">
        <v>244</v>
      </c>
      <c r="BE156" s="194">
        <f t="shared" si="34"/>
        <v>0</v>
      </c>
      <c r="BF156" s="194">
        <f t="shared" si="35"/>
        <v>0</v>
      </c>
      <c r="BG156" s="194">
        <f t="shared" si="36"/>
        <v>0</v>
      </c>
      <c r="BH156" s="194">
        <f t="shared" si="37"/>
        <v>0</v>
      </c>
      <c r="BI156" s="194">
        <f t="shared" si="38"/>
        <v>0</v>
      </c>
      <c r="BJ156" s="19" t="s">
        <v>77</v>
      </c>
      <c r="BK156" s="194">
        <f t="shared" si="39"/>
        <v>0</v>
      </c>
      <c r="BL156" s="19" t="s">
        <v>167</v>
      </c>
      <c r="BM156" s="193" t="s">
        <v>5056</v>
      </c>
    </row>
    <row r="157" spans="1:65" s="2" customFormat="1" ht="24.2" customHeight="1">
      <c r="A157" s="36"/>
      <c r="B157" s="37"/>
      <c r="C157" s="181" t="s">
        <v>512</v>
      </c>
      <c r="D157" s="181" t="s">
        <v>246</v>
      </c>
      <c r="E157" s="182" t="s">
        <v>5057</v>
      </c>
      <c r="F157" s="183" t="s">
        <v>5058</v>
      </c>
      <c r="G157" s="184" t="s">
        <v>249</v>
      </c>
      <c r="H157" s="185">
        <v>15</v>
      </c>
      <c r="I157" s="186"/>
      <c r="J157" s="187">
        <f t="shared" si="30"/>
        <v>0</v>
      </c>
      <c r="K157" s="188"/>
      <c r="L157" s="41"/>
      <c r="M157" s="189" t="s">
        <v>18</v>
      </c>
      <c r="N157" s="190" t="s">
        <v>41</v>
      </c>
      <c r="O157" s="66"/>
      <c r="P157" s="191">
        <f t="shared" si="31"/>
        <v>0</v>
      </c>
      <c r="Q157" s="191">
        <v>2.7E-4</v>
      </c>
      <c r="R157" s="191">
        <f t="shared" si="32"/>
        <v>4.0499999999999998E-3</v>
      </c>
      <c r="S157" s="191">
        <v>0</v>
      </c>
      <c r="T157" s="192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250</v>
      </c>
      <c r="AT157" s="193" t="s">
        <v>246</v>
      </c>
      <c r="AU157" s="193" t="s">
        <v>79</v>
      </c>
      <c r="AY157" s="19" t="s">
        <v>244</v>
      </c>
      <c r="BE157" s="194">
        <f t="shared" si="34"/>
        <v>0</v>
      </c>
      <c r="BF157" s="194">
        <f t="shared" si="35"/>
        <v>0</v>
      </c>
      <c r="BG157" s="194">
        <f t="shared" si="36"/>
        <v>0</v>
      </c>
      <c r="BH157" s="194">
        <f t="shared" si="37"/>
        <v>0</v>
      </c>
      <c r="BI157" s="194">
        <f t="shared" si="38"/>
        <v>0</v>
      </c>
      <c r="BJ157" s="19" t="s">
        <v>77</v>
      </c>
      <c r="BK157" s="194">
        <f t="shared" si="39"/>
        <v>0</v>
      </c>
      <c r="BL157" s="19" t="s">
        <v>250</v>
      </c>
      <c r="BM157" s="193" t="s">
        <v>5059</v>
      </c>
    </row>
    <row r="158" spans="1:65" s="2" customFormat="1" ht="33" customHeight="1">
      <c r="A158" s="36"/>
      <c r="B158" s="37"/>
      <c r="C158" s="181" t="s">
        <v>518</v>
      </c>
      <c r="D158" s="181" t="s">
        <v>246</v>
      </c>
      <c r="E158" s="182" t="s">
        <v>5060</v>
      </c>
      <c r="F158" s="183" t="s">
        <v>5061</v>
      </c>
      <c r="G158" s="184" t="s">
        <v>249</v>
      </c>
      <c r="H158" s="185">
        <v>1</v>
      </c>
      <c r="I158" s="186"/>
      <c r="J158" s="187">
        <f t="shared" si="30"/>
        <v>0</v>
      </c>
      <c r="K158" s="188"/>
      <c r="L158" s="41"/>
      <c r="M158" s="189" t="s">
        <v>18</v>
      </c>
      <c r="N158" s="190" t="s">
        <v>41</v>
      </c>
      <c r="O158" s="66"/>
      <c r="P158" s="191">
        <f t="shared" si="31"/>
        <v>0</v>
      </c>
      <c r="Q158" s="191">
        <v>5.6999999999999998E-4</v>
      </c>
      <c r="R158" s="191">
        <f t="shared" si="32"/>
        <v>5.6999999999999998E-4</v>
      </c>
      <c r="S158" s="191">
        <v>0</v>
      </c>
      <c r="T158" s="192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250</v>
      </c>
      <c r="AT158" s="193" t="s">
        <v>246</v>
      </c>
      <c r="AU158" s="193" t="s">
        <v>79</v>
      </c>
      <c r="AY158" s="19" t="s">
        <v>244</v>
      </c>
      <c r="BE158" s="194">
        <f t="shared" si="34"/>
        <v>0</v>
      </c>
      <c r="BF158" s="194">
        <f t="shared" si="35"/>
        <v>0</v>
      </c>
      <c r="BG158" s="194">
        <f t="shared" si="36"/>
        <v>0</v>
      </c>
      <c r="BH158" s="194">
        <f t="shared" si="37"/>
        <v>0</v>
      </c>
      <c r="BI158" s="194">
        <f t="shared" si="38"/>
        <v>0</v>
      </c>
      <c r="BJ158" s="19" t="s">
        <v>77</v>
      </c>
      <c r="BK158" s="194">
        <f t="shared" si="39"/>
        <v>0</v>
      </c>
      <c r="BL158" s="19" t="s">
        <v>250</v>
      </c>
      <c r="BM158" s="193" t="s">
        <v>5062</v>
      </c>
    </row>
    <row r="159" spans="1:65" s="2" customFormat="1" ht="33" customHeight="1">
      <c r="A159" s="36"/>
      <c r="B159" s="37"/>
      <c r="C159" s="181" t="s">
        <v>523</v>
      </c>
      <c r="D159" s="181" t="s">
        <v>246</v>
      </c>
      <c r="E159" s="182" t="s">
        <v>5063</v>
      </c>
      <c r="F159" s="183" t="s">
        <v>5064</v>
      </c>
      <c r="G159" s="184" t="s">
        <v>249</v>
      </c>
      <c r="H159" s="185">
        <v>2</v>
      </c>
      <c r="I159" s="186"/>
      <c r="J159" s="187">
        <f t="shared" si="30"/>
        <v>0</v>
      </c>
      <c r="K159" s="188"/>
      <c r="L159" s="41"/>
      <c r="M159" s="189" t="s">
        <v>18</v>
      </c>
      <c r="N159" s="190" t="s">
        <v>41</v>
      </c>
      <c r="O159" s="66"/>
      <c r="P159" s="191">
        <f t="shared" si="31"/>
        <v>0</v>
      </c>
      <c r="Q159" s="191">
        <v>1.24E-3</v>
      </c>
      <c r="R159" s="191">
        <f t="shared" si="32"/>
        <v>2.48E-3</v>
      </c>
      <c r="S159" s="191">
        <v>0</v>
      </c>
      <c r="T159" s="192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167</v>
      </c>
      <c r="AT159" s="193" t="s">
        <v>246</v>
      </c>
      <c r="AU159" s="193" t="s">
        <v>79</v>
      </c>
      <c r="AY159" s="19" t="s">
        <v>244</v>
      </c>
      <c r="BE159" s="194">
        <f t="shared" si="34"/>
        <v>0</v>
      </c>
      <c r="BF159" s="194">
        <f t="shared" si="35"/>
        <v>0</v>
      </c>
      <c r="BG159" s="194">
        <f t="shared" si="36"/>
        <v>0</v>
      </c>
      <c r="BH159" s="194">
        <f t="shared" si="37"/>
        <v>0</v>
      </c>
      <c r="BI159" s="194">
        <f t="shared" si="38"/>
        <v>0</v>
      </c>
      <c r="BJ159" s="19" t="s">
        <v>77</v>
      </c>
      <c r="BK159" s="194">
        <f t="shared" si="39"/>
        <v>0</v>
      </c>
      <c r="BL159" s="19" t="s">
        <v>167</v>
      </c>
      <c r="BM159" s="193" t="s">
        <v>5065</v>
      </c>
    </row>
    <row r="160" spans="1:65" s="2" customFormat="1" ht="33" customHeight="1">
      <c r="A160" s="36"/>
      <c r="B160" s="37"/>
      <c r="C160" s="181" t="s">
        <v>529</v>
      </c>
      <c r="D160" s="181" t="s">
        <v>246</v>
      </c>
      <c r="E160" s="182" t="s">
        <v>5066</v>
      </c>
      <c r="F160" s="183" t="s">
        <v>5067</v>
      </c>
      <c r="G160" s="184" t="s">
        <v>249</v>
      </c>
      <c r="H160" s="185">
        <v>1</v>
      </c>
      <c r="I160" s="186"/>
      <c r="J160" s="187">
        <f t="shared" si="30"/>
        <v>0</v>
      </c>
      <c r="K160" s="188"/>
      <c r="L160" s="41"/>
      <c r="M160" s="189" t="s">
        <v>18</v>
      </c>
      <c r="N160" s="190" t="s">
        <v>41</v>
      </c>
      <c r="O160" s="66"/>
      <c r="P160" s="191">
        <f t="shared" si="31"/>
        <v>0</v>
      </c>
      <c r="Q160" s="191">
        <v>1.14E-3</v>
      </c>
      <c r="R160" s="191">
        <f t="shared" si="32"/>
        <v>1.14E-3</v>
      </c>
      <c r="S160" s="191">
        <v>0</v>
      </c>
      <c r="T160" s="192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167</v>
      </c>
      <c r="AT160" s="193" t="s">
        <v>246</v>
      </c>
      <c r="AU160" s="193" t="s">
        <v>79</v>
      </c>
      <c r="AY160" s="19" t="s">
        <v>244</v>
      </c>
      <c r="BE160" s="194">
        <f t="shared" si="34"/>
        <v>0</v>
      </c>
      <c r="BF160" s="194">
        <f t="shared" si="35"/>
        <v>0</v>
      </c>
      <c r="BG160" s="194">
        <f t="shared" si="36"/>
        <v>0</v>
      </c>
      <c r="BH160" s="194">
        <f t="shared" si="37"/>
        <v>0</v>
      </c>
      <c r="BI160" s="194">
        <f t="shared" si="38"/>
        <v>0</v>
      </c>
      <c r="BJ160" s="19" t="s">
        <v>77</v>
      </c>
      <c r="BK160" s="194">
        <f t="shared" si="39"/>
        <v>0</v>
      </c>
      <c r="BL160" s="19" t="s">
        <v>167</v>
      </c>
      <c r="BM160" s="193" t="s">
        <v>5068</v>
      </c>
    </row>
    <row r="161" spans="1:65" s="2" customFormat="1" ht="24.2" customHeight="1">
      <c r="A161" s="36"/>
      <c r="B161" s="37"/>
      <c r="C161" s="181" t="s">
        <v>533</v>
      </c>
      <c r="D161" s="181" t="s">
        <v>246</v>
      </c>
      <c r="E161" s="182" t="s">
        <v>5069</v>
      </c>
      <c r="F161" s="183" t="s">
        <v>5070</v>
      </c>
      <c r="G161" s="184" t="s">
        <v>249</v>
      </c>
      <c r="H161" s="185">
        <v>4</v>
      </c>
      <c r="I161" s="186"/>
      <c r="J161" s="187">
        <f t="shared" si="30"/>
        <v>0</v>
      </c>
      <c r="K161" s="188"/>
      <c r="L161" s="41"/>
      <c r="M161" s="189" t="s">
        <v>18</v>
      </c>
      <c r="N161" s="190" t="s">
        <v>41</v>
      </c>
      <c r="O161" s="66"/>
      <c r="P161" s="191">
        <f t="shared" si="31"/>
        <v>0</v>
      </c>
      <c r="Q161" s="191">
        <v>5.0000000000000001E-4</v>
      </c>
      <c r="R161" s="191">
        <f t="shared" si="32"/>
        <v>2E-3</v>
      </c>
      <c r="S161" s="191">
        <v>0</v>
      </c>
      <c r="T161" s="192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167</v>
      </c>
      <c r="AT161" s="193" t="s">
        <v>246</v>
      </c>
      <c r="AU161" s="193" t="s">
        <v>79</v>
      </c>
      <c r="AY161" s="19" t="s">
        <v>244</v>
      </c>
      <c r="BE161" s="194">
        <f t="shared" si="34"/>
        <v>0</v>
      </c>
      <c r="BF161" s="194">
        <f t="shared" si="35"/>
        <v>0</v>
      </c>
      <c r="BG161" s="194">
        <f t="shared" si="36"/>
        <v>0</v>
      </c>
      <c r="BH161" s="194">
        <f t="shared" si="37"/>
        <v>0</v>
      </c>
      <c r="BI161" s="194">
        <f t="shared" si="38"/>
        <v>0</v>
      </c>
      <c r="BJ161" s="19" t="s">
        <v>77</v>
      </c>
      <c r="BK161" s="194">
        <f t="shared" si="39"/>
        <v>0</v>
      </c>
      <c r="BL161" s="19" t="s">
        <v>167</v>
      </c>
      <c r="BM161" s="193" t="s">
        <v>5071</v>
      </c>
    </row>
    <row r="162" spans="1:65" s="2" customFormat="1" ht="24.2" customHeight="1">
      <c r="A162" s="36"/>
      <c r="B162" s="37"/>
      <c r="C162" s="181" t="s">
        <v>538</v>
      </c>
      <c r="D162" s="181" t="s">
        <v>246</v>
      </c>
      <c r="E162" s="182" t="s">
        <v>5072</v>
      </c>
      <c r="F162" s="183" t="s">
        <v>5073</v>
      </c>
      <c r="G162" s="184" t="s">
        <v>249</v>
      </c>
      <c r="H162" s="185">
        <v>6</v>
      </c>
      <c r="I162" s="186"/>
      <c r="J162" s="187">
        <f t="shared" si="30"/>
        <v>0</v>
      </c>
      <c r="K162" s="188"/>
      <c r="L162" s="41"/>
      <c r="M162" s="189" t="s">
        <v>18</v>
      </c>
      <c r="N162" s="190" t="s">
        <v>41</v>
      </c>
      <c r="O162" s="66"/>
      <c r="P162" s="191">
        <f t="shared" si="31"/>
        <v>0</v>
      </c>
      <c r="Q162" s="191">
        <v>6.9999999999999999E-4</v>
      </c>
      <c r="R162" s="191">
        <f t="shared" si="32"/>
        <v>4.1999999999999997E-3</v>
      </c>
      <c r="S162" s="191">
        <v>0</v>
      </c>
      <c r="T162" s="192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167</v>
      </c>
      <c r="AT162" s="193" t="s">
        <v>246</v>
      </c>
      <c r="AU162" s="193" t="s">
        <v>79</v>
      </c>
      <c r="AY162" s="19" t="s">
        <v>244</v>
      </c>
      <c r="BE162" s="194">
        <f t="shared" si="34"/>
        <v>0</v>
      </c>
      <c r="BF162" s="194">
        <f t="shared" si="35"/>
        <v>0</v>
      </c>
      <c r="BG162" s="194">
        <f t="shared" si="36"/>
        <v>0</v>
      </c>
      <c r="BH162" s="194">
        <f t="shared" si="37"/>
        <v>0</v>
      </c>
      <c r="BI162" s="194">
        <f t="shared" si="38"/>
        <v>0</v>
      </c>
      <c r="BJ162" s="19" t="s">
        <v>77</v>
      </c>
      <c r="BK162" s="194">
        <f t="shared" si="39"/>
        <v>0</v>
      </c>
      <c r="BL162" s="19" t="s">
        <v>167</v>
      </c>
      <c r="BM162" s="193" t="s">
        <v>5074</v>
      </c>
    </row>
    <row r="163" spans="1:65" s="2" customFormat="1" ht="24.2" customHeight="1">
      <c r="A163" s="36"/>
      <c r="B163" s="37"/>
      <c r="C163" s="181" t="s">
        <v>542</v>
      </c>
      <c r="D163" s="181" t="s">
        <v>246</v>
      </c>
      <c r="E163" s="182" t="s">
        <v>5075</v>
      </c>
      <c r="F163" s="183" t="s">
        <v>5076</v>
      </c>
      <c r="G163" s="184" t="s">
        <v>249</v>
      </c>
      <c r="H163" s="185">
        <v>4</v>
      </c>
      <c r="I163" s="186"/>
      <c r="J163" s="187">
        <f t="shared" si="30"/>
        <v>0</v>
      </c>
      <c r="K163" s="188"/>
      <c r="L163" s="41"/>
      <c r="M163" s="189" t="s">
        <v>18</v>
      </c>
      <c r="N163" s="190" t="s">
        <v>41</v>
      </c>
      <c r="O163" s="66"/>
      <c r="P163" s="191">
        <f t="shared" si="31"/>
        <v>0</v>
      </c>
      <c r="Q163" s="191">
        <v>1.07E-3</v>
      </c>
      <c r="R163" s="191">
        <f t="shared" si="32"/>
        <v>4.28E-3</v>
      </c>
      <c r="S163" s="191">
        <v>0</v>
      </c>
      <c r="T163" s="192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167</v>
      </c>
      <c r="AT163" s="193" t="s">
        <v>246</v>
      </c>
      <c r="AU163" s="193" t="s">
        <v>79</v>
      </c>
      <c r="AY163" s="19" t="s">
        <v>244</v>
      </c>
      <c r="BE163" s="194">
        <f t="shared" si="34"/>
        <v>0</v>
      </c>
      <c r="BF163" s="194">
        <f t="shared" si="35"/>
        <v>0</v>
      </c>
      <c r="BG163" s="194">
        <f t="shared" si="36"/>
        <v>0</v>
      </c>
      <c r="BH163" s="194">
        <f t="shared" si="37"/>
        <v>0</v>
      </c>
      <c r="BI163" s="194">
        <f t="shared" si="38"/>
        <v>0</v>
      </c>
      <c r="BJ163" s="19" t="s">
        <v>77</v>
      </c>
      <c r="BK163" s="194">
        <f t="shared" si="39"/>
        <v>0</v>
      </c>
      <c r="BL163" s="19" t="s">
        <v>167</v>
      </c>
      <c r="BM163" s="193" t="s">
        <v>5077</v>
      </c>
    </row>
    <row r="164" spans="1:65" s="2" customFormat="1" ht="37.9" customHeight="1">
      <c r="A164" s="36"/>
      <c r="B164" s="37"/>
      <c r="C164" s="181" t="s">
        <v>547</v>
      </c>
      <c r="D164" s="181" t="s">
        <v>246</v>
      </c>
      <c r="E164" s="182" t="s">
        <v>5078</v>
      </c>
      <c r="F164" s="183" t="s">
        <v>5079</v>
      </c>
      <c r="G164" s="184" t="s">
        <v>249</v>
      </c>
      <c r="H164" s="185">
        <v>1</v>
      </c>
      <c r="I164" s="186"/>
      <c r="J164" s="187">
        <f t="shared" si="30"/>
        <v>0</v>
      </c>
      <c r="K164" s="188"/>
      <c r="L164" s="41"/>
      <c r="M164" s="189" t="s">
        <v>18</v>
      </c>
      <c r="N164" s="190" t="s">
        <v>41</v>
      </c>
      <c r="O164" s="66"/>
      <c r="P164" s="191">
        <f t="shared" si="31"/>
        <v>0</v>
      </c>
      <c r="Q164" s="191">
        <v>1.4499999999999999E-3</v>
      </c>
      <c r="R164" s="191">
        <f t="shared" si="32"/>
        <v>1.4499999999999999E-3</v>
      </c>
      <c r="S164" s="191">
        <v>0</v>
      </c>
      <c r="T164" s="192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167</v>
      </c>
      <c r="AT164" s="193" t="s">
        <v>246</v>
      </c>
      <c r="AU164" s="193" t="s">
        <v>79</v>
      </c>
      <c r="AY164" s="19" t="s">
        <v>244</v>
      </c>
      <c r="BE164" s="194">
        <f t="shared" si="34"/>
        <v>0</v>
      </c>
      <c r="BF164" s="194">
        <f t="shared" si="35"/>
        <v>0</v>
      </c>
      <c r="BG164" s="194">
        <f t="shared" si="36"/>
        <v>0</v>
      </c>
      <c r="BH164" s="194">
        <f t="shared" si="37"/>
        <v>0</v>
      </c>
      <c r="BI164" s="194">
        <f t="shared" si="38"/>
        <v>0</v>
      </c>
      <c r="BJ164" s="19" t="s">
        <v>77</v>
      </c>
      <c r="BK164" s="194">
        <f t="shared" si="39"/>
        <v>0</v>
      </c>
      <c r="BL164" s="19" t="s">
        <v>167</v>
      </c>
      <c r="BM164" s="193" t="s">
        <v>5080</v>
      </c>
    </row>
    <row r="165" spans="1:65" s="2" customFormat="1" ht="37.9" customHeight="1">
      <c r="A165" s="36"/>
      <c r="B165" s="37"/>
      <c r="C165" s="181" t="s">
        <v>551</v>
      </c>
      <c r="D165" s="181" t="s">
        <v>246</v>
      </c>
      <c r="E165" s="182" t="s">
        <v>5081</v>
      </c>
      <c r="F165" s="183" t="s">
        <v>5082</v>
      </c>
      <c r="G165" s="184" t="s">
        <v>249</v>
      </c>
      <c r="H165" s="185">
        <v>1</v>
      </c>
      <c r="I165" s="186"/>
      <c r="J165" s="187">
        <f t="shared" si="30"/>
        <v>0</v>
      </c>
      <c r="K165" s="188"/>
      <c r="L165" s="41"/>
      <c r="M165" s="189" t="s">
        <v>18</v>
      </c>
      <c r="N165" s="190" t="s">
        <v>41</v>
      </c>
      <c r="O165" s="66"/>
      <c r="P165" s="191">
        <f t="shared" si="31"/>
        <v>0</v>
      </c>
      <c r="Q165" s="191">
        <v>8.0000000000000004E-4</v>
      </c>
      <c r="R165" s="191">
        <f t="shared" si="32"/>
        <v>8.0000000000000004E-4</v>
      </c>
      <c r="S165" s="191">
        <v>0</v>
      </c>
      <c r="T165" s="192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167</v>
      </c>
      <c r="AT165" s="193" t="s">
        <v>246</v>
      </c>
      <c r="AU165" s="193" t="s">
        <v>79</v>
      </c>
      <c r="AY165" s="19" t="s">
        <v>244</v>
      </c>
      <c r="BE165" s="194">
        <f t="shared" si="34"/>
        <v>0</v>
      </c>
      <c r="BF165" s="194">
        <f t="shared" si="35"/>
        <v>0</v>
      </c>
      <c r="BG165" s="194">
        <f t="shared" si="36"/>
        <v>0</v>
      </c>
      <c r="BH165" s="194">
        <f t="shared" si="37"/>
        <v>0</v>
      </c>
      <c r="BI165" s="194">
        <f t="shared" si="38"/>
        <v>0</v>
      </c>
      <c r="BJ165" s="19" t="s">
        <v>77</v>
      </c>
      <c r="BK165" s="194">
        <f t="shared" si="39"/>
        <v>0</v>
      </c>
      <c r="BL165" s="19" t="s">
        <v>167</v>
      </c>
      <c r="BM165" s="193" t="s">
        <v>5083</v>
      </c>
    </row>
    <row r="166" spans="1:65" s="2" customFormat="1" ht="33" customHeight="1">
      <c r="A166" s="36"/>
      <c r="B166" s="37"/>
      <c r="C166" s="181" t="s">
        <v>556</v>
      </c>
      <c r="D166" s="181" t="s">
        <v>246</v>
      </c>
      <c r="E166" s="182" t="s">
        <v>5084</v>
      </c>
      <c r="F166" s="183" t="s">
        <v>5085</v>
      </c>
      <c r="G166" s="184" t="s">
        <v>249</v>
      </c>
      <c r="H166" s="185">
        <v>8</v>
      </c>
      <c r="I166" s="186"/>
      <c r="J166" s="187">
        <f t="shared" si="30"/>
        <v>0</v>
      </c>
      <c r="K166" s="188"/>
      <c r="L166" s="41"/>
      <c r="M166" s="189" t="s">
        <v>18</v>
      </c>
      <c r="N166" s="190" t="s">
        <v>41</v>
      </c>
      <c r="O166" s="66"/>
      <c r="P166" s="191">
        <f t="shared" si="31"/>
        <v>0</v>
      </c>
      <c r="Q166" s="191">
        <v>2.7E-4</v>
      </c>
      <c r="R166" s="191">
        <f t="shared" si="32"/>
        <v>2.16E-3</v>
      </c>
      <c r="S166" s="191">
        <v>0</v>
      </c>
      <c r="T166" s="192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167</v>
      </c>
      <c r="AT166" s="193" t="s">
        <v>246</v>
      </c>
      <c r="AU166" s="193" t="s">
        <v>79</v>
      </c>
      <c r="AY166" s="19" t="s">
        <v>244</v>
      </c>
      <c r="BE166" s="194">
        <f t="shared" si="34"/>
        <v>0</v>
      </c>
      <c r="BF166" s="194">
        <f t="shared" si="35"/>
        <v>0</v>
      </c>
      <c r="BG166" s="194">
        <f t="shared" si="36"/>
        <v>0</v>
      </c>
      <c r="BH166" s="194">
        <f t="shared" si="37"/>
        <v>0</v>
      </c>
      <c r="BI166" s="194">
        <f t="shared" si="38"/>
        <v>0</v>
      </c>
      <c r="BJ166" s="19" t="s">
        <v>77</v>
      </c>
      <c r="BK166" s="194">
        <f t="shared" si="39"/>
        <v>0</v>
      </c>
      <c r="BL166" s="19" t="s">
        <v>167</v>
      </c>
      <c r="BM166" s="193" t="s">
        <v>5086</v>
      </c>
    </row>
    <row r="167" spans="1:65" s="2" customFormat="1" ht="24.2" customHeight="1">
      <c r="A167" s="36"/>
      <c r="B167" s="37"/>
      <c r="C167" s="218" t="s">
        <v>561</v>
      </c>
      <c r="D167" s="218" t="s">
        <v>264</v>
      </c>
      <c r="E167" s="219" t="s">
        <v>5087</v>
      </c>
      <c r="F167" s="220" t="s">
        <v>5088</v>
      </c>
      <c r="G167" s="221" t="s">
        <v>249</v>
      </c>
      <c r="H167" s="222">
        <v>8</v>
      </c>
      <c r="I167" s="223"/>
      <c r="J167" s="224">
        <f t="shared" si="30"/>
        <v>0</v>
      </c>
      <c r="K167" s="225"/>
      <c r="L167" s="226"/>
      <c r="M167" s="227" t="s">
        <v>18</v>
      </c>
      <c r="N167" s="228" t="s">
        <v>41</v>
      </c>
      <c r="O167" s="66"/>
      <c r="P167" s="191">
        <f t="shared" si="31"/>
        <v>0</v>
      </c>
      <c r="Q167" s="191">
        <v>2.1000000000000001E-4</v>
      </c>
      <c r="R167" s="191">
        <f t="shared" si="32"/>
        <v>1.6800000000000001E-3</v>
      </c>
      <c r="S167" s="191">
        <v>0</v>
      </c>
      <c r="T167" s="192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415</v>
      </c>
      <c r="AT167" s="193" t="s">
        <v>264</v>
      </c>
      <c r="AU167" s="193" t="s">
        <v>79</v>
      </c>
      <c r="AY167" s="19" t="s">
        <v>244</v>
      </c>
      <c r="BE167" s="194">
        <f t="shared" si="34"/>
        <v>0</v>
      </c>
      <c r="BF167" s="194">
        <f t="shared" si="35"/>
        <v>0</v>
      </c>
      <c r="BG167" s="194">
        <f t="shared" si="36"/>
        <v>0</v>
      </c>
      <c r="BH167" s="194">
        <f t="shared" si="37"/>
        <v>0</v>
      </c>
      <c r="BI167" s="194">
        <f t="shared" si="38"/>
        <v>0</v>
      </c>
      <c r="BJ167" s="19" t="s">
        <v>77</v>
      </c>
      <c r="BK167" s="194">
        <f t="shared" si="39"/>
        <v>0</v>
      </c>
      <c r="BL167" s="19" t="s">
        <v>167</v>
      </c>
      <c r="BM167" s="193" t="s">
        <v>5089</v>
      </c>
    </row>
    <row r="168" spans="1:65" s="2" customFormat="1" ht="33" customHeight="1">
      <c r="A168" s="36"/>
      <c r="B168" s="37"/>
      <c r="C168" s="181" t="s">
        <v>567</v>
      </c>
      <c r="D168" s="181" t="s">
        <v>246</v>
      </c>
      <c r="E168" s="182" t="s">
        <v>5090</v>
      </c>
      <c r="F168" s="183" t="s">
        <v>5091</v>
      </c>
      <c r="G168" s="184" t="s">
        <v>249</v>
      </c>
      <c r="H168" s="185">
        <v>4</v>
      </c>
      <c r="I168" s="186"/>
      <c r="J168" s="187">
        <f t="shared" si="30"/>
        <v>0</v>
      </c>
      <c r="K168" s="188"/>
      <c r="L168" s="41"/>
      <c r="M168" s="189" t="s">
        <v>18</v>
      </c>
      <c r="N168" s="190" t="s">
        <v>41</v>
      </c>
      <c r="O168" s="66"/>
      <c r="P168" s="191">
        <f t="shared" si="31"/>
        <v>0</v>
      </c>
      <c r="Q168" s="191">
        <v>1.47E-3</v>
      </c>
      <c r="R168" s="191">
        <f t="shared" si="32"/>
        <v>5.8799999999999998E-3</v>
      </c>
      <c r="S168" s="191">
        <v>0</v>
      </c>
      <c r="T168" s="192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167</v>
      </c>
      <c r="AT168" s="193" t="s">
        <v>246</v>
      </c>
      <c r="AU168" s="193" t="s">
        <v>79</v>
      </c>
      <c r="AY168" s="19" t="s">
        <v>244</v>
      </c>
      <c r="BE168" s="194">
        <f t="shared" si="34"/>
        <v>0</v>
      </c>
      <c r="BF168" s="194">
        <f t="shared" si="35"/>
        <v>0</v>
      </c>
      <c r="BG168" s="194">
        <f t="shared" si="36"/>
        <v>0</v>
      </c>
      <c r="BH168" s="194">
        <f t="shared" si="37"/>
        <v>0</v>
      </c>
      <c r="BI168" s="194">
        <f t="shared" si="38"/>
        <v>0</v>
      </c>
      <c r="BJ168" s="19" t="s">
        <v>77</v>
      </c>
      <c r="BK168" s="194">
        <f t="shared" si="39"/>
        <v>0</v>
      </c>
      <c r="BL168" s="19" t="s">
        <v>167</v>
      </c>
      <c r="BM168" s="193" t="s">
        <v>5092</v>
      </c>
    </row>
    <row r="169" spans="1:65" s="2" customFormat="1" ht="44.25" customHeight="1">
      <c r="A169" s="36"/>
      <c r="B169" s="37"/>
      <c r="C169" s="181" t="s">
        <v>575</v>
      </c>
      <c r="D169" s="181" t="s">
        <v>246</v>
      </c>
      <c r="E169" s="182" t="s">
        <v>5093</v>
      </c>
      <c r="F169" s="183" t="s">
        <v>5094</v>
      </c>
      <c r="G169" s="184" t="s">
        <v>1286</v>
      </c>
      <c r="H169" s="248"/>
      <c r="I169" s="186"/>
      <c r="J169" s="187">
        <f t="shared" si="30"/>
        <v>0</v>
      </c>
      <c r="K169" s="188"/>
      <c r="L169" s="41"/>
      <c r="M169" s="189" t="s">
        <v>18</v>
      </c>
      <c r="N169" s="190" t="s">
        <v>41</v>
      </c>
      <c r="O169" s="66"/>
      <c r="P169" s="191">
        <f t="shared" si="31"/>
        <v>0</v>
      </c>
      <c r="Q169" s="191">
        <v>0</v>
      </c>
      <c r="R169" s="191">
        <f t="shared" si="32"/>
        <v>0</v>
      </c>
      <c r="S169" s="191">
        <v>0</v>
      </c>
      <c r="T169" s="192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167</v>
      </c>
      <c r="AT169" s="193" t="s">
        <v>246</v>
      </c>
      <c r="AU169" s="193" t="s">
        <v>79</v>
      </c>
      <c r="AY169" s="19" t="s">
        <v>244</v>
      </c>
      <c r="BE169" s="194">
        <f t="shared" si="34"/>
        <v>0</v>
      </c>
      <c r="BF169" s="194">
        <f t="shared" si="35"/>
        <v>0</v>
      </c>
      <c r="BG169" s="194">
        <f t="shared" si="36"/>
        <v>0</v>
      </c>
      <c r="BH169" s="194">
        <f t="shared" si="37"/>
        <v>0</v>
      </c>
      <c r="BI169" s="194">
        <f t="shared" si="38"/>
        <v>0</v>
      </c>
      <c r="BJ169" s="19" t="s">
        <v>77</v>
      </c>
      <c r="BK169" s="194">
        <f t="shared" si="39"/>
        <v>0</v>
      </c>
      <c r="BL169" s="19" t="s">
        <v>167</v>
      </c>
      <c r="BM169" s="193" t="s">
        <v>5095</v>
      </c>
    </row>
    <row r="170" spans="1:65" s="12" customFormat="1" ht="22.9" customHeight="1">
      <c r="B170" s="165"/>
      <c r="C170" s="166"/>
      <c r="D170" s="167" t="s">
        <v>69</v>
      </c>
      <c r="E170" s="179" t="s">
        <v>3187</v>
      </c>
      <c r="F170" s="179" t="s">
        <v>3188</v>
      </c>
      <c r="G170" s="166"/>
      <c r="H170" s="166"/>
      <c r="I170" s="169"/>
      <c r="J170" s="180">
        <f>BK170</f>
        <v>0</v>
      </c>
      <c r="K170" s="166"/>
      <c r="L170" s="171"/>
      <c r="M170" s="172"/>
      <c r="N170" s="173"/>
      <c r="O170" s="173"/>
      <c r="P170" s="174">
        <f>SUM(P171:P182)</f>
        <v>0</v>
      </c>
      <c r="Q170" s="173"/>
      <c r="R170" s="174">
        <f>SUM(R171:R182)</f>
        <v>1.1515899999999999</v>
      </c>
      <c r="S170" s="173"/>
      <c r="T170" s="175">
        <f>SUM(T171:T182)</f>
        <v>0</v>
      </c>
      <c r="AR170" s="176" t="s">
        <v>79</v>
      </c>
      <c r="AT170" s="177" t="s">
        <v>69</v>
      </c>
      <c r="AU170" s="177" t="s">
        <v>77</v>
      </c>
      <c r="AY170" s="176" t="s">
        <v>244</v>
      </c>
      <c r="BK170" s="178">
        <f>SUM(BK171:BK182)</f>
        <v>0</v>
      </c>
    </row>
    <row r="171" spans="1:65" s="2" customFormat="1" ht="37.9" customHeight="1">
      <c r="A171" s="36"/>
      <c r="B171" s="37"/>
      <c r="C171" s="181" t="s">
        <v>579</v>
      </c>
      <c r="D171" s="181" t="s">
        <v>246</v>
      </c>
      <c r="E171" s="182" t="s">
        <v>5096</v>
      </c>
      <c r="F171" s="183" t="s">
        <v>5097</v>
      </c>
      <c r="G171" s="184" t="s">
        <v>249</v>
      </c>
      <c r="H171" s="185">
        <v>2</v>
      </c>
      <c r="I171" s="186"/>
      <c r="J171" s="187">
        <f t="shared" ref="J171:J182" si="40">ROUND(I171*H171,2)</f>
        <v>0</v>
      </c>
      <c r="K171" s="188"/>
      <c r="L171" s="41"/>
      <c r="M171" s="189" t="s">
        <v>18</v>
      </c>
      <c r="N171" s="190" t="s">
        <v>41</v>
      </c>
      <c r="O171" s="66"/>
      <c r="P171" s="191">
        <f t="shared" ref="P171:P182" si="41">O171*H171</f>
        <v>0</v>
      </c>
      <c r="Q171" s="191">
        <v>1.14E-2</v>
      </c>
      <c r="R171" s="191">
        <f t="shared" ref="R171:R182" si="42">Q171*H171</f>
        <v>2.2800000000000001E-2</v>
      </c>
      <c r="S171" s="191">
        <v>0</v>
      </c>
      <c r="T171" s="192">
        <f t="shared" ref="T171:T182" si="43"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167</v>
      </c>
      <c r="AT171" s="193" t="s">
        <v>246</v>
      </c>
      <c r="AU171" s="193" t="s">
        <v>79</v>
      </c>
      <c r="AY171" s="19" t="s">
        <v>244</v>
      </c>
      <c r="BE171" s="194">
        <f t="shared" ref="BE171:BE182" si="44">IF(N171="základní",J171,0)</f>
        <v>0</v>
      </c>
      <c r="BF171" s="194">
        <f t="shared" ref="BF171:BF182" si="45">IF(N171="snížená",J171,0)</f>
        <v>0</v>
      </c>
      <c r="BG171" s="194">
        <f t="shared" ref="BG171:BG182" si="46">IF(N171="zákl. přenesená",J171,0)</f>
        <v>0</v>
      </c>
      <c r="BH171" s="194">
        <f t="shared" ref="BH171:BH182" si="47">IF(N171="sníž. přenesená",J171,0)</f>
        <v>0</v>
      </c>
      <c r="BI171" s="194">
        <f t="shared" ref="BI171:BI182" si="48">IF(N171="nulová",J171,0)</f>
        <v>0</v>
      </c>
      <c r="BJ171" s="19" t="s">
        <v>77</v>
      </c>
      <c r="BK171" s="194">
        <f t="shared" ref="BK171:BK182" si="49">ROUND(I171*H171,2)</f>
        <v>0</v>
      </c>
      <c r="BL171" s="19" t="s">
        <v>167</v>
      </c>
      <c r="BM171" s="193" t="s">
        <v>5098</v>
      </c>
    </row>
    <row r="172" spans="1:65" s="2" customFormat="1" ht="37.9" customHeight="1">
      <c r="A172" s="36"/>
      <c r="B172" s="37"/>
      <c r="C172" s="181" t="s">
        <v>585</v>
      </c>
      <c r="D172" s="181" t="s">
        <v>246</v>
      </c>
      <c r="E172" s="182" t="s">
        <v>5099</v>
      </c>
      <c r="F172" s="183" t="s">
        <v>5100</v>
      </c>
      <c r="G172" s="184" t="s">
        <v>249</v>
      </c>
      <c r="H172" s="185">
        <v>4</v>
      </c>
      <c r="I172" s="186"/>
      <c r="J172" s="187">
        <f t="shared" si="40"/>
        <v>0</v>
      </c>
      <c r="K172" s="188"/>
      <c r="L172" s="41"/>
      <c r="M172" s="189" t="s">
        <v>18</v>
      </c>
      <c r="N172" s="190" t="s">
        <v>41</v>
      </c>
      <c r="O172" s="66"/>
      <c r="P172" s="191">
        <f t="shared" si="41"/>
        <v>0</v>
      </c>
      <c r="Q172" s="191">
        <v>4.614E-2</v>
      </c>
      <c r="R172" s="191">
        <f t="shared" si="42"/>
        <v>0.18456</v>
      </c>
      <c r="S172" s="191">
        <v>0</v>
      </c>
      <c r="T172" s="192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167</v>
      </c>
      <c r="AT172" s="193" t="s">
        <v>246</v>
      </c>
      <c r="AU172" s="193" t="s">
        <v>79</v>
      </c>
      <c r="AY172" s="19" t="s">
        <v>244</v>
      </c>
      <c r="BE172" s="194">
        <f t="shared" si="44"/>
        <v>0</v>
      </c>
      <c r="BF172" s="194">
        <f t="shared" si="45"/>
        <v>0</v>
      </c>
      <c r="BG172" s="194">
        <f t="shared" si="46"/>
        <v>0</v>
      </c>
      <c r="BH172" s="194">
        <f t="shared" si="47"/>
        <v>0</v>
      </c>
      <c r="BI172" s="194">
        <f t="shared" si="48"/>
        <v>0</v>
      </c>
      <c r="BJ172" s="19" t="s">
        <v>77</v>
      </c>
      <c r="BK172" s="194">
        <f t="shared" si="49"/>
        <v>0</v>
      </c>
      <c r="BL172" s="19" t="s">
        <v>167</v>
      </c>
      <c r="BM172" s="193" t="s">
        <v>5101</v>
      </c>
    </row>
    <row r="173" spans="1:65" s="2" customFormat="1" ht="37.9" customHeight="1">
      <c r="A173" s="36"/>
      <c r="B173" s="37"/>
      <c r="C173" s="181" t="s">
        <v>589</v>
      </c>
      <c r="D173" s="181" t="s">
        <v>246</v>
      </c>
      <c r="E173" s="182" t="s">
        <v>5102</v>
      </c>
      <c r="F173" s="183" t="s">
        <v>5103</v>
      </c>
      <c r="G173" s="184" t="s">
        <v>249</v>
      </c>
      <c r="H173" s="185">
        <v>2</v>
      </c>
      <c r="I173" s="186"/>
      <c r="J173" s="187">
        <f t="shared" si="40"/>
        <v>0</v>
      </c>
      <c r="K173" s="188"/>
      <c r="L173" s="41"/>
      <c r="M173" s="189" t="s">
        <v>18</v>
      </c>
      <c r="N173" s="190" t="s">
        <v>41</v>
      </c>
      <c r="O173" s="66"/>
      <c r="P173" s="191">
        <f t="shared" si="41"/>
        <v>0</v>
      </c>
      <c r="Q173" s="191">
        <v>1.34E-2</v>
      </c>
      <c r="R173" s="191">
        <f t="shared" si="42"/>
        <v>2.6800000000000001E-2</v>
      </c>
      <c r="S173" s="191">
        <v>0</v>
      </c>
      <c r="T173" s="192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167</v>
      </c>
      <c r="AT173" s="193" t="s">
        <v>246</v>
      </c>
      <c r="AU173" s="193" t="s">
        <v>79</v>
      </c>
      <c r="AY173" s="19" t="s">
        <v>244</v>
      </c>
      <c r="BE173" s="194">
        <f t="shared" si="44"/>
        <v>0</v>
      </c>
      <c r="BF173" s="194">
        <f t="shared" si="45"/>
        <v>0</v>
      </c>
      <c r="BG173" s="194">
        <f t="shared" si="46"/>
        <v>0</v>
      </c>
      <c r="BH173" s="194">
        <f t="shared" si="47"/>
        <v>0</v>
      </c>
      <c r="BI173" s="194">
        <f t="shared" si="48"/>
        <v>0</v>
      </c>
      <c r="BJ173" s="19" t="s">
        <v>77</v>
      </c>
      <c r="BK173" s="194">
        <f t="shared" si="49"/>
        <v>0</v>
      </c>
      <c r="BL173" s="19" t="s">
        <v>167</v>
      </c>
      <c r="BM173" s="193" t="s">
        <v>5104</v>
      </c>
    </row>
    <row r="174" spans="1:65" s="2" customFormat="1" ht="37.9" customHeight="1">
      <c r="A174" s="36"/>
      <c r="B174" s="37"/>
      <c r="C174" s="181" t="s">
        <v>593</v>
      </c>
      <c r="D174" s="181" t="s">
        <v>246</v>
      </c>
      <c r="E174" s="182" t="s">
        <v>5105</v>
      </c>
      <c r="F174" s="183" t="s">
        <v>5106</v>
      </c>
      <c r="G174" s="184" t="s">
        <v>249</v>
      </c>
      <c r="H174" s="185">
        <v>1</v>
      </c>
      <c r="I174" s="186"/>
      <c r="J174" s="187">
        <f t="shared" si="40"/>
        <v>0</v>
      </c>
      <c r="K174" s="188"/>
      <c r="L174" s="41"/>
      <c r="M174" s="189" t="s">
        <v>18</v>
      </c>
      <c r="N174" s="190" t="s">
        <v>41</v>
      </c>
      <c r="O174" s="66"/>
      <c r="P174" s="191">
        <f t="shared" si="41"/>
        <v>0</v>
      </c>
      <c r="Q174" s="191">
        <v>1.8100000000000002E-2</v>
      </c>
      <c r="R174" s="191">
        <f t="shared" si="42"/>
        <v>1.8100000000000002E-2</v>
      </c>
      <c r="S174" s="191">
        <v>0</v>
      </c>
      <c r="T174" s="192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167</v>
      </c>
      <c r="AT174" s="193" t="s">
        <v>246</v>
      </c>
      <c r="AU174" s="193" t="s">
        <v>79</v>
      </c>
      <c r="AY174" s="19" t="s">
        <v>244</v>
      </c>
      <c r="BE174" s="194">
        <f t="shared" si="44"/>
        <v>0</v>
      </c>
      <c r="BF174" s="194">
        <f t="shared" si="45"/>
        <v>0</v>
      </c>
      <c r="BG174" s="194">
        <f t="shared" si="46"/>
        <v>0</v>
      </c>
      <c r="BH174" s="194">
        <f t="shared" si="47"/>
        <v>0</v>
      </c>
      <c r="BI174" s="194">
        <f t="shared" si="48"/>
        <v>0</v>
      </c>
      <c r="BJ174" s="19" t="s">
        <v>77</v>
      </c>
      <c r="BK174" s="194">
        <f t="shared" si="49"/>
        <v>0</v>
      </c>
      <c r="BL174" s="19" t="s">
        <v>167</v>
      </c>
      <c r="BM174" s="193" t="s">
        <v>5107</v>
      </c>
    </row>
    <row r="175" spans="1:65" s="2" customFormat="1" ht="37.9" customHeight="1">
      <c r="A175" s="36"/>
      <c r="B175" s="37"/>
      <c r="C175" s="181" t="s">
        <v>598</v>
      </c>
      <c r="D175" s="181" t="s">
        <v>246</v>
      </c>
      <c r="E175" s="182" t="s">
        <v>5108</v>
      </c>
      <c r="F175" s="183" t="s">
        <v>5109</v>
      </c>
      <c r="G175" s="184" t="s">
        <v>249</v>
      </c>
      <c r="H175" s="185">
        <v>1</v>
      </c>
      <c r="I175" s="186"/>
      <c r="J175" s="187">
        <f t="shared" si="40"/>
        <v>0</v>
      </c>
      <c r="K175" s="188"/>
      <c r="L175" s="41"/>
      <c r="M175" s="189" t="s">
        <v>18</v>
      </c>
      <c r="N175" s="190" t="s">
        <v>41</v>
      </c>
      <c r="O175" s="66"/>
      <c r="P175" s="191">
        <f t="shared" si="41"/>
        <v>0</v>
      </c>
      <c r="Q175" s="191">
        <v>2.0750000000000001E-2</v>
      </c>
      <c r="R175" s="191">
        <f t="shared" si="42"/>
        <v>2.0750000000000001E-2</v>
      </c>
      <c r="S175" s="191">
        <v>0</v>
      </c>
      <c r="T175" s="192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167</v>
      </c>
      <c r="AT175" s="193" t="s">
        <v>246</v>
      </c>
      <c r="AU175" s="193" t="s">
        <v>79</v>
      </c>
      <c r="AY175" s="19" t="s">
        <v>244</v>
      </c>
      <c r="BE175" s="194">
        <f t="shared" si="44"/>
        <v>0</v>
      </c>
      <c r="BF175" s="194">
        <f t="shared" si="45"/>
        <v>0</v>
      </c>
      <c r="BG175" s="194">
        <f t="shared" si="46"/>
        <v>0</v>
      </c>
      <c r="BH175" s="194">
        <f t="shared" si="47"/>
        <v>0</v>
      </c>
      <c r="BI175" s="194">
        <f t="shared" si="48"/>
        <v>0</v>
      </c>
      <c r="BJ175" s="19" t="s">
        <v>77</v>
      </c>
      <c r="BK175" s="194">
        <f t="shared" si="49"/>
        <v>0</v>
      </c>
      <c r="BL175" s="19" t="s">
        <v>167</v>
      </c>
      <c r="BM175" s="193" t="s">
        <v>5110</v>
      </c>
    </row>
    <row r="176" spans="1:65" s="2" customFormat="1" ht="37.9" customHeight="1">
      <c r="A176" s="36"/>
      <c r="B176" s="37"/>
      <c r="C176" s="181" t="s">
        <v>604</v>
      </c>
      <c r="D176" s="181" t="s">
        <v>246</v>
      </c>
      <c r="E176" s="182" t="s">
        <v>5111</v>
      </c>
      <c r="F176" s="183" t="s">
        <v>5112</v>
      </c>
      <c r="G176" s="184" t="s">
        <v>249</v>
      </c>
      <c r="H176" s="185">
        <v>9</v>
      </c>
      <c r="I176" s="186"/>
      <c r="J176" s="187">
        <f t="shared" si="40"/>
        <v>0</v>
      </c>
      <c r="K176" s="188"/>
      <c r="L176" s="41"/>
      <c r="M176" s="189" t="s">
        <v>18</v>
      </c>
      <c r="N176" s="190" t="s">
        <v>41</v>
      </c>
      <c r="O176" s="66"/>
      <c r="P176" s="191">
        <f t="shared" si="41"/>
        <v>0</v>
      </c>
      <c r="Q176" s="191">
        <v>2.87E-2</v>
      </c>
      <c r="R176" s="191">
        <f t="shared" si="42"/>
        <v>0.25829999999999997</v>
      </c>
      <c r="S176" s="191">
        <v>0</v>
      </c>
      <c r="T176" s="192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167</v>
      </c>
      <c r="AT176" s="193" t="s">
        <v>246</v>
      </c>
      <c r="AU176" s="193" t="s">
        <v>79</v>
      </c>
      <c r="AY176" s="19" t="s">
        <v>244</v>
      </c>
      <c r="BE176" s="194">
        <f t="shared" si="44"/>
        <v>0</v>
      </c>
      <c r="BF176" s="194">
        <f t="shared" si="45"/>
        <v>0</v>
      </c>
      <c r="BG176" s="194">
        <f t="shared" si="46"/>
        <v>0</v>
      </c>
      <c r="BH176" s="194">
        <f t="shared" si="47"/>
        <v>0</v>
      </c>
      <c r="BI176" s="194">
        <f t="shared" si="48"/>
        <v>0</v>
      </c>
      <c r="BJ176" s="19" t="s">
        <v>77</v>
      </c>
      <c r="BK176" s="194">
        <f t="shared" si="49"/>
        <v>0</v>
      </c>
      <c r="BL176" s="19" t="s">
        <v>167</v>
      </c>
      <c r="BM176" s="193" t="s">
        <v>5113</v>
      </c>
    </row>
    <row r="177" spans="1:65" s="2" customFormat="1" ht="37.9" customHeight="1">
      <c r="A177" s="36"/>
      <c r="B177" s="37"/>
      <c r="C177" s="181" t="s">
        <v>612</v>
      </c>
      <c r="D177" s="181" t="s">
        <v>246</v>
      </c>
      <c r="E177" s="182" t="s">
        <v>5114</v>
      </c>
      <c r="F177" s="183" t="s">
        <v>5115</v>
      </c>
      <c r="G177" s="184" t="s">
        <v>249</v>
      </c>
      <c r="H177" s="185">
        <v>1</v>
      </c>
      <c r="I177" s="186"/>
      <c r="J177" s="187">
        <f t="shared" si="40"/>
        <v>0</v>
      </c>
      <c r="K177" s="188"/>
      <c r="L177" s="41"/>
      <c r="M177" s="189" t="s">
        <v>18</v>
      </c>
      <c r="N177" s="190" t="s">
        <v>41</v>
      </c>
      <c r="O177" s="66"/>
      <c r="P177" s="191">
        <f t="shared" si="41"/>
        <v>0</v>
      </c>
      <c r="Q177" s="191">
        <v>3.4000000000000002E-2</v>
      </c>
      <c r="R177" s="191">
        <f t="shared" si="42"/>
        <v>3.4000000000000002E-2</v>
      </c>
      <c r="S177" s="191">
        <v>0</v>
      </c>
      <c r="T177" s="192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167</v>
      </c>
      <c r="AT177" s="193" t="s">
        <v>246</v>
      </c>
      <c r="AU177" s="193" t="s">
        <v>79</v>
      </c>
      <c r="AY177" s="19" t="s">
        <v>244</v>
      </c>
      <c r="BE177" s="194">
        <f t="shared" si="44"/>
        <v>0</v>
      </c>
      <c r="BF177" s="194">
        <f t="shared" si="45"/>
        <v>0</v>
      </c>
      <c r="BG177" s="194">
        <f t="shared" si="46"/>
        <v>0</v>
      </c>
      <c r="BH177" s="194">
        <f t="shared" si="47"/>
        <v>0</v>
      </c>
      <c r="BI177" s="194">
        <f t="shared" si="48"/>
        <v>0</v>
      </c>
      <c r="BJ177" s="19" t="s">
        <v>77</v>
      </c>
      <c r="BK177" s="194">
        <f t="shared" si="49"/>
        <v>0</v>
      </c>
      <c r="BL177" s="19" t="s">
        <v>167</v>
      </c>
      <c r="BM177" s="193" t="s">
        <v>5116</v>
      </c>
    </row>
    <row r="178" spans="1:65" s="2" customFormat="1" ht="37.9" customHeight="1">
      <c r="A178" s="36"/>
      <c r="B178" s="37"/>
      <c r="C178" s="181" t="s">
        <v>617</v>
      </c>
      <c r="D178" s="181" t="s">
        <v>246</v>
      </c>
      <c r="E178" s="182" t="s">
        <v>5117</v>
      </c>
      <c r="F178" s="183" t="s">
        <v>5118</v>
      </c>
      <c r="G178" s="184" t="s">
        <v>249</v>
      </c>
      <c r="H178" s="185">
        <v>4</v>
      </c>
      <c r="I178" s="186"/>
      <c r="J178" s="187">
        <f t="shared" si="40"/>
        <v>0</v>
      </c>
      <c r="K178" s="188"/>
      <c r="L178" s="41"/>
      <c r="M178" s="189" t="s">
        <v>18</v>
      </c>
      <c r="N178" s="190" t="s">
        <v>41</v>
      </c>
      <c r="O178" s="66"/>
      <c r="P178" s="191">
        <f t="shared" si="41"/>
        <v>0</v>
      </c>
      <c r="Q178" s="191">
        <v>7.1609999999999993E-2</v>
      </c>
      <c r="R178" s="191">
        <f t="shared" si="42"/>
        <v>0.28643999999999997</v>
      </c>
      <c r="S178" s="191">
        <v>0</v>
      </c>
      <c r="T178" s="192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167</v>
      </c>
      <c r="AT178" s="193" t="s">
        <v>246</v>
      </c>
      <c r="AU178" s="193" t="s">
        <v>79</v>
      </c>
      <c r="AY178" s="19" t="s">
        <v>244</v>
      </c>
      <c r="BE178" s="194">
        <f t="shared" si="44"/>
        <v>0</v>
      </c>
      <c r="BF178" s="194">
        <f t="shared" si="45"/>
        <v>0</v>
      </c>
      <c r="BG178" s="194">
        <f t="shared" si="46"/>
        <v>0</v>
      </c>
      <c r="BH178" s="194">
        <f t="shared" si="47"/>
        <v>0</v>
      </c>
      <c r="BI178" s="194">
        <f t="shared" si="48"/>
        <v>0</v>
      </c>
      <c r="BJ178" s="19" t="s">
        <v>77</v>
      </c>
      <c r="BK178" s="194">
        <f t="shared" si="49"/>
        <v>0</v>
      </c>
      <c r="BL178" s="19" t="s">
        <v>167</v>
      </c>
      <c r="BM178" s="193" t="s">
        <v>5119</v>
      </c>
    </row>
    <row r="179" spans="1:65" s="2" customFormat="1" ht="37.9" customHeight="1">
      <c r="A179" s="36"/>
      <c r="B179" s="37"/>
      <c r="C179" s="181" t="s">
        <v>621</v>
      </c>
      <c r="D179" s="181" t="s">
        <v>246</v>
      </c>
      <c r="E179" s="182" t="s">
        <v>5120</v>
      </c>
      <c r="F179" s="183" t="s">
        <v>5121</v>
      </c>
      <c r="G179" s="184" t="s">
        <v>249</v>
      </c>
      <c r="H179" s="185">
        <v>3</v>
      </c>
      <c r="I179" s="186"/>
      <c r="J179" s="187">
        <f t="shared" si="40"/>
        <v>0</v>
      </c>
      <c r="K179" s="188"/>
      <c r="L179" s="41"/>
      <c r="M179" s="189" t="s">
        <v>18</v>
      </c>
      <c r="N179" s="190" t="s">
        <v>41</v>
      </c>
      <c r="O179" s="66"/>
      <c r="P179" s="191">
        <f t="shared" si="41"/>
        <v>0</v>
      </c>
      <c r="Q179" s="191">
        <v>3.4279999999999998E-2</v>
      </c>
      <c r="R179" s="191">
        <f t="shared" si="42"/>
        <v>0.10283999999999999</v>
      </c>
      <c r="S179" s="191">
        <v>0</v>
      </c>
      <c r="T179" s="192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167</v>
      </c>
      <c r="AT179" s="193" t="s">
        <v>246</v>
      </c>
      <c r="AU179" s="193" t="s">
        <v>79</v>
      </c>
      <c r="AY179" s="19" t="s">
        <v>244</v>
      </c>
      <c r="BE179" s="194">
        <f t="shared" si="44"/>
        <v>0</v>
      </c>
      <c r="BF179" s="194">
        <f t="shared" si="45"/>
        <v>0</v>
      </c>
      <c r="BG179" s="194">
        <f t="shared" si="46"/>
        <v>0</v>
      </c>
      <c r="BH179" s="194">
        <f t="shared" si="47"/>
        <v>0</v>
      </c>
      <c r="BI179" s="194">
        <f t="shared" si="48"/>
        <v>0</v>
      </c>
      <c r="BJ179" s="19" t="s">
        <v>77</v>
      </c>
      <c r="BK179" s="194">
        <f t="shared" si="49"/>
        <v>0</v>
      </c>
      <c r="BL179" s="19" t="s">
        <v>167</v>
      </c>
      <c r="BM179" s="193" t="s">
        <v>5122</v>
      </c>
    </row>
    <row r="180" spans="1:65" s="2" customFormat="1" ht="37.9" customHeight="1">
      <c r="A180" s="36"/>
      <c r="B180" s="37"/>
      <c r="C180" s="181" t="s">
        <v>625</v>
      </c>
      <c r="D180" s="181" t="s">
        <v>246</v>
      </c>
      <c r="E180" s="182" t="s">
        <v>5123</v>
      </c>
      <c r="F180" s="183" t="s">
        <v>5124</v>
      </c>
      <c r="G180" s="184" t="s">
        <v>249</v>
      </c>
      <c r="H180" s="185">
        <v>1</v>
      </c>
      <c r="I180" s="186"/>
      <c r="J180" s="187">
        <f t="shared" si="40"/>
        <v>0</v>
      </c>
      <c r="K180" s="188"/>
      <c r="L180" s="41"/>
      <c r="M180" s="189" t="s">
        <v>18</v>
      </c>
      <c r="N180" s="190" t="s">
        <v>41</v>
      </c>
      <c r="O180" s="66"/>
      <c r="P180" s="191">
        <f t="shared" si="41"/>
        <v>0</v>
      </c>
      <c r="Q180" s="191">
        <v>8.3500000000000005E-2</v>
      </c>
      <c r="R180" s="191">
        <f t="shared" si="42"/>
        <v>8.3500000000000005E-2</v>
      </c>
      <c r="S180" s="191">
        <v>0</v>
      </c>
      <c r="T180" s="192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167</v>
      </c>
      <c r="AT180" s="193" t="s">
        <v>246</v>
      </c>
      <c r="AU180" s="193" t="s">
        <v>79</v>
      </c>
      <c r="AY180" s="19" t="s">
        <v>244</v>
      </c>
      <c r="BE180" s="194">
        <f t="shared" si="44"/>
        <v>0</v>
      </c>
      <c r="BF180" s="194">
        <f t="shared" si="45"/>
        <v>0</v>
      </c>
      <c r="BG180" s="194">
        <f t="shared" si="46"/>
        <v>0</v>
      </c>
      <c r="BH180" s="194">
        <f t="shared" si="47"/>
        <v>0</v>
      </c>
      <c r="BI180" s="194">
        <f t="shared" si="48"/>
        <v>0</v>
      </c>
      <c r="BJ180" s="19" t="s">
        <v>77</v>
      </c>
      <c r="BK180" s="194">
        <f t="shared" si="49"/>
        <v>0</v>
      </c>
      <c r="BL180" s="19" t="s">
        <v>167</v>
      </c>
      <c r="BM180" s="193" t="s">
        <v>5125</v>
      </c>
    </row>
    <row r="181" spans="1:65" s="2" customFormat="1" ht="37.9" customHeight="1">
      <c r="A181" s="36"/>
      <c r="B181" s="37"/>
      <c r="C181" s="181" t="s">
        <v>635</v>
      </c>
      <c r="D181" s="181" t="s">
        <v>246</v>
      </c>
      <c r="E181" s="182" t="s">
        <v>5126</v>
      </c>
      <c r="F181" s="183" t="s">
        <v>5127</v>
      </c>
      <c r="G181" s="184" t="s">
        <v>249</v>
      </c>
      <c r="H181" s="185">
        <v>1</v>
      </c>
      <c r="I181" s="186"/>
      <c r="J181" s="187">
        <f t="shared" si="40"/>
        <v>0</v>
      </c>
      <c r="K181" s="188"/>
      <c r="L181" s="41"/>
      <c r="M181" s="189" t="s">
        <v>18</v>
      </c>
      <c r="N181" s="190" t="s">
        <v>41</v>
      </c>
      <c r="O181" s="66"/>
      <c r="P181" s="191">
        <f t="shared" si="41"/>
        <v>0</v>
      </c>
      <c r="Q181" s="191">
        <v>0.1135</v>
      </c>
      <c r="R181" s="191">
        <f t="shared" si="42"/>
        <v>0.1135</v>
      </c>
      <c r="S181" s="191">
        <v>0</v>
      </c>
      <c r="T181" s="192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167</v>
      </c>
      <c r="AT181" s="193" t="s">
        <v>246</v>
      </c>
      <c r="AU181" s="193" t="s">
        <v>79</v>
      </c>
      <c r="AY181" s="19" t="s">
        <v>244</v>
      </c>
      <c r="BE181" s="194">
        <f t="shared" si="44"/>
        <v>0</v>
      </c>
      <c r="BF181" s="194">
        <f t="shared" si="45"/>
        <v>0</v>
      </c>
      <c r="BG181" s="194">
        <f t="shared" si="46"/>
        <v>0</v>
      </c>
      <c r="BH181" s="194">
        <f t="shared" si="47"/>
        <v>0</v>
      </c>
      <c r="BI181" s="194">
        <f t="shared" si="48"/>
        <v>0</v>
      </c>
      <c r="BJ181" s="19" t="s">
        <v>77</v>
      </c>
      <c r="BK181" s="194">
        <f t="shared" si="49"/>
        <v>0</v>
      </c>
      <c r="BL181" s="19" t="s">
        <v>167</v>
      </c>
      <c r="BM181" s="193" t="s">
        <v>5128</v>
      </c>
    </row>
    <row r="182" spans="1:65" s="2" customFormat="1" ht="44.25" customHeight="1">
      <c r="A182" s="36"/>
      <c r="B182" s="37"/>
      <c r="C182" s="181" t="s">
        <v>640</v>
      </c>
      <c r="D182" s="181" t="s">
        <v>246</v>
      </c>
      <c r="E182" s="182" t="s">
        <v>5129</v>
      </c>
      <c r="F182" s="183" t="s">
        <v>5130</v>
      </c>
      <c r="G182" s="184" t="s">
        <v>1286</v>
      </c>
      <c r="H182" s="248"/>
      <c r="I182" s="186"/>
      <c r="J182" s="187">
        <f t="shared" si="40"/>
        <v>0</v>
      </c>
      <c r="K182" s="188"/>
      <c r="L182" s="41"/>
      <c r="M182" s="189" t="s">
        <v>18</v>
      </c>
      <c r="N182" s="190" t="s">
        <v>41</v>
      </c>
      <c r="O182" s="66"/>
      <c r="P182" s="191">
        <f t="shared" si="41"/>
        <v>0</v>
      </c>
      <c r="Q182" s="191">
        <v>0</v>
      </c>
      <c r="R182" s="191">
        <f t="shared" si="42"/>
        <v>0</v>
      </c>
      <c r="S182" s="191">
        <v>0</v>
      </c>
      <c r="T182" s="192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167</v>
      </c>
      <c r="AT182" s="193" t="s">
        <v>246</v>
      </c>
      <c r="AU182" s="193" t="s">
        <v>79</v>
      </c>
      <c r="AY182" s="19" t="s">
        <v>244</v>
      </c>
      <c r="BE182" s="194">
        <f t="shared" si="44"/>
        <v>0</v>
      </c>
      <c r="BF182" s="194">
        <f t="shared" si="45"/>
        <v>0</v>
      </c>
      <c r="BG182" s="194">
        <f t="shared" si="46"/>
        <v>0</v>
      </c>
      <c r="BH182" s="194">
        <f t="shared" si="47"/>
        <v>0</v>
      </c>
      <c r="BI182" s="194">
        <f t="shared" si="48"/>
        <v>0</v>
      </c>
      <c r="BJ182" s="19" t="s">
        <v>77</v>
      </c>
      <c r="BK182" s="194">
        <f t="shared" si="49"/>
        <v>0</v>
      </c>
      <c r="BL182" s="19" t="s">
        <v>167</v>
      </c>
      <c r="BM182" s="193" t="s">
        <v>5131</v>
      </c>
    </row>
    <row r="183" spans="1:65" s="12" customFormat="1" ht="22.9" customHeight="1">
      <c r="B183" s="165"/>
      <c r="C183" s="166"/>
      <c r="D183" s="167" t="s">
        <v>69</v>
      </c>
      <c r="E183" s="179" t="s">
        <v>1145</v>
      </c>
      <c r="F183" s="179" t="s">
        <v>1146</v>
      </c>
      <c r="G183" s="166"/>
      <c r="H183" s="166"/>
      <c r="I183" s="169"/>
      <c r="J183" s="180">
        <f>BK183</f>
        <v>0</v>
      </c>
      <c r="K183" s="166"/>
      <c r="L183" s="171"/>
      <c r="M183" s="172"/>
      <c r="N183" s="173"/>
      <c r="O183" s="173"/>
      <c r="P183" s="174">
        <f>SUM(P184:P187)</f>
        <v>0</v>
      </c>
      <c r="Q183" s="173"/>
      <c r="R183" s="174">
        <f>SUM(R184:R187)</f>
        <v>2.2550000000000001E-2</v>
      </c>
      <c r="S183" s="173"/>
      <c r="T183" s="175">
        <f>SUM(T184:T187)</f>
        <v>0</v>
      </c>
      <c r="AR183" s="176" t="s">
        <v>79</v>
      </c>
      <c r="AT183" s="177" t="s">
        <v>69</v>
      </c>
      <c r="AU183" s="177" t="s">
        <v>77</v>
      </c>
      <c r="AY183" s="176" t="s">
        <v>244</v>
      </c>
      <c r="BK183" s="178">
        <f>SUM(BK184:BK187)</f>
        <v>0</v>
      </c>
    </row>
    <row r="184" spans="1:65" s="2" customFormat="1" ht="37.9" customHeight="1">
      <c r="A184" s="36"/>
      <c r="B184" s="37"/>
      <c r="C184" s="181" t="s">
        <v>646</v>
      </c>
      <c r="D184" s="181" t="s">
        <v>246</v>
      </c>
      <c r="E184" s="182" t="s">
        <v>5132</v>
      </c>
      <c r="F184" s="183" t="s">
        <v>5133</v>
      </c>
      <c r="G184" s="184" t="s">
        <v>379</v>
      </c>
      <c r="H184" s="185">
        <v>205</v>
      </c>
      <c r="I184" s="186"/>
      <c r="J184" s="187">
        <f>ROUND(I184*H184,2)</f>
        <v>0</v>
      </c>
      <c r="K184" s="188"/>
      <c r="L184" s="41"/>
      <c r="M184" s="189" t="s">
        <v>18</v>
      </c>
      <c r="N184" s="190" t="s">
        <v>41</v>
      </c>
      <c r="O184" s="66"/>
      <c r="P184" s="191">
        <f>O184*H184</f>
        <v>0</v>
      </c>
      <c r="Q184" s="191">
        <v>1.0000000000000001E-5</v>
      </c>
      <c r="R184" s="191">
        <f>Q184*H184</f>
        <v>2.0500000000000002E-3</v>
      </c>
      <c r="S184" s="191">
        <v>0</v>
      </c>
      <c r="T184" s="19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167</v>
      </c>
      <c r="AT184" s="193" t="s">
        <v>246</v>
      </c>
      <c r="AU184" s="193" t="s">
        <v>79</v>
      </c>
      <c r="AY184" s="19" t="s">
        <v>244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77</v>
      </c>
      <c r="BK184" s="194">
        <f>ROUND(I184*H184,2)</f>
        <v>0</v>
      </c>
      <c r="BL184" s="19" t="s">
        <v>167</v>
      </c>
      <c r="BM184" s="193" t="s">
        <v>5134</v>
      </c>
    </row>
    <row r="185" spans="1:65" s="2" customFormat="1" ht="24.2" customHeight="1">
      <c r="A185" s="36"/>
      <c r="B185" s="37"/>
      <c r="C185" s="181" t="s">
        <v>654</v>
      </c>
      <c r="D185" s="181" t="s">
        <v>246</v>
      </c>
      <c r="E185" s="182" t="s">
        <v>5135</v>
      </c>
      <c r="F185" s="183" t="s">
        <v>5136</v>
      </c>
      <c r="G185" s="184" t="s">
        <v>379</v>
      </c>
      <c r="H185" s="185">
        <v>205</v>
      </c>
      <c r="I185" s="186"/>
      <c r="J185" s="187">
        <f>ROUND(I185*H185,2)</f>
        <v>0</v>
      </c>
      <c r="K185" s="188"/>
      <c r="L185" s="41"/>
      <c r="M185" s="189" t="s">
        <v>18</v>
      </c>
      <c r="N185" s="190" t="s">
        <v>41</v>
      </c>
      <c r="O185" s="66"/>
      <c r="P185" s="191">
        <f>O185*H185</f>
        <v>0</v>
      </c>
      <c r="Q185" s="191">
        <v>2.0000000000000002E-5</v>
      </c>
      <c r="R185" s="191">
        <f>Q185*H185</f>
        <v>4.1000000000000003E-3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167</v>
      </c>
      <c r="AT185" s="193" t="s">
        <v>246</v>
      </c>
      <c r="AU185" s="193" t="s">
        <v>79</v>
      </c>
      <c r="AY185" s="19" t="s">
        <v>244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77</v>
      </c>
      <c r="BK185" s="194">
        <f>ROUND(I185*H185,2)</f>
        <v>0</v>
      </c>
      <c r="BL185" s="19" t="s">
        <v>167</v>
      </c>
      <c r="BM185" s="193" t="s">
        <v>5137</v>
      </c>
    </row>
    <row r="186" spans="1:65" s="2" customFormat="1" ht="24.2" customHeight="1">
      <c r="A186" s="36"/>
      <c r="B186" s="37"/>
      <c r="C186" s="181" t="s">
        <v>659</v>
      </c>
      <c r="D186" s="181" t="s">
        <v>246</v>
      </c>
      <c r="E186" s="182" t="s">
        <v>5138</v>
      </c>
      <c r="F186" s="183" t="s">
        <v>5139</v>
      </c>
      <c r="G186" s="184" t="s">
        <v>379</v>
      </c>
      <c r="H186" s="185">
        <v>205</v>
      </c>
      <c r="I186" s="186"/>
      <c r="J186" s="187">
        <f>ROUND(I186*H186,2)</f>
        <v>0</v>
      </c>
      <c r="K186" s="188"/>
      <c r="L186" s="41"/>
      <c r="M186" s="189" t="s">
        <v>18</v>
      </c>
      <c r="N186" s="190" t="s">
        <v>41</v>
      </c>
      <c r="O186" s="66"/>
      <c r="P186" s="191">
        <f>O186*H186</f>
        <v>0</v>
      </c>
      <c r="Q186" s="191">
        <v>6.0000000000000002E-5</v>
      </c>
      <c r="R186" s="191">
        <f>Q186*H186</f>
        <v>1.23E-2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167</v>
      </c>
      <c r="AT186" s="193" t="s">
        <v>246</v>
      </c>
      <c r="AU186" s="193" t="s">
        <v>79</v>
      </c>
      <c r="AY186" s="19" t="s">
        <v>244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77</v>
      </c>
      <c r="BK186" s="194">
        <f>ROUND(I186*H186,2)</f>
        <v>0</v>
      </c>
      <c r="BL186" s="19" t="s">
        <v>167</v>
      </c>
      <c r="BM186" s="193" t="s">
        <v>5140</v>
      </c>
    </row>
    <row r="187" spans="1:65" s="2" customFormat="1" ht="33" customHeight="1">
      <c r="A187" s="36"/>
      <c r="B187" s="37"/>
      <c r="C187" s="181" t="s">
        <v>663</v>
      </c>
      <c r="D187" s="181" t="s">
        <v>246</v>
      </c>
      <c r="E187" s="182" t="s">
        <v>5141</v>
      </c>
      <c r="F187" s="183" t="s">
        <v>5142</v>
      </c>
      <c r="G187" s="184" t="s">
        <v>379</v>
      </c>
      <c r="H187" s="185">
        <v>205</v>
      </c>
      <c r="I187" s="186"/>
      <c r="J187" s="187">
        <f>ROUND(I187*H187,2)</f>
        <v>0</v>
      </c>
      <c r="K187" s="188"/>
      <c r="L187" s="41"/>
      <c r="M187" s="243" t="s">
        <v>18</v>
      </c>
      <c r="N187" s="244" t="s">
        <v>41</v>
      </c>
      <c r="O187" s="245"/>
      <c r="P187" s="246">
        <f>O187*H187</f>
        <v>0</v>
      </c>
      <c r="Q187" s="246">
        <v>2.0000000000000002E-5</v>
      </c>
      <c r="R187" s="246">
        <f>Q187*H187</f>
        <v>4.1000000000000003E-3</v>
      </c>
      <c r="S187" s="246">
        <v>0</v>
      </c>
      <c r="T187" s="247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167</v>
      </c>
      <c r="AT187" s="193" t="s">
        <v>246</v>
      </c>
      <c r="AU187" s="193" t="s">
        <v>79</v>
      </c>
      <c r="AY187" s="19" t="s">
        <v>244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77</v>
      </c>
      <c r="BK187" s="194">
        <f>ROUND(I187*H187,2)</f>
        <v>0</v>
      </c>
      <c r="BL187" s="19" t="s">
        <v>167</v>
      </c>
      <c r="BM187" s="193" t="s">
        <v>5143</v>
      </c>
    </row>
    <row r="188" spans="1:65" s="2" customFormat="1" ht="6.95" customHeight="1">
      <c r="A188" s="36"/>
      <c r="B188" s="49"/>
      <c r="C188" s="50"/>
      <c r="D188" s="50"/>
      <c r="E188" s="50"/>
      <c r="F188" s="50"/>
      <c r="G188" s="50"/>
      <c r="H188" s="50"/>
      <c r="I188" s="50"/>
      <c r="J188" s="50"/>
      <c r="K188" s="50"/>
      <c r="L188" s="41"/>
      <c r="M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</row>
  </sheetData>
  <sheetProtection algorithmName="SHA-512" hashValue="KbtjGNmKZWxtf9f/4ds+a8FxyrxVBWopNxPS3zQcMT/zUQ/SZt95PXVtQiBR+/qEe0+GMUF8pAHyuIJNepIf6Q==" saltValue="84dlC+NnV2sE8VTkhhd769xf/lFlvT87dVrKr1WXJ3aH64aY95Adg124FYUHOWRIbjHRJHDrmxO7NlSV9noyYw==" spinCount="100000" sheet="1" objects="1" scenarios="1" formatColumns="0" formatRows="0" autoFilter="0"/>
  <autoFilter ref="C93:K187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107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5144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ROUND((SUM(BE86:BE89)),  2)</f>
        <v>0</v>
      </c>
      <c r="G35" s="36"/>
      <c r="H35" s="36"/>
      <c r="I35" s="126">
        <v>0.21</v>
      </c>
      <c r="J35" s="125">
        <f>ROUND(((SUM(BE86:BE89))*I35),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ROUND((SUM(BF86:BF89)),  2)</f>
        <v>0</v>
      </c>
      <c r="G36" s="36"/>
      <c r="H36" s="36"/>
      <c r="I36" s="126">
        <v>0.15</v>
      </c>
      <c r="J36" s="125">
        <f>ROUND(((SUM(BF86:BF89))*I36),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ROUND((SUM(BG86:BG89)),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ROUND((SUM(BH86:BH89)),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ROUND((SUM(BI86:BI89)),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02.4.3. - VZT a chlazení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1223</v>
      </c>
      <c r="E64" s="145"/>
      <c r="F64" s="145"/>
      <c r="G64" s="145"/>
      <c r="H64" s="145"/>
      <c r="I64" s="145"/>
      <c r="J64" s="146">
        <f>J87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229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15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7" t="str">
        <f>E7</f>
        <v>JAK  - Smluvní rozpočet VZ.13.2022</v>
      </c>
      <c r="F74" s="398"/>
      <c r="G74" s="398"/>
      <c r="H74" s="39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200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16.5" customHeight="1">
      <c r="A76" s="36"/>
      <c r="B76" s="37"/>
      <c r="C76" s="38"/>
      <c r="D76" s="38"/>
      <c r="E76" s="397" t="s">
        <v>201</v>
      </c>
      <c r="F76" s="396"/>
      <c r="G76" s="396"/>
      <c r="H76" s="396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202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2" t="str">
        <f>E11</f>
        <v>SO 02.4.3. - VZT a chlazení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20</v>
      </c>
      <c r="D80" s="38"/>
      <c r="E80" s="38"/>
      <c r="F80" s="29" t="str">
        <f>F14</f>
        <v xml:space="preserve"> </v>
      </c>
      <c r="G80" s="38"/>
      <c r="H80" s="38"/>
      <c r="I80" s="31" t="s">
        <v>22</v>
      </c>
      <c r="J80" s="61" t="str">
        <f>IF(J14="","",J14)</f>
        <v>12. 8. 2022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24</v>
      </c>
      <c r="D82" s="38"/>
      <c r="E82" s="38"/>
      <c r="F82" s="29" t="str">
        <f>E17</f>
        <v>MČ Praha 6, odbor školství</v>
      </c>
      <c r="G82" s="38"/>
      <c r="H82" s="38"/>
      <c r="I82" s="31" t="s">
        <v>30</v>
      </c>
      <c r="J82" s="34" t="str">
        <f>E23</f>
        <v>D - PLUS PROJEKTOVÁ A INŽENÝRSKÁ a.s.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28</v>
      </c>
      <c r="D83" s="38"/>
      <c r="E83" s="38"/>
      <c r="F83" s="29" t="str">
        <f>IF(E20="","",E20)</f>
        <v>Vyplň údaj</v>
      </c>
      <c r="G83" s="38"/>
      <c r="H83" s="38"/>
      <c r="I83" s="31" t="s">
        <v>33</v>
      </c>
      <c r="J83" s="34" t="str">
        <f>E26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230</v>
      </c>
      <c r="D85" s="156" t="s">
        <v>55</v>
      </c>
      <c r="E85" s="156" t="s">
        <v>51</v>
      </c>
      <c r="F85" s="156" t="s">
        <v>52</v>
      </c>
      <c r="G85" s="156" t="s">
        <v>231</v>
      </c>
      <c r="H85" s="156" t="s">
        <v>232</v>
      </c>
      <c r="I85" s="156" t="s">
        <v>233</v>
      </c>
      <c r="J85" s="157" t="s">
        <v>206</v>
      </c>
      <c r="K85" s="158" t="s">
        <v>234</v>
      </c>
      <c r="L85" s="159"/>
      <c r="M85" s="70" t="s">
        <v>18</v>
      </c>
      <c r="N85" s="71" t="s">
        <v>40</v>
      </c>
      <c r="O85" s="71" t="s">
        <v>235</v>
      </c>
      <c r="P85" s="71" t="s">
        <v>236</v>
      </c>
      <c r="Q85" s="71" t="s">
        <v>237</v>
      </c>
      <c r="R85" s="71" t="s">
        <v>238</v>
      </c>
      <c r="S85" s="71" t="s">
        <v>239</v>
      </c>
      <c r="T85" s="72" t="s">
        <v>240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241</v>
      </c>
      <c r="D86" s="38"/>
      <c r="E86" s="38"/>
      <c r="F86" s="38"/>
      <c r="G86" s="38"/>
      <c r="H86" s="38"/>
      <c r="I86" s="38"/>
      <c r="J86" s="160">
        <f>BK86</f>
        <v>0</v>
      </c>
      <c r="K86" s="38"/>
      <c r="L86" s="41"/>
      <c r="M86" s="73"/>
      <c r="N86" s="161"/>
      <c r="O86" s="74"/>
      <c r="P86" s="162">
        <f>P87</f>
        <v>0</v>
      </c>
      <c r="Q86" s="74"/>
      <c r="R86" s="162">
        <f>R87</f>
        <v>0</v>
      </c>
      <c r="S86" s="74"/>
      <c r="T86" s="163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69</v>
      </c>
      <c r="AU86" s="19" t="s">
        <v>207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69</v>
      </c>
      <c r="E87" s="168" t="s">
        <v>1224</v>
      </c>
      <c r="F87" s="168" t="s">
        <v>1225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SUM(P88:P89)</f>
        <v>0</v>
      </c>
      <c r="Q87" s="173"/>
      <c r="R87" s="174">
        <f>SUM(R88:R89)</f>
        <v>0</v>
      </c>
      <c r="S87" s="173"/>
      <c r="T87" s="175">
        <f>SUM(T88:T89)</f>
        <v>0</v>
      </c>
      <c r="AR87" s="176" t="s">
        <v>77</v>
      </c>
      <c r="AT87" s="177" t="s">
        <v>69</v>
      </c>
      <c r="AU87" s="177" t="s">
        <v>70</v>
      </c>
      <c r="AY87" s="176" t="s">
        <v>244</v>
      </c>
      <c r="BK87" s="178">
        <f>SUM(BK88:BK89)</f>
        <v>0</v>
      </c>
    </row>
    <row r="88" spans="1:65" s="2" customFormat="1" ht="24.2" customHeight="1">
      <c r="A88" s="36"/>
      <c r="B88" s="37"/>
      <c r="C88" s="181" t="s">
        <v>77</v>
      </c>
      <c r="D88" s="181" t="s">
        <v>246</v>
      </c>
      <c r="E88" s="182" t="s">
        <v>129</v>
      </c>
      <c r="F88" s="183" t="s">
        <v>1226</v>
      </c>
      <c r="G88" s="184" t="s">
        <v>1227</v>
      </c>
      <c r="H88" s="185">
        <v>24</v>
      </c>
      <c r="I88" s="186"/>
      <c r="J88" s="187">
        <f>ROUND(I88*H88,2)</f>
        <v>0</v>
      </c>
      <c r="K88" s="188"/>
      <c r="L88" s="41"/>
      <c r="M88" s="189" t="s">
        <v>18</v>
      </c>
      <c r="N88" s="190" t="s">
        <v>41</v>
      </c>
      <c r="O88" s="6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3" t="s">
        <v>250</v>
      </c>
      <c r="AT88" s="193" t="s">
        <v>246</v>
      </c>
      <c r="AU88" s="193" t="s">
        <v>77</v>
      </c>
      <c r="AY88" s="19" t="s">
        <v>244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9" t="s">
        <v>77</v>
      </c>
      <c r="BK88" s="194">
        <f>ROUND(I88*H88,2)</f>
        <v>0</v>
      </c>
      <c r="BL88" s="19" t="s">
        <v>250</v>
      </c>
      <c r="BM88" s="193" t="s">
        <v>5145</v>
      </c>
    </row>
    <row r="89" spans="1:65" s="2" customFormat="1" ht="44.25" customHeight="1">
      <c r="A89" s="36"/>
      <c r="B89" s="37"/>
      <c r="C89" s="181" t="s">
        <v>79</v>
      </c>
      <c r="D89" s="181" t="s">
        <v>246</v>
      </c>
      <c r="E89" s="182" t="s">
        <v>5146</v>
      </c>
      <c r="F89" s="183" t="s">
        <v>5147</v>
      </c>
      <c r="G89" s="184" t="s">
        <v>505</v>
      </c>
      <c r="H89" s="185">
        <v>1</v>
      </c>
      <c r="I89" s="186"/>
      <c r="J89" s="187">
        <f>ROUND(I89*H89,2)</f>
        <v>0</v>
      </c>
      <c r="K89" s="188"/>
      <c r="L89" s="41"/>
      <c r="M89" s="243" t="s">
        <v>18</v>
      </c>
      <c r="N89" s="244" t="s">
        <v>41</v>
      </c>
      <c r="O89" s="245"/>
      <c r="P89" s="246">
        <f>O89*H89</f>
        <v>0</v>
      </c>
      <c r="Q89" s="246">
        <v>0</v>
      </c>
      <c r="R89" s="246">
        <f>Q89*H89</f>
        <v>0</v>
      </c>
      <c r="S89" s="246">
        <v>0</v>
      </c>
      <c r="T89" s="247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3" t="s">
        <v>250</v>
      </c>
      <c r="AT89" s="193" t="s">
        <v>246</v>
      </c>
      <c r="AU89" s="193" t="s">
        <v>77</v>
      </c>
      <c r="AY89" s="19" t="s">
        <v>244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19" t="s">
        <v>77</v>
      </c>
      <c r="BK89" s="194">
        <f>ROUND(I89*H89,2)</f>
        <v>0</v>
      </c>
      <c r="BL89" s="19" t="s">
        <v>250</v>
      </c>
      <c r="BM89" s="193" t="s">
        <v>5148</v>
      </c>
    </row>
    <row r="90" spans="1:65" s="2" customFormat="1" ht="6.95" customHeight="1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AhwlpoR/zgnmxSbIjDniS1z6aoNIjqGabr3aEcAG4LpUcWKF6CxZKcBye6YOxUjd7Hxp8vwCZlFPuzUcFA6swA==" saltValue="R5RoN97Bmq+kDIg/wWsGRZKKEKoEa/XMB6n50+hOseaE9Jf2Zd4gm9o0Jd31kBsQHsjnUoTQPjRtdR7tRT8oqA==" spinCount="100000" sheet="1" objects="1" scenarios="1" formatColumns="0" formatRows="0" autoFilter="0"/>
  <autoFilter ref="C85:K89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110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5149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ROUND((SUM(BE97:BE230)),  2)</f>
        <v>0</v>
      </c>
      <c r="G35" s="36"/>
      <c r="H35" s="36"/>
      <c r="I35" s="126">
        <v>0.21</v>
      </c>
      <c r="J35" s="125">
        <f>ROUND(((SUM(BE97:BE230))*I35),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ROUND((SUM(BF97:BF230)),  2)</f>
        <v>0</v>
      </c>
      <c r="G36" s="36"/>
      <c r="H36" s="36"/>
      <c r="I36" s="126">
        <v>0.15</v>
      </c>
      <c r="J36" s="125">
        <f>ROUND(((SUM(BF97:BF230))*I36),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ROUND((SUM(BG97:BG230)),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ROUND((SUM(BH97:BH230)),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ROUND((SUM(BI97:BI230)),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02.4.4. - MaR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5150</v>
      </c>
      <c r="E64" s="145"/>
      <c r="F64" s="145"/>
      <c r="G64" s="145"/>
      <c r="H64" s="145"/>
      <c r="I64" s="145"/>
      <c r="J64" s="146">
        <f>J98</f>
        <v>0</v>
      </c>
      <c r="K64" s="143"/>
      <c r="L64" s="147"/>
    </row>
    <row r="65" spans="1:31" s="9" customFormat="1" ht="24.95" customHeight="1">
      <c r="B65" s="142"/>
      <c r="C65" s="143"/>
      <c r="D65" s="144" t="s">
        <v>5151</v>
      </c>
      <c r="E65" s="145"/>
      <c r="F65" s="145"/>
      <c r="G65" s="145"/>
      <c r="H65" s="145"/>
      <c r="I65" s="145"/>
      <c r="J65" s="146">
        <f>J120</f>
        <v>0</v>
      </c>
      <c r="K65" s="143"/>
      <c r="L65" s="147"/>
    </row>
    <row r="66" spans="1:31" s="9" customFormat="1" ht="24.95" customHeight="1">
      <c r="B66" s="142"/>
      <c r="C66" s="143"/>
      <c r="D66" s="144" t="s">
        <v>5152</v>
      </c>
      <c r="E66" s="145"/>
      <c r="F66" s="145"/>
      <c r="G66" s="145"/>
      <c r="H66" s="145"/>
      <c r="I66" s="145"/>
      <c r="J66" s="146">
        <f>J149</f>
        <v>0</v>
      </c>
      <c r="K66" s="143"/>
      <c r="L66" s="147"/>
    </row>
    <row r="67" spans="1:31" s="9" customFormat="1" ht="24.95" customHeight="1">
      <c r="B67" s="142"/>
      <c r="C67" s="143"/>
      <c r="D67" s="144" t="s">
        <v>5153</v>
      </c>
      <c r="E67" s="145"/>
      <c r="F67" s="145"/>
      <c r="G67" s="145"/>
      <c r="H67" s="145"/>
      <c r="I67" s="145"/>
      <c r="J67" s="146">
        <f>J153</f>
        <v>0</v>
      </c>
      <c r="K67" s="143"/>
      <c r="L67" s="147"/>
    </row>
    <row r="68" spans="1:31" s="9" customFormat="1" ht="24.95" customHeight="1">
      <c r="B68" s="142"/>
      <c r="C68" s="143"/>
      <c r="D68" s="144" t="s">
        <v>5154</v>
      </c>
      <c r="E68" s="145"/>
      <c r="F68" s="145"/>
      <c r="G68" s="145"/>
      <c r="H68" s="145"/>
      <c r="I68" s="145"/>
      <c r="J68" s="146">
        <f>J156</f>
        <v>0</v>
      </c>
      <c r="K68" s="143"/>
      <c r="L68" s="147"/>
    </row>
    <row r="69" spans="1:31" s="9" customFormat="1" ht="24.95" customHeight="1">
      <c r="B69" s="142"/>
      <c r="C69" s="143"/>
      <c r="D69" s="144" t="s">
        <v>5155</v>
      </c>
      <c r="E69" s="145"/>
      <c r="F69" s="145"/>
      <c r="G69" s="145"/>
      <c r="H69" s="145"/>
      <c r="I69" s="145"/>
      <c r="J69" s="146">
        <f>J164</f>
        <v>0</v>
      </c>
      <c r="K69" s="143"/>
      <c r="L69" s="147"/>
    </row>
    <row r="70" spans="1:31" s="9" customFormat="1" ht="24.95" customHeight="1">
      <c r="B70" s="142"/>
      <c r="C70" s="143"/>
      <c r="D70" s="144" t="s">
        <v>5156</v>
      </c>
      <c r="E70" s="145"/>
      <c r="F70" s="145"/>
      <c r="G70" s="145"/>
      <c r="H70" s="145"/>
      <c r="I70" s="145"/>
      <c r="J70" s="146">
        <f>J172</f>
        <v>0</v>
      </c>
      <c r="K70" s="143"/>
      <c r="L70" s="147"/>
    </row>
    <row r="71" spans="1:31" s="9" customFormat="1" ht="24.95" customHeight="1">
      <c r="B71" s="142"/>
      <c r="C71" s="143"/>
      <c r="D71" s="144" t="s">
        <v>5157</v>
      </c>
      <c r="E71" s="145"/>
      <c r="F71" s="145"/>
      <c r="G71" s="145"/>
      <c r="H71" s="145"/>
      <c r="I71" s="145"/>
      <c r="J71" s="146">
        <f>J175</f>
        <v>0</v>
      </c>
      <c r="K71" s="143"/>
      <c r="L71" s="147"/>
    </row>
    <row r="72" spans="1:31" s="9" customFormat="1" ht="24.95" customHeight="1">
      <c r="B72" s="142"/>
      <c r="C72" s="143"/>
      <c r="D72" s="144" t="s">
        <v>5158</v>
      </c>
      <c r="E72" s="145"/>
      <c r="F72" s="145"/>
      <c r="G72" s="145"/>
      <c r="H72" s="145"/>
      <c r="I72" s="145"/>
      <c r="J72" s="146">
        <f>J179</f>
        <v>0</v>
      </c>
      <c r="K72" s="143"/>
      <c r="L72" s="147"/>
    </row>
    <row r="73" spans="1:31" s="9" customFormat="1" ht="24.95" customHeight="1">
      <c r="B73" s="142"/>
      <c r="C73" s="143"/>
      <c r="D73" s="144" t="s">
        <v>5159</v>
      </c>
      <c r="E73" s="145"/>
      <c r="F73" s="145"/>
      <c r="G73" s="145"/>
      <c r="H73" s="145"/>
      <c r="I73" s="145"/>
      <c r="J73" s="146">
        <f>J190</f>
        <v>0</v>
      </c>
      <c r="K73" s="143"/>
      <c r="L73" s="147"/>
    </row>
    <row r="74" spans="1:31" s="9" customFormat="1" ht="24.95" customHeight="1">
      <c r="B74" s="142"/>
      <c r="C74" s="143"/>
      <c r="D74" s="144" t="s">
        <v>5160</v>
      </c>
      <c r="E74" s="145"/>
      <c r="F74" s="145"/>
      <c r="G74" s="145"/>
      <c r="H74" s="145"/>
      <c r="I74" s="145"/>
      <c r="J74" s="146">
        <f>J200</f>
        <v>0</v>
      </c>
      <c r="K74" s="143"/>
      <c r="L74" s="147"/>
    </row>
    <row r="75" spans="1:31" s="9" customFormat="1" ht="24.95" customHeight="1">
      <c r="B75" s="142"/>
      <c r="C75" s="143"/>
      <c r="D75" s="144" t="s">
        <v>5161</v>
      </c>
      <c r="E75" s="145"/>
      <c r="F75" s="145"/>
      <c r="G75" s="145"/>
      <c r="H75" s="145"/>
      <c r="I75" s="145"/>
      <c r="J75" s="146">
        <f>J212</f>
        <v>0</v>
      </c>
      <c r="K75" s="143"/>
      <c r="L75" s="147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229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97" t="str">
        <f>E7</f>
        <v>JAK  - Smluvní rozpočet VZ.13.2022</v>
      </c>
      <c r="F85" s="398"/>
      <c r="G85" s="398"/>
      <c r="H85" s="39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200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97" t="s">
        <v>201</v>
      </c>
      <c r="F87" s="396"/>
      <c r="G87" s="396"/>
      <c r="H87" s="396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202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2" t="str">
        <f>E11</f>
        <v>SO 02.4.4. - MaR</v>
      </c>
      <c r="F89" s="396"/>
      <c r="G89" s="396"/>
      <c r="H89" s="396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20</v>
      </c>
      <c r="D91" s="38"/>
      <c r="E91" s="38"/>
      <c r="F91" s="29" t="str">
        <f>F14</f>
        <v xml:space="preserve"> </v>
      </c>
      <c r="G91" s="38"/>
      <c r="H91" s="38"/>
      <c r="I91" s="31" t="s">
        <v>22</v>
      </c>
      <c r="J91" s="61" t="str">
        <f>IF(J14="","",J14)</f>
        <v>12. 8. 2022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40.15" customHeight="1">
      <c r="A93" s="36"/>
      <c r="B93" s="37"/>
      <c r="C93" s="31" t="s">
        <v>24</v>
      </c>
      <c r="D93" s="38"/>
      <c r="E93" s="38"/>
      <c r="F93" s="29" t="str">
        <f>E17</f>
        <v>MČ Praha 6, odbor školství</v>
      </c>
      <c r="G93" s="38"/>
      <c r="H93" s="38"/>
      <c r="I93" s="31" t="s">
        <v>30</v>
      </c>
      <c r="J93" s="34" t="str">
        <f>E23</f>
        <v>D - PLUS PROJEKTOVÁ A INŽENÝRSKÁ a.s.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28</v>
      </c>
      <c r="D94" s="38"/>
      <c r="E94" s="38"/>
      <c r="F94" s="29" t="str">
        <f>IF(E20="","",E20)</f>
        <v>Vyplň údaj</v>
      </c>
      <c r="G94" s="38"/>
      <c r="H94" s="38"/>
      <c r="I94" s="31" t="s">
        <v>33</v>
      </c>
      <c r="J94" s="34" t="str">
        <f>E26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230</v>
      </c>
      <c r="D96" s="156" t="s">
        <v>55</v>
      </c>
      <c r="E96" s="156" t="s">
        <v>51</v>
      </c>
      <c r="F96" s="156" t="s">
        <v>52</v>
      </c>
      <c r="G96" s="156" t="s">
        <v>231</v>
      </c>
      <c r="H96" s="156" t="s">
        <v>232</v>
      </c>
      <c r="I96" s="156" t="s">
        <v>233</v>
      </c>
      <c r="J96" s="157" t="s">
        <v>206</v>
      </c>
      <c r="K96" s="158" t="s">
        <v>234</v>
      </c>
      <c r="L96" s="159"/>
      <c r="M96" s="70" t="s">
        <v>18</v>
      </c>
      <c r="N96" s="71" t="s">
        <v>40</v>
      </c>
      <c r="O96" s="71" t="s">
        <v>235</v>
      </c>
      <c r="P96" s="71" t="s">
        <v>236</v>
      </c>
      <c r="Q96" s="71" t="s">
        <v>237</v>
      </c>
      <c r="R96" s="71" t="s">
        <v>238</v>
      </c>
      <c r="S96" s="71" t="s">
        <v>239</v>
      </c>
      <c r="T96" s="72" t="s">
        <v>240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241</v>
      </c>
      <c r="D97" s="38"/>
      <c r="E97" s="38"/>
      <c r="F97" s="38"/>
      <c r="G97" s="38"/>
      <c r="H97" s="38"/>
      <c r="I97" s="38"/>
      <c r="J97" s="160">
        <f>BK97</f>
        <v>0</v>
      </c>
      <c r="K97" s="38"/>
      <c r="L97" s="41"/>
      <c r="M97" s="73"/>
      <c r="N97" s="161"/>
      <c r="O97" s="74"/>
      <c r="P97" s="162">
        <f>P98+P120+P149+P153+P156+P164+P172+P175+P179+P190+P200+P212</f>
        <v>0</v>
      </c>
      <c r="Q97" s="74"/>
      <c r="R97" s="162">
        <f>R98+R120+R149+R153+R156+R164+R172+R175+R179+R190+R200+R212</f>
        <v>0</v>
      </c>
      <c r="S97" s="74"/>
      <c r="T97" s="163">
        <f>T98+T120+T149+T153+T156+T164+T172+T175+T179+T190+T200+T212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</v>
      </c>
      <c r="AU97" s="19" t="s">
        <v>207</v>
      </c>
      <c r="BK97" s="164">
        <f>BK98+BK120+BK149+BK153+BK156+BK164+BK172+BK175+BK179+BK190+BK200+BK212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5162</v>
      </c>
      <c r="F98" s="168" t="s">
        <v>5163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SUM(P99:P119)</f>
        <v>0</v>
      </c>
      <c r="Q98" s="173"/>
      <c r="R98" s="174">
        <f>SUM(R99:R119)</f>
        <v>0</v>
      </c>
      <c r="S98" s="173"/>
      <c r="T98" s="175">
        <f>SUM(T99:T119)</f>
        <v>0</v>
      </c>
      <c r="AR98" s="176" t="s">
        <v>77</v>
      </c>
      <c r="AT98" s="177" t="s">
        <v>69</v>
      </c>
      <c r="AU98" s="177" t="s">
        <v>70</v>
      </c>
      <c r="AY98" s="176" t="s">
        <v>244</v>
      </c>
      <c r="BK98" s="178">
        <f>SUM(BK99:BK119)</f>
        <v>0</v>
      </c>
    </row>
    <row r="99" spans="1:65" s="2" customFormat="1" ht="55.5" customHeight="1">
      <c r="A99" s="36"/>
      <c r="B99" s="37"/>
      <c r="C99" s="181" t="s">
        <v>77</v>
      </c>
      <c r="D99" s="181" t="s">
        <v>246</v>
      </c>
      <c r="E99" s="182" t="s">
        <v>5164</v>
      </c>
      <c r="F99" s="183" t="s">
        <v>5165</v>
      </c>
      <c r="G99" s="184" t="s">
        <v>1227</v>
      </c>
      <c r="H99" s="185">
        <v>1</v>
      </c>
      <c r="I99" s="186"/>
      <c r="J99" s="187">
        <f>ROUND(I99*H99,2)</f>
        <v>0</v>
      </c>
      <c r="K99" s="188"/>
      <c r="L99" s="41"/>
      <c r="M99" s="189" t="s">
        <v>18</v>
      </c>
      <c r="N99" s="190" t="s">
        <v>41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250</v>
      </c>
      <c r="AT99" s="193" t="s">
        <v>246</v>
      </c>
      <c r="AU99" s="193" t="s">
        <v>77</v>
      </c>
      <c r="AY99" s="19" t="s">
        <v>244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77</v>
      </c>
      <c r="BK99" s="194">
        <f>ROUND(I99*H99,2)</f>
        <v>0</v>
      </c>
      <c r="BL99" s="19" t="s">
        <v>250</v>
      </c>
      <c r="BM99" s="193" t="s">
        <v>5166</v>
      </c>
    </row>
    <row r="100" spans="1:65" s="2" customFormat="1" ht="19.5">
      <c r="A100" s="36"/>
      <c r="B100" s="37"/>
      <c r="C100" s="38"/>
      <c r="D100" s="197" t="s">
        <v>444</v>
      </c>
      <c r="E100" s="38"/>
      <c r="F100" s="239" t="s">
        <v>5167</v>
      </c>
      <c r="G100" s="38"/>
      <c r="H100" s="38"/>
      <c r="I100" s="240"/>
      <c r="J100" s="38"/>
      <c r="K100" s="38"/>
      <c r="L100" s="41"/>
      <c r="M100" s="241"/>
      <c r="N100" s="24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444</v>
      </c>
      <c r="AU100" s="19" t="s">
        <v>77</v>
      </c>
    </row>
    <row r="101" spans="1:65" s="2" customFormat="1" ht="24.2" customHeight="1">
      <c r="A101" s="36"/>
      <c r="B101" s="37"/>
      <c r="C101" s="181" t="s">
        <v>79</v>
      </c>
      <c r="D101" s="181" t="s">
        <v>246</v>
      </c>
      <c r="E101" s="182" t="s">
        <v>5168</v>
      </c>
      <c r="F101" s="183" t="s">
        <v>5169</v>
      </c>
      <c r="G101" s="184" t="s">
        <v>1227</v>
      </c>
      <c r="H101" s="185">
        <v>2</v>
      </c>
      <c r="I101" s="186"/>
      <c r="J101" s="187">
        <f>ROUND(I101*H101,2)</f>
        <v>0</v>
      </c>
      <c r="K101" s="188"/>
      <c r="L101" s="41"/>
      <c r="M101" s="189" t="s">
        <v>18</v>
      </c>
      <c r="N101" s="190" t="s">
        <v>41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250</v>
      </c>
      <c r="AT101" s="193" t="s">
        <v>246</v>
      </c>
      <c r="AU101" s="193" t="s">
        <v>77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250</v>
      </c>
      <c r="BM101" s="193" t="s">
        <v>5170</v>
      </c>
    </row>
    <row r="102" spans="1:65" s="2" customFormat="1" ht="19.5">
      <c r="A102" s="36"/>
      <c r="B102" s="37"/>
      <c r="C102" s="38"/>
      <c r="D102" s="197" t="s">
        <v>444</v>
      </c>
      <c r="E102" s="38"/>
      <c r="F102" s="239" t="s">
        <v>5167</v>
      </c>
      <c r="G102" s="38"/>
      <c r="H102" s="38"/>
      <c r="I102" s="240"/>
      <c r="J102" s="38"/>
      <c r="K102" s="38"/>
      <c r="L102" s="41"/>
      <c r="M102" s="241"/>
      <c r="N102" s="24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444</v>
      </c>
      <c r="AU102" s="19" t="s">
        <v>77</v>
      </c>
    </row>
    <row r="103" spans="1:65" s="2" customFormat="1" ht="21.75" customHeight="1">
      <c r="A103" s="36"/>
      <c r="B103" s="37"/>
      <c r="C103" s="181" t="s">
        <v>131</v>
      </c>
      <c r="D103" s="181" t="s">
        <v>246</v>
      </c>
      <c r="E103" s="182" t="s">
        <v>5171</v>
      </c>
      <c r="F103" s="183" t="s">
        <v>5172</v>
      </c>
      <c r="G103" s="184" t="s">
        <v>1227</v>
      </c>
      <c r="H103" s="185">
        <v>1</v>
      </c>
      <c r="I103" s="186"/>
      <c r="J103" s="187">
        <f>ROUND(I103*H103,2)</f>
        <v>0</v>
      </c>
      <c r="K103" s="188"/>
      <c r="L103" s="41"/>
      <c r="M103" s="189" t="s">
        <v>18</v>
      </c>
      <c r="N103" s="190" t="s">
        <v>41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250</v>
      </c>
      <c r="AT103" s="193" t="s">
        <v>246</v>
      </c>
      <c r="AU103" s="193" t="s">
        <v>77</v>
      </c>
      <c r="AY103" s="19" t="s">
        <v>244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250</v>
      </c>
      <c r="BM103" s="193" t="s">
        <v>5173</v>
      </c>
    </row>
    <row r="104" spans="1:65" s="2" customFormat="1" ht="19.5">
      <c r="A104" s="36"/>
      <c r="B104" s="37"/>
      <c r="C104" s="38"/>
      <c r="D104" s="197" t="s">
        <v>444</v>
      </c>
      <c r="E104" s="38"/>
      <c r="F104" s="239" t="s">
        <v>5174</v>
      </c>
      <c r="G104" s="38"/>
      <c r="H104" s="38"/>
      <c r="I104" s="240"/>
      <c r="J104" s="38"/>
      <c r="K104" s="38"/>
      <c r="L104" s="41"/>
      <c r="M104" s="241"/>
      <c r="N104" s="24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444</v>
      </c>
      <c r="AU104" s="19" t="s">
        <v>77</v>
      </c>
    </row>
    <row r="105" spans="1:65" s="2" customFormat="1" ht="24.2" customHeight="1">
      <c r="A105" s="36"/>
      <c r="B105" s="37"/>
      <c r="C105" s="181" t="s">
        <v>250</v>
      </c>
      <c r="D105" s="181" t="s">
        <v>246</v>
      </c>
      <c r="E105" s="182" t="s">
        <v>5175</v>
      </c>
      <c r="F105" s="183" t="s">
        <v>5176</v>
      </c>
      <c r="G105" s="184" t="s">
        <v>1227</v>
      </c>
      <c r="H105" s="185">
        <v>1</v>
      </c>
      <c r="I105" s="186"/>
      <c r="J105" s="187">
        <f>ROUND(I105*H105,2)</f>
        <v>0</v>
      </c>
      <c r="K105" s="188"/>
      <c r="L105" s="41"/>
      <c r="M105" s="189" t="s">
        <v>18</v>
      </c>
      <c r="N105" s="190" t="s">
        <v>41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250</v>
      </c>
      <c r="AT105" s="193" t="s">
        <v>246</v>
      </c>
      <c r="AU105" s="193" t="s">
        <v>77</v>
      </c>
      <c r="AY105" s="19" t="s">
        <v>244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77</v>
      </c>
      <c r="BK105" s="194">
        <f>ROUND(I105*H105,2)</f>
        <v>0</v>
      </c>
      <c r="BL105" s="19" t="s">
        <v>250</v>
      </c>
      <c r="BM105" s="193" t="s">
        <v>5177</v>
      </c>
    </row>
    <row r="106" spans="1:65" s="2" customFormat="1" ht="19.5">
      <c r="A106" s="36"/>
      <c r="B106" s="37"/>
      <c r="C106" s="38"/>
      <c r="D106" s="197" t="s">
        <v>444</v>
      </c>
      <c r="E106" s="38"/>
      <c r="F106" s="239" t="s">
        <v>5174</v>
      </c>
      <c r="G106" s="38"/>
      <c r="H106" s="38"/>
      <c r="I106" s="240"/>
      <c r="J106" s="38"/>
      <c r="K106" s="38"/>
      <c r="L106" s="41"/>
      <c r="M106" s="241"/>
      <c r="N106" s="24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444</v>
      </c>
      <c r="AU106" s="19" t="s">
        <v>77</v>
      </c>
    </row>
    <row r="107" spans="1:65" s="2" customFormat="1" ht="37.9" customHeight="1">
      <c r="A107" s="36"/>
      <c r="B107" s="37"/>
      <c r="C107" s="181" t="s">
        <v>271</v>
      </c>
      <c r="D107" s="181" t="s">
        <v>246</v>
      </c>
      <c r="E107" s="182" t="s">
        <v>5178</v>
      </c>
      <c r="F107" s="183" t="s">
        <v>5179</v>
      </c>
      <c r="G107" s="184" t="s">
        <v>1227</v>
      </c>
      <c r="H107" s="185">
        <v>1</v>
      </c>
      <c r="I107" s="186"/>
      <c r="J107" s="187">
        <f>ROUND(I107*H107,2)</f>
        <v>0</v>
      </c>
      <c r="K107" s="188"/>
      <c r="L107" s="41"/>
      <c r="M107" s="189" t="s">
        <v>18</v>
      </c>
      <c r="N107" s="190" t="s">
        <v>41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250</v>
      </c>
      <c r="AT107" s="193" t="s">
        <v>246</v>
      </c>
      <c r="AU107" s="193" t="s">
        <v>77</v>
      </c>
      <c r="AY107" s="19" t="s">
        <v>244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250</v>
      </c>
      <c r="BM107" s="193" t="s">
        <v>5180</v>
      </c>
    </row>
    <row r="108" spans="1:65" s="2" customFormat="1" ht="19.5">
      <c r="A108" s="36"/>
      <c r="B108" s="37"/>
      <c r="C108" s="38"/>
      <c r="D108" s="197" t="s">
        <v>444</v>
      </c>
      <c r="E108" s="38"/>
      <c r="F108" s="239" t="s">
        <v>5174</v>
      </c>
      <c r="G108" s="38"/>
      <c r="H108" s="38"/>
      <c r="I108" s="240"/>
      <c r="J108" s="38"/>
      <c r="K108" s="38"/>
      <c r="L108" s="41"/>
      <c r="M108" s="241"/>
      <c r="N108" s="24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444</v>
      </c>
      <c r="AU108" s="19" t="s">
        <v>77</v>
      </c>
    </row>
    <row r="109" spans="1:65" s="2" customFormat="1" ht="37.9" customHeight="1">
      <c r="A109" s="36"/>
      <c r="B109" s="37"/>
      <c r="C109" s="181" t="s">
        <v>275</v>
      </c>
      <c r="D109" s="181" t="s">
        <v>246</v>
      </c>
      <c r="E109" s="182" t="s">
        <v>5181</v>
      </c>
      <c r="F109" s="183" t="s">
        <v>5182</v>
      </c>
      <c r="G109" s="184" t="s">
        <v>1227</v>
      </c>
      <c r="H109" s="185">
        <v>2</v>
      </c>
      <c r="I109" s="186"/>
      <c r="J109" s="187">
        <f>ROUND(I109*H109,2)</f>
        <v>0</v>
      </c>
      <c r="K109" s="188"/>
      <c r="L109" s="41"/>
      <c r="M109" s="189" t="s">
        <v>18</v>
      </c>
      <c r="N109" s="190" t="s">
        <v>41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250</v>
      </c>
      <c r="AT109" s="193" t="s">
        <v>246</v>
      </c>
      <c r="AU109" s="193" t="s">
        <v>77</v>
      </c>
      <c r="AY109" s="19" t="s">
        <v>244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77</v>
      </c>
      <c r="BK109" s="194">
        <f>ROUND(I109*H109,2)</f>
        <v>0</v>
      </c>
      <c r="BL109" s="19" t="s">
        <v>250</v>
      </c>
      <c r="BM109" s="193" t="s">
        <v>5183</v>
      </c>
    </row>
    <row r="110" spans="1:65" s="2" customFormat="1" ht="19.5">
      <c r="A110" s="36"/>
      <c r="B110" s="37"/>
      <c r="C110" s="38"/>
      <c r="D110" s="197" t="s">
        <v>444</v>
      </c>
      <c r="E110" s="38"/>
      <c r="F110" s="239" t="s">
        <v>5167</v>
      </c>
      <c r="G110" s="38"/>
      <c r="H110" s="38"/>
      <c r="I110" s="240"/>
      <c r="J110" s="38"/>
      <c r="K110" s="38"/>
      <c r="L110" s="41"/>
      <c r="M110" s="241"/>
      <c r="N110" s="24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444</v>
      </c>
      <c r="AU110" s="19" t="s">
        <v>77</v>
      </c>
    </row>
    <row r="111" spans="1:65" s="2" customFormat="1" ht="33" customHeight="1">
      <c r="A111" s="36"/>
      <c r="B111" s="37"/>
      <c r="C111" s="181" t="s">
        <v>279</v>
      </c>
      <c r="D111" s="181" t="s">
        <v>246</v>
      </c>
      <c r="E111" s="182" t="s">
        <v>5184</v>
      </c>
      <c r="F111" s="183" t="s">
        <v>5185</v>
      </c>
      <c r="G111" s="184" t="s">
        <v>1227</v>
      </c>
      <c r="H111" s="185">
        <v>2</v>
      </c>
      <c r="I111" s="186"/>
      <c r="J111" s="187">
        <f>ROUND(I111*H111,2)</f>
        <v>0</v>
      </c>
      <c r="K111" s="188"/>
      <c r="L111" s="41"/>
      <c r="M111" s="189" t="s">
        <v>18</v>
      </c>
      <c r="N111" s="190" t="s">
        <v>41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250</v>
      </c>
      <c r="AT111" s="193" t="s">
        <v>246</v>
      </c>
      <c r="AU111" s="193" t="s">
        <v>77</v>
      </c>
      <c r="AY111" s="19" t="s">
        <v>244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250</v>
      </c>
      <c r="BM111" s="193" t="s">
        <v>5186</v>
      </c>
    </row>
    <row r="112" spans="1:65" s="2" customFormat="1" ht="24.2" customHeight="1">
      <c r="A112" s="36"/>
      <c r="B112" s="37"/>
      <c r="C112" s="181" t="s">
        <v>267</v>
      </c>
      <c r="D112" s="181" t="s">
        <v>246</v>
      </c>
      <c r="E112" s="182" t="s">
        <v>5187</v>
      </c>
      <c r="F112" s="183" t="s">
        <v>5188</v>
      </c>
      <c r="G112" s="184" t="s">
        <v>1227</v>
      </c>
      <c r="H112" s="185">
        <v>2</v>
      </c>
      <c r="I112" s="186"/>
      <c r="J112" s="187">
        <f>ROUND(I112*H112,2)</f>
        <v>0</v>
      </c>
      <c r="K112" s="188"/>
      <c r="L112" s="41"/>
      <c r="M112" s="189" t="s">
        <v>18</v>
      </c>
      <c r="N112" s="190" t="s">
        <v>41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250</v>
      </c>
      <c r="AT112" s="193" t="s">
        <v>246</v>
      </c>
      <c r="AU112" s="193" t="s">
        <v>77</v>
      </c>
      <c r="AY112" s="19" t="s">
        <v>244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77</v>
      </c>
      <c r="BK112" s="194">
        <f>ROUND(I112*H112,2)</f>
        <v>0</v>
      </c>
      <c r="BL112" s="19" t="s">
        <v>250</v>
      </c>
      <c r="BM112" s="193" t="s">
        <v>5189</v>
      </c>
    </row>
    <row r="113" spans="1:65" s="2" customFormat="1" ht="24.2" customHeight="1">
      <c r="A113" s="36"/>
      <c r="B113" s="37"/>
      <c r="C113" s="181" t="s">
        <v>286</v>
      </c>
      <c r="D113" s="181" t="s">
        <v>246</v>
      </c>
      <c r="E113" s="182" t="s">
        <v>5190</v>
      </c>
      <c r="F113" s="183" t="s">
        <v>5191</v>
      </c>
      <c r="G113" s="184" t="s">
        <v>1227</v>
      </c>
      <c r="H113" s="185">
        <v>1</v>
      </c>
      <c r="I113" s="186"/>
      <c r="J113" s="187">
        <f>ROUND(I113*H113,2)</f>
        <v>0</v>
      </c>
      <c r="K113" s="188"/>
      <c r="L113" s="41"/>
      <c r="M113" s="189" t="s">
        <v>18</v>
      </c>
      <c r="N113" s="190" t="s">
        <v>41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250</v>
      </c>
      <c r="AT113" s="193" t="s">
        <v>246</v>
      </c>
      <c r="AU113" s="193" t="s">
        <v>77</v>
      </c>
      <c r="AY113" s="19" t="s">
        <v>244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77</v>
      </c>
      <c r="BK113" s="194">
        <f>ROUND(I113*H113,2)</f>
        <v>0</v>
      </c>
      <c r="BL113" s="19" t="s">
        <v>250</v>
      </c>
      <c r="BM113" s="193" t="s">
        <v>5192</v>
      </c>
    </row>
    <row r="114" spans="1:65" s="2" customFormat="1" ht="19.5">
      <c r="A114" s="36"/>
      <c r="B114" s="37"/>
      <c r="C114" s="38"/>
      <c r="D114" s="197" t="s">
        <v>444</v>
      </c>
      <c r="E114" s="38"/>
      <c r="F114" s="239" t="s">
        <v>5167</v>
      </c>
      <c r="G114" s="38"/>
      <c r="H114" s="38"/>
      <c r="I114" s="240"/>
      <c r="J114" s="38"/>
      <c r="K114" s="38"/>
      <c r="L114" s="41"/>
      <c r="M114" s="241"/>
      <c r="N114" s="24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444</v>
      </c>
      <c r="AU114" s="19" t="s">
        <v>77</v>
      </c>
    </row>
    <row r="115" spans="1:65" s="2" customFormat="1" ht="24.2" customHeight="1">
      <c r="A115" s="36"/>
      <c r="B115" s="37"/>
      <c r="C115" s="181" t="s">
        <v>293</v>
      </c>
      <c r="D115" s="181" t="s">
        <v>246</v>
      </c>
      <c r="E115" s="182" t="s">
        <v>5193</v>
      </c>
      <c r="F115" s="183" t="s">
        <v>5194</v>
      </c>
      <c r="G115" s="184" t="s">
        <v>1227</v>
      </c>
      <c r="H115" s="185">
        <v>5</v>
      </c>
      <c r="I115" s="186"/>
      <c r="J115" s="187">
        <f>ROUND(I115*H115,2)</f>
        <v>0</v>
      </c>
      <c r="K115" s="188"/>
      <c r="L115" s="41"/>
      <c r="M115" s="189" t="s">
        <v>18</v>
      </c>
      <c r="N115" s="190" t="s">
        <v>41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250</v>
      </c>
      <c r="AT115" s="193" t="s">
        <v>246</v>
      </c>
      <c r="AU115" s="193" t="s">
        <v>77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5195</v>
      </c>
    </row>
    <row r="116" spans="1:65" s="2" customFormat="1" ht="19.5">
      <c r="A116" s="36"/>
      <c r="B116" s="37"/>
      <c r="C116" s="38"/>
      <c r="D116" s="197" t="s">
        <v>444</v>
      </c>
      <c r="E116" s="38"/>
      <c r="F116" s="239" t="s">
        <v>5167</v>
      </c>
      <c r="G116" s="38"/>
      <c r="H116" s="38"/>
      <c r="I116" s="240"/>
      <c r="J116" s="38"/>
      <c r="K116" s="38"/>
      <c r="L116" s="41"/>
      <c r="M116" s="241"/>
      <c r="N116" s="24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444</v>
      </c>
      <c r="AU116" s="19" t="s">
        <v>77</v>
      </c>
    </row>
    <row r="117" spans="1:65" s="2" customFormat="1" ht="24.2" customHeight="1">
      <c r="A117" s="36"/>
      <c r="B117" s="37"/>
      <c r="C117" s="181" t="s">
        <v>126</v>
      </c>
      <c r="D117" s="181" t="s">
        <v>246</v>
      </c>
      <c r="E117" s="182" t="s">
        <v>5196</v>
      </c>
      <c r="F117" s="183" t="s">
        <v>5197</v>
      </c>
      <c r="G117" s="184" t="s">
        <v>1227</v>
      </c>
      <c r="H117" s="185">
        <v>5</v>
      </c>
      <c r="I117" s="186"/>
      <c r="J117" s="187">
        <f>ROUND(I117*H117,2)</f>
        <v>0</v>
      </c>
      <c r="K117" s="188"/>
      <c r="L117" s="41"/>
      <c r="M117" s="189" t="s">
        <v>18</v>
      </c>
      <c r="N117" s="190" t="s">
        <v>41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250</v>
      </c>
      <c r="AT117" s="193" t="s">
        <v>246</v>
      </c>
      <c r="AU117" s="193" t="s">
        <v>77</v>
      </c>
      <c r="AY117" s="19" t="s">
        <v>244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77</v>
      </c>
      <c r="BK117" s="194">
        <f>ROUND(I117*H117,2)</f>
        <v>0</v>
      </c>
      <c r="BL117" s="19" t="s">
        <v>250</v>
      </c>
      <c r="BM117" s="193" t="s">
        <v>5198</v>
      </c>
    </row>
    <row r="118" spans="1:65" s="2" customFormat="1" ht="19.5">
      <c r="A118" s="36"/>
      <c r="B118" s="37"/>
      <c r="C118" s="38"/>
      <c r="D118" s="197" t="s">
        <v>444</v>
      </c>
      <c r="E118" s="38"/>
      <c r="F118" s="239" t="s">
        <v>5167</v>
      </c>
      <c r="G118" s="38"/>
      <c r="H118" s="38"/>
      <c r="I118" s="240"/>
      <c r="J118" s="38"/>
      <c r="K118" s="38"/>
      <c r="L118" s="41"/>
      <c r="M118" s="241"/>
      <c r="N118" s="24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444</v>
      </c>
      <c r="AU118" s="19" t="s">
        <v>77</v>
      </c>
    </row>
    <row r="119" spans="1:65" s="2" customFormat="1" ht="62.65" customHeight="1">
      <c r="A119" s="36"/>
      <c r="B119" s="37"/>
      <c r="C119" s="181" t="s">
        <v>139</v>
      </c>
      <c r="D119" s="181" t="s">
        <v>246</v>
      </c>
      <c r="E119" s="182" t="s">
        <v>5199</v>
      </c>
      <c r="F119" s="183" t="s">
        <v>5200</v>
      </c>
      <c r="G119" s="184" t="s">
        <v>1227</v>
      </c>
      <c r="H119" s="185">
        <v>5</v>
      </c>
      <c r="I119" s="186"/>
      <c r="J119" s="187">
        <f>ROUND(I119*H119,2)</f>
        <v>0</v>
      </c>
      <c r="K119" s="188"/>
      <c r="L119" s="41"/>
      <c r="M119" s="189" t="s">
        <v>18</v>
      </c>
      <c r="N119" s="190" t="s">
        <v>41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250</v>
      </c>
      <c r="AT119" s="193" t="s">
        <v>246</v>
      </c>
      <c r="AU119" s="193" t="s">
        <v>77</v>
      </c>
      <c r="AY119" s="19" t="s">
        <v>244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77</v>
      </c>
      <c r="BK119" s="194">
        <f>ROUND(I119*H119,2)</f>
        <v>0</v>
      </c>
      <c r="BL119" s="19" t="s">
        <v>250</v>
      </c>
      <c r="BM119" s="193" t="s">
        <v>5201</v>
      </c>
    </row>
    <row r="120" spans="1:65" s="12" customFormat="1" ht="25.9" customHeight="1">
      <c r="B120" s="165"/>
      <c r="C120" s="166"/>
      <c r="D120" s="167" t="s">
        <v>69</v>
      </c>
      <c r="E120" s="168" t="s">
        <v>5202</v>
      </c>
      <c r="F120" s="168" t="s">
        <v>5203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SUM(P121:P148)</f>
        <v>0</v>
      </c>
      <c r="Q120" s="173"/>
      <c r="R120" s="174">
        <f>SUM(R121:R148)</f>
        <v>0</v>
      </c>
      <c r="S120" s="173"/>
      <c r="T120" s="175">
        <f>SUM(T121:T148)</f>
        <v>0</v>
      </c>
      <c r="AR120" s="176" t="s">
        <v>77</v>
      </c>
      <c r="AT120" s="177" t="s">
        <v>69</v>
      </c>
      <c r="AU120" s="177" t="s">
        <v>70</v>
      </c>
      <c r="AY120" s="176" t="s">
        <v>244</v>
      </c>
      <c r="BK120" s="178">
        <f>SUM(BK121:BK148)</f>
        <v>0</v>
      </c>
    </row>
    <row r="121" spans="1:65" s="2" customFormat="1" ht="44.25" customHeight="1">
      <c r="A121" s="36"/>
      <c r="B121" s="37"/>
      <c r="C121" s="181" t="s">
        <v>146</v>
      </c>
      <c r="D121" s="181" t="s">
        <v>246</v>
      </c>
      <c r="E121" s="182" t="s">
        <v>5204</v>
      </c>
      <c r="F121" s="183" t="s">
        <v>5205</v>
      </c>
      <c r="G121" s="184" t="s">
        <v>1227</v>
      </c>
      <c r="H121" s="185">
        <v>1</v>
      </c>
      <c r="I121" s="186"/>
      <c r="J121" s="187">
        <f>ROUND(I121*H121,2)</f>
        <v>0</v>
      </c>
      <c r="K121" s="188"/>
      <c r="L121" s="41"/>
      <c r="M121" s="189" t="s">
        <v>18</v>
      </c>
      <c r="N121" s="190" t="s">
        <v>41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250</v>
      </c>
      <c r="AT121" s="193" t="s">
        <v>246</v>
      </c>
      <c r="AU121" s="193" t="s">
        <v>77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250</v>
      </c>
      <c r="BM121" s="193" t="s">
        <v>5206</v>
      </c>
    </row>
    <row r="122" spans="1:65" s="2" customFormat="1" ht="19.5">
      <c r="A122" s="36"/>
      <c r="B122" s="37"/>
      <c r="C122" s="38"/>
      <c r="D122" s="197" t="s">
        <v>444</v>
      </c>
      <c r="E122" s="38"/>
      <c r="F122" s="239" t="s">
        <v>5207</v>
      </c>
      <c r="G122" s="38"/>
      <c r="H122" s="38"/>
      <c r="I122" s="240"/>
      <c r="J122" s="38"/>
      <c r="K122" s="38"/>
      <c r="L122" s="41"/>
      <c r="M122" s="241"/>
      <c r="N122" s="24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444</v>
      </c>
      <c r="AU122" s="19" t="s">
        <v>77</v>
      </c>
    </row>
    <row r="123" spans="1:65" s="2" customFormat="1" ht="37.9" customHeight="1">
      <c r="A123" s="36"/>
      <c r="B123" s="37"/>
      <c r="C123" s="181" t="s">
        <v>158</v>
      </c>
      <c r="D123" s="181" t="s">
        <v>246</v>
      </c>
      <c r="E123" s="182" t="s">
        <v>5208</v>
      </c>
      <c r="F123" s="183" t="s">
        <v>5209</v>
      </c>
      <c r="G123" s="184" t="s">
        <v>1227</v>
      </c>
      <c r="H123" s="185">
        <v>1</v>
      </c>
      <c r="I123" s="186"/>
      <c r="J123" s="187">
        <f>ROUND(I123*H123,2)</f>
        <v>0</v>
      </c>
      <c r="K123" s="188"/>
      <c r="L123" s="41"/>
      <c r="M123" s="189" t="s">
        <v>18</v>
      </c>
      <c r="N123" s="190" t="s">
        <v>41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250</v>
      </c>
      <c r="AT123" s="193" t="s">
        <v>246</v>
      </c>
      <c r="AU123" s="193" t="s">
        <v>77</v>
      </c>
      <c r="AY123" s="19" t="s">
        <v>244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77</v>
      </c>
      <c r="BK123" s="194">
        <f>ROUND(I123*H123,2)</f>
        <v>0</v>
      </c>
      <c r="BL123" s="19" t="s">
        <v>250</v>
      </c>
      <c r="BM123" s="193" t="s">
        <v>5210</v>
      </c>
    </row>
    <row r="124" spans="1:65" s="2" customFormat="1" ht="33" customHeight="1">
      <c r="A124" s="36"/>
      <c r="B124" s="37"/>
      <c r="C124" s="181" t="s">
        <v>8</v>
      </c>
      <c r="D124" s="181" t="s">
        <v>246</v>
      </c>
      <c r="E124" s="182" t="s">
        <v>5211</v>
      </c>
      <c r="F124" s="183" t="s">
        <v>5212</v>
      </c>
      <c r="G124" s="184" t="s">
        <v>1227</v>
      </c>
      <c r="H124" s="185">
        <v>2</v>
      </c>
      <c r="I124" s="186"/>
      <c r="J124" s="187">
        <f>ROUND(I124*H124,2)</f>
        <v>0</v>
      </c>
      <c r="K124" s="188"/>
      <c r="L124" s="41"/>
      <c r="M124" s="189" t="s">
        <v>18</v>
      </c>
      <c r="N124" s="190" t="s">
        <v>41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250</v>
      </c>
      <c r="AT124" s="193" t="s">
        <v>246</v>
      </c>
      <c r="AU124" s="193" t="s">
        <v>77</v>
      </c>
      <c r="AY124" s="19" t="s">
        <v>244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250</v>
      </c>
      <c r="BM124" s="193" t="s">
        <v>5213</v>
      </c>
    </row>
    <row r="125" spans="1:65" s="2" customFormat="1" ht="19.5">
      <c r="A125" s="36"/>
      <c r="B125" s="37"/>
      <c r="C125" s="38"/>
      <c r="D125" s="197" t="s">
        <v>444</v>
      </c>
      <c r="E125" s="38"/>
      <c r="F125" s="239" t="s">
        <v>5207</v>
      </c>
      <c r="G125" s="38"/>
      <c r="H125" s="38"/>
      <c r="I125" s="240"/>
      <c r="J125" s="38"/>
      <c r="K125" s="38"/>
      <c r="L125" s="41"/>
      <c r="M125" s="241"/>
      <c r="N125" s="24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444</v>
      </c>
      <c r="AU125" s="19" t="s">
        <v>77</v>
      </c>
    </row>
    <row r="126" spans="1:65" s="2" customFormat="1" ht="24.2" customHeight="1">
      <c r="A126" s="36"/>
      <c r="B126" s="37"/>
      <c r="C126" s="181" t="s">
        <v>167</v>
      </c>
      <c r="D126" s="181" t="s">
        <v>246</v>
      </c>
      <c r="E126" s="182" t="s">
        <v>5214</v>
      </c>
      <c r="F126" s="183" t="s">
        <v>5215</v>
      </c>
      <c r="G126" s="184" t="s">
        <v>1227</v>
      </c>
      <c r="H126" s="185">
        <v>1</v>
      </c>
      <c r="I126" s="186"/>
      <c r="J126" s="187">
        <f>ROUND(I126*H126,2)</f>
        <v>0</v>
      </c>
      <c r="K126" s="188"/>
      <c r="L126" s="41"/>
      <c r="M126" s="189" t="s">
        <v>18</v>
      </c>
      <c r="N126" s="190" t="s">
        <v>41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250</v>
      </c>
      <c r="AT126" s="193" t="s">
        <v>246</v>
      </c>
      <c r="AU126" s="193" t="s">
        <v>77</v>
      </c>
      <c r="AY126" s="19" t="s">
        <v>244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77</v>
      </c>
      <c r="BK126" s="194">
        <f>ROUND(I126*H126,2)</f>
        <v>0</v>
      </c>
      <c r="BL126" s="19" t="s">
        <v>250</v>
      </c>
      <c r="BM126" s="193" t="s">
        <v>5216</v>
      </c>
    </row>
    <row r="127" spans="1:65" s="2" customFormat="1" ht="19.5">
      <c r="A127" s="36"/>
      <c r="B127" s="37"/>
      <c r="C127" s="38"/>
      <c r="D127" s="197" t="s">
        <v>444</v>
      </c>
      <c r="E127" s="38"/>
      <c r="F127" s="239" t="s">
        <v>5207</v>
      </c>
      <c r="G127" s="38"/>
      <c r="H127" s="38"/>
      <c r="I127" s="240"/>
      <c r="J127" s="38"/>
      <c r="K127" s="38"/>
      <c r="L127" s="41"/>
      <c r="M127" s="241"/>
      <c r="N127" s="24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444</v>
      </c>
      <c r="AU127" s="19" t="s">
        <v>77</v>
      </c>
    </row>
    <row r="128" spans="1:65" s="2" customFormat="1" ht="24.2" customHeight="1">
      <c r="A128" s="36"/>
      <c r="B128" s="37"/>
      <c r="C128" s="181" t="s">
        <v>333</v>
      </c>
      <c r="D128" s="181" t="s">
        <v>246</v>
      </c>
      <c r="E128" s="182" t="s">
        <v>5217</v>
      </c>
      <c r="F128" s="183" t="s">
        <v>5218</v>
      </c>
      <c r="G128" s="184" t="s">
        <v>1227</v>
      </c>
      <c r="H128" s="185">
        <v>2</v>
      </c>
      <c r="I128" s="186"/>
      <c r="J128" s="187">
        <f>ROUND(I128*H128,2)</f>
        <v>0</v>
      </c>
      <c r="K128" s="188"/>
      <c r="L128" s="41"/>
      <c r="M128" s="189" t="s">
        <v>18</v>
      </c>
      <c r="N128" s="190" t="s">
        <v>41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250</v>
      </c>
      <c r="AT128" s="193" t="s">
        <v>246</v>
      </c>
      <c r="AU128" s="193" t="s">
        <v>77</v>
      </c>
      <c r="AY128" s="19" t="s">
        <v>244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77</v>
      </c>
      <c r="BK128" s="194">
        <f>ROUND(I128*H128,2)</f>
        <v>0</v>
      </c>
      <c r="BL128" s="19" t="s">
        <v>250</v>
      </c>
      <c r="BM128" s="193" t="s">
        <v>5219</v>
      </c>
    </row>
    <row r="129" spans="1:65" s="2" customFormat="1" ht="19.5">
      <c r="A129" s="36"/>
      <c r="B129" s="37"/>
      <c r="C129" s="38"/>
      <c r="D129" s="197" t="s">
        <v>444</v>
      </c>
      <c r="E129" s="38"/>
      <c r="F129" s="239" t="s">
        <v>5207</v>
      </c>
      <c r="G129" s="38"/>
      <c r="H129" s="38"/>
      <c r="I129" s="240"/>
      <c r="J129" s="38"/>
      <c r="K129" s="38"/>
      <c r="L129" s="41"/>
      <c r="M129" s="241"/>
      <c r="N129" s="24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444</v>
      </c>
      <c r="AU129" s="19" t="s">
        <v>77</v>
      </c>
    </row>
    <row r="130" spans="1:65" s="2" customFormat="1" ht="24.2" customHeight="1">
      <c r="A130" s="36"/>
      <c r="B130" s="37"/>
      <c r="C130" s="181" t="s">
        <v>339</v>
      </c>
      <c r="D130" s="181" t="s">
        <v>246</v>
      </c>
      <c r="E130" s="182" t="s">
        <v>5220</v>
      </c>
      <c r="F130" s="183" t="s">
        <v>5221</v>
      </c>
      <c r="G130" s="184" t="s">
        <v>1227</v>
      </c>
      <c r="H130" s="185">
        <v>3</v>
      </c>
      <c r="I130" s="186"/>
      <c r="J130" s="187">
        <f>ROUND(I130*H130,2)</f>
        <v>0</v>
      </c>
      <c r="K130" s="188"/>
      <c r="L130" s="41"/>
      <c r="M130" s="189" t="s">
        <v>18</v>
      </c>
      <c r="N130" s="190" t="s">
        <v>41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250</v>
      </c>
      <c r="AT130" s="193" t="s">
        <v>246</v>
      </c>
      <c r="AU130" s="193" t="s">
        <v>77</v>
      </c>
      <c r="AY130" s="19" t="s">
        <v>244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77</v>
      </c>
      <c r="BK130" s="194">
        <f>ROUND(I130*H130,2)</f>
        <v>0</v>
      </c>
      <c r="BL130" s="19" t="s">
        <v>250</v>
      </c>
      <c r="BM130" s="193" t="s">
        <v>5222</v>
      </c>
    </row>
    <row r="131" spans="1:65" s="2" customFormat="1" ht="19.5">
      <c r="A131" s="36"/>
      <c r="B131" s="37"/>
      <c r="C131" s="38"/>
      <c r="D131" s="197" t="s">
        <v>444</v>
      </c>
      <c r="E131" s="38"/>
      <c r="F131" s="239" t="s">
        <v>5207</v>
      </c>
      <c r="G131" s="38"/>
      <c r="H131" s="38"/>
      <c r="I131" s="240"/>
      <c r="J131" s="38"/>
      <c r="K131" s="38"/>
      <c r="L131" s="41"/>
      <c r="M131" s="241"/>
      <c r="N131" s="24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444</v>
      </c>
      <c r="AU131" s="19" t="s">
        <v>77</v>
      </c>
    </row>
    <row r="132" spans="1:65" s="2" customFormat="1" ht="24.2" customHeight="1">
      <c r="A132" s="36"/>
      <c r="B132" s="37"/>
      <c r="C132" s="181" t="s">
        <v>344</v>
      </c>
      <c r="D132" s="181" t="s">
        <v>246</v>
      </c>
      <c r="E132" s="182" t="s">
        <v>5223</v>
      </c>
      <c r="F132" s="183" t="s">
        <v>5224</v>
      </c>
      <c r="G132" s="184" t="s">
        <v>1227</v>
      </c>
      <c r="H132" s="185">
        <v>1</v>
      </c>
      <c r="I132" s="186"/>
      <c r="J132" s="187">
        <f>ROUND(I132*H132,2)</f>
        <v>0</v>
      </c>
      <c r="K132" s="188"/>
      <c r="L132" s="41"/>
      <c r="M132" s="189" t="s">
        <v>18</v>
      </c>
      <c r="N132" s="190" t="s">
        <v>41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250</v>
      </c>
      <c r="AT132" s="193" t="s">
        <v>246</v>
      </c>
      <c r="AU132" s="193" t="s">
        <v>77</v>
      </c>
      <c r="AY132" s="19" t="s">
        <v>244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77</v>
      </c>
      <c r="BK132" s="194">
        <f>ROUND(I132*H132,2)</f>
        <v>0</v>
      </c>
      <c r="BL132" s="19" t="s">
        <v>250</v>
      </c>
      <c r="BM132" s="193" t="s">
        <v>5225</v>
      </c>
    </row>
    <row r="133" spans="1:65" s="2" customFormat="1" ht="19.5">
      <c r="A133" s="36"/>
      <c r="B133" s="37"/>
      <c r="C133" s="38"/>
      <c r="D133" s="197" t="s">
        <v>444</v>
      </c>
      <c r="E133" s="38"/>
      <c r="F133" s="239" t="s">
        <v>5207</v>
      </c>
      <c r="G133" s="38"/>
      <c r="H133" s="38"/>
      <c r="I133" s="240"/>
      <c r="J133" s="38"/>
      <c r="K133" s="38"/>
      <c r="L133" s="41"/>
      <c r="M133" s="241"/>
      <c r="N133" s="24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444</v>
      </c>
      <c r="AU133" s="19" t="s">
        <v>77</v>
      </c>
    </row>
    <row r="134" spans="1:65" s="2" customFormat="1" ht="24.2" customHeight="1">
      <c r="A134" s="36"/>
      <c r="B134" s="37"/>
      <c r="C134" s="181" t="s">
        <v>348</v>
      </c>
      <c r="D134" s="181" t="s">
        <v>246</v>
      </c>
      <c r="E134" s="182" t="s">
        <v>5226</v>
      </c>
      <c r="F134" s="183" t="s">
        <v>5227</v>
      </c>
      <c r="G134" s="184" t="s">
        <v>1227</v>
      </c>
      <c r="H134" s="185">
        <v>1</v>
      </c>
      <c r="I134" s="186"/>
      <c r="J134" s="187">
        <f>ROUND(I134*H134,2)</f>
        <v>0</v>
      </c>
      <c r="K134" s="188"/>
      <c r="L134" s="41"/>
      <c r="M134" s="189" t="s">
        <v>18</v>
      </c>
      <c r="N134" s="190" t="s">
        <v>41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250</v>
      </c>
      <c r="AT134" s="193" t="s">
        <v>246</v>
      </c>
      <c r="AU134" s="193" t="s">
        <v>77</v>
      </c>
      <c r="AY134" s="19" t="s">
        <v>244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77</v>
      </c>
      <c r="BK134" s="194">
        <f>ROUND(I134*H134,2)</f>
        <v>0</v>
      </c>
      <c r="BL134" s="19" t="s">
        <v>250</v>
      </c>
      <c r="BM134" s="193" t="s">
        <v>5228</v>
      </c>
    </row>
    <row r="135" spans="1:65" s="2" customFormat="1" ht="19.5">
      <c r="A135" s="36"/>
      <c r="B135" s="37"/>
      <c r="C135" s="38"/>
      <c r="D135" s="197" t="s">
        <v>444</v>
      </c>
      <c r="E135" s="38"/>
      <c r="F135" s="239" t="s">
        <v>5207</v>
      </c>
      <c r="G135" s="38"/>
      <c r="H135" s="38"/>
      <c r="I135" s="240"/>
      <c r="J135" s="38"/>
      <c r="K135" s="38"/>
      <c r="L135" s="41"/>
      <c r="M135" s="241"/>
      <c r="N135" s="24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444</v>
      </c>
      <c r="AU135" s="19" t="s">
        <v>77</v>
      </c>
    </row>
    <row r="136" spans="1:65" s="2" customFormat="1" ht="37.9" customHeight="1">
      <c r="A136" s="36"/>
      <c r="B136" s="37"/>
      <c r="C136" s="181" t="s">
        <v>7</v>
      </c>
      <c r="D136" s="181" t="s">
        <v>246</v>
      </c>
      <c r="E136" s="182" t="s">
        <v>5229</v>
      </c>
      <c r="F136" s="183" t="s">
        <v>5230</v>
      </c>
      <c r="G136" s="184" t="s">
        <v>1227</v>
      </c>
      <c r="H136" s="185">
        <v>2</v>
      </c>
      <c r="I136" s="186"/>
      <c r="J136" s="187">
        <f>ROUND(I136*H136,2)</f>
        <v>0</v>
      </c>
      <c r="K136" s="188"/>
      <c r="L136" s="41"/>
      <c r="M136" s="189" t="s">
        <v>18</v>
      </c>
      <c r="N136" s="190" t="s">
        <v>41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250</v>
      </c>
      <c r="AT136" s="193" t="s">
        <v>246</v>
      </c>
      <c r="AU136" s="193" t="s">
        <v>77</v>
      </c>
      <c r="AY136" s="19" t="s">
        <v>244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77</v>
      </c>
      <c r="BK136" s="194">
        <f>ROUND(I136*H136,2)</f>
        <v>0</v>
      </c>
      <c r="BL136" s="19" t="s">
        <v>250</v>
      </c>
      <c r="BM136" s="193" t="s">
        <v>5231</v>
      </c>
    </row>
    <row r="137" spans="1:65" s="2" customFormat="1" ht="33" customHeight="1">
      <c r="A137" s="36"/>
      <c r="B137" s="37"/>
      <c r="C137" s="181" t="s">
        <v>359</v>
      </c>
      <c r="D137" s="181" t="s">
        <v>246</v>
      </c>
      <c r="E137" s="182" t="s">
        <v>5232</v>
      </c>
      <c r="F137" s="183" t="s">
        <v>5233</v>
      </c>
      <c r="G137" s="184" t="s">
        <v>1227</v>
      </c>
      <c r="H137" s="185">
        <v>1</v>
      </c>
      <c r="I137" s="186"/>
      <c r="J137" s="187">
        <f>ROUND(I137*H137,2)</f>
        <v>0</v>
      </c>
      <c r="K137" s="188"/>
      <c r="L137" s="41"/>
      <c r="M137" s="189" t="s">
        <v>18</v>
      </c>
      <c r="N137" s="190" t="s">
        <v>41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250</v>
      </c>
      <c r="AT137" s="193" t="s">
        <v>246</v>
      </c>
      <c r="AU137" s="193" t="s">
        <v>77</v>
      </c>
      <c r="AY137" s="19" t="s">
        <v>244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250</v>
      </c>
      <c r="BM137" s="193" t="s">
        <v>5234</v>
      </c>
    </row>
    <row r="138" spans="1:65" s="2" customFormat="1" ht="24.2" customHeight="1">
      <c r="A138" s="36"/>
      <c r="B138" s="37"/>
      <c r="C138" s="181" t="s">
        <v>370</v>
      </c>
      <c r="D138" s="181" t="s">
        <v>246</v>
      </c>
      <c r="E138" s="182" t="s">
        <v>5235</v>
      </c>
      <c r="F138" s="183" t="s">
        <v>5176</v>
      </c>
      <c r="G138" s="184" t="s">
        <v>1227</v>
      </c>
      <c r="H138" s="185">
        <v>1</v>
      </c>
      <c r="I138" s="186"/>
      <c r="J138" s="187">
        <f>ROUND(I138*H138,2)</f>
        <v>0</v>
      </c>
      <c r="K138" s="188"/>
      <c r="L138" s="41"/>
      <c r="M138" s="189" t="s">
        <v>18</v>
      </c>
      <c r="N138" s="190" t="s">
        <v>41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250</v>
      </c>
      <c r="AT138" s="193" t="s">
        <v>246</v>
      </c>
      <c r="AU138" s="193" t="s">
        <v>77</v>
      </c>
      <c r="AY138" s="19" t="s">
        <v>244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77</v>
      </c>
      <c r="BK138" s="194">
        <f>ROUND(I138*H138,2)</f>
        <v>0</v>
      </c>
      <c r="BL138" s="19" t="s">
        <v>250</v>
      </c>
      <c r="BM138" s="193" t="s">
        <v>5236</v>
      </c>
    </row>
    <row r="139" spans="1:65" s="2" customFormat="1" ht="19.5">
      <c r="A139" s="36"/>
      <c r="B139" s="37"/>
      <c r="C139" s="38"/>
      <c r="D139" s="197" t="s">
        <v>444</v>
      </c>
      <c r="E139" s="38"/>
      <c r="F139" s="239" t="s">
        <v>5174</v>
      </c>
      <c r="G139" s="38"/>
      <c r="H139" s="38"/>
      <c r="I139" s="240"/>
      <c r="J139" s="38"/>
      <c r="K139" s="38"/>
      <c r="L139" s="41"/>
      <c r="M139" s="241"/>
      <c r="N139" s="24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444</v>
      </c>
      <c r="AU139" s="19" t="s">
        <v>77</v>
      </c>
    </row>
    <row r="140" spans="1:65" s="2" customFormat="1" ht="24.2" customHeight="1">
      <c r="A140" s="36"/>
      <c r="B140" s="37"/>
      <c r="C140" s="181" t="s">
        <v>376</v>
      </c>
      <c r="D140" s="181" t="s">
        <v>246</v>
      </c>
      <c r="E140" s="182" t="s">
        <v>5237</v>
      </c>
      <c r="F140" s="183" t="s">
        <v>5238</v>
      </c>
      <c r="G140" s="184" t="s">
        <v>1227</v>
      </c>
      <c r="H140" s="185">
        <v>1</v>
      </c>
      <c r="I140" s="186"/>
      <c r="J140" s="187">
        <f>ROUND(I140*H140,2)</f>
        <v>0</v>
      </c>
      <c r="K140" s="188"/>
      <c r="L140" s="41"/>
      <c r="M140" s="189" t="s">
        <v>18</v>
      </c>
      <c r="N140" s="190" t="s">
        <v>41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250</v>
      </c>
      <c r="AT140" s="193" t="s">
        <v>246</v>
      </c>
      <c r="AU140" s="193" t="s">
        <v>77</v>
      </c>
      <c r="AY140" s="19" t="s">
        <v>244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77</v>
      </c>
      <c r="BK140" s="194">
        <f>ROUND(I140*H140,2)</f>
        <v>0</v>
      </c>
      <c r="BL140" s="19" t="s">
        <v>250</v>
      </c>
      <c r="BM140" s="193" t="s">
        <v>5239</v>
      </c>
    </row>
    <row r="141" spans="1:65" s="2" customFormat="1" ht="19.5">
      <c r="A141" s="36"/>
      <c r="B141" s="37"/>
      <c r="C141" s="38"/>
      <c r="D141" s="197" t="s">
        <v>444</v>
      </c>
      <c r="E141" s="38"/>
      <c r="F141" s="239" t="s">
        <v>5174</v>
      </c>
      <c r="G141" s="38"/>
      <c r="H141" s="38"/>
      <c r="I141" s="240"/>
      <c r="J141" s="38"/>
      <c r="K141" s="38"/>
      <c r="L141" s="41"/>
      <c r="M141" s="241"/>
      <c r="N141" s="24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444</v>
      </c>
      <c r="AU141" s="19" t="s">
        <v>77</v>
      </c>
    </row>
    <row r="142" spans="1:65" s="2" customFormat="1" ht="21.75" customHeight="1">
      <c r="A142" s="36"/>
      <c r="B142" s="37"/>
      <c r="C142" s="181" t="s">
        <v>382</v>
      </c>
      <c r="D142" s="181" t="s">
        <v>246</v>
      </c>
      <c r="E142" s="182" t="s">
        <v>5240</v>
      </c>
      <c r="F142" s="183" t="s">
        <v>5172</v>
      </c>
      <c r="G142" s="184" t="s">
        <v>1227</v>
      </c>
      <c r="H142" s="185">
        <v>1</v>
      </c>
      <c r="I142" s="186"/>
      <c r="J142" s="187">
        <f>ROUND(I142*H142,2)</f>
        <v>0</v>
      </c>
      <c r="K142" s="188"/>
      <c r="L142" s="41"/>
      <c r="M142" s="189" t="s">
        <v>18</v>
      </c>
      <c r="N142" s="190" t="s">
        <v>41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250</v>
      </c>
      <c r="AT142" s="193" t="s">
        <v>246</v>
      </c>
      <c r="AU142" s="193" t="s">
        <v>77</v>
      </c>
      <c r="AY142" s="19" t="s">
        <v>244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77</v>
      </c>
      <c r="BK142" s="194">
        <f>ROUND(I142*H142,2)</f>
        <v>0</v>
      </c>
      <c r="BL142" s="19" t="s">
        <v>250</v>
      </c>
      <c r="BM142" s="193" t="s">
        <v>5241</v>
      </c>
    </row>
    <row r="143" spans="1:65" s="2" customFormat="1" ht="19.5">
      <c r="A143" s="36"/>
      <c r="B143" s="37"/>
      <c r="C143" s="38"/>
      <c r="D143" s="197" t="s">
        <v>444</v>
      </c>
      <c r="E143" s="38"/>
      <c r="F143" s="239" t="s">
        <v>5174</v>
      </c>
      <c r="G143" s="38"/>
      <c r="H143" s="38"/>
      <c r="I143" s="240"/>
      <c r="J143" s="38"/>
      <c r="K143" s="38"/>
      <c r="L143" s="41"/>
      <c r="M143" s="241"/>
      <c r="N143" s="24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444</v>
      </c>
      <c r="AU143" s="19" t="s">
        <v>77</v>
      </c>
    </row>
    <row r="144" spans="1:65" s="2" customFormat="1" ht="24.2" customHeight="1">
      <c r="A144" s="36"/>
      <c r="B144" s="37"/>
      <c r="C144" s="181" t="s">
        <v>387</v>
      </c>
      <c r="D144" s="181" t="s">
        <v>246</v>
      </c>
      <c r="E144" s="182" t="s">
        <v>5242</v>
      </c>
      <c r="F144" s="183" t="s">
        <v>5243</v>
      </c>
      <c r="G144" s="184" t="s">
        <v>1227</v>
      </c>
      <c r="H144" s="185">
        <v>1</v>
      </c>
      <c r="I144" s="186"/>
      <c r="J144" s="187">
        <f>ROUND(I144*H144,2)</f>
        <v>0</v>
      </c>
      <c r="K144" s="188"/>
      <c r="L144" s="41"/>
      <c r="M144" s="189" t="s">
        <v>18</v>
      </c>
      <c r="N144" s="190" t="s">
        <v>41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250</v>
      </c>
      <c r="AT144" s="193" t="s">
        <v>246</v>
      </c>
      <c r="AU144" s="193" t="s">
        <v>77</v>
      </c>
      <c r="AY144" s="19" t="s">
        <v>244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77</v>
      </c>
      <c r="BK144" s="194">
        <f>ROUND(I144*H144,2)</f>
        <v>0</v>
      </c>
      <c r="BL144" s="19" t="s">
        <v>250</v>
      </c>
      <c r="BM144" s="193" t="s">
        <v>5244</v>
      </c>
    </row>
    <row r="145" spans="1:65" s="2" customFormat="1" ht="24.2" customHeight="1">
      <c r="A145" s="36"/>
      <c r="B145" s="37"/>
      <c r="C145" s="181" t="s">
        <v>392</v>
      </c>
      <c r="D145" s="181" t="s">
        <v>246</v>
      </c>
      <c r="E145" s="182" t="s">
        <v>5245</v>
      </c>
      <c r="F145" s="183" t="s">
        <v>5246</v>
      </c>
      <c r="G145" s="184" t="s">
        <v>1227</v>
      </c>
      <c r="H145" s="185">
        <v>1</v>
      </c>
      <c r="I145" s="186"/>
      <c r="J145" s="187">
        <f>ROUND(I145*H145,2)</f>
        <v>0</v>
      </c>
      <c r="K145" s="188"/>
      <c r="L145" s="41"/>
      <c r="M145" s="189" t="s">
        <v>18</v>
      </c>
      <c r="N145" s="190" t="s">
        <v>41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250</v>
      </c>
      <c r="AT145" s="193" t="s">
        <v>246</v>
      </c>
      <c r="AU145" s="193" t="s">
        <v>77</v>
      </c>
      <c r="AY145" s="19" t="s">
        <v>244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77</v>
      </c>
      <c r="BK145" s="194">
        <f>ROUND(I145*H145,2)</f>
        <v>0</v>
      </c>
      <c r="BL145" s="19" t="s">
        <v>250</v>
      </c>
      <c r="BM145" s="193" t="s">
        <v>5247</v>
      </c>
    </row>
    <row r="146" spans="1:65" s="2" customFormat="1" ht="19.5">
      <c r="A146" s="36"/>
      <c r="B146" s="37"/>
      <c r="C146" s="38"/>
      <c r="D146" s="197" t="s">
        <v>444</v>
      </c>
      <c r="E146" s="38"/>
      <c r="F146" s="239" t="s">
        <v>5167</v>
      </c>
      <c r="G146" s="38"/>
      <c r="H146" s="38"/>
      <c r="I146" s="240"/>
      <c r="J146" s="38"/>
      <c r="K146" s="38"/>
      <c r="L146" s="41"/>
      <c r="M146" s="241"/>
      <c r="N146" s="24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444</v>
      </c>
      <c r="AU146" s="19" t="s">
        <v>77</v>
      </c>
    </row>
    <row r="147" spans="1:65" s="2" customFormat="1" ht="24.2" customHeight="1">
      <c r="A147" s="36"/>
      <c r="B147" s="37"/>
      <c r="C147" s="181" t="s">
        <v>397</v>
      </c>
      <c r="D147" s="181" t="s">
        <v>246</v>
      </c>
      <c r="E147" s="182" t="s">
        <v>5248</v>
      </c>
      <c r="F147" s="183" t="s">
        <v>5249</v>
      </c>
      <c r="G147" s="184" t="s">
        <v>1227</v>
      </c>
      <c r="H147" s="185">
        <v>1</v>
      </c>
      <c r="I147" s="186"/>
      <c r="J147" s="187">
        <f>ROUND(I147*H147,2)</f>
        <v>0</v>
      </c>
      <c r="K147" s="188"/>
      <c r="L147" s="41"/>
      <c r="M147" s="189" t="s">
        <v>18</v>
      </c>
      <c r="N147" s="190" t="s">
        <v>41</v>
      </c>
      <c r="O147" s="6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250</v>
      </c>
      <c r="AT147" s="193" t="s">
        <v>246</v>
      </c>
      <c r="AU147" s="193" t="s">
        <v>77</v>
      </c>
      <c r="AY147" s="19" t="s">
        <v>244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77</v>
      </c>
      <c r="BK147" s="194">
        <f>ROUND(I147*H147,2)</f>
        <v>0</v>
      </c>
      <c r="BL147" s="19" t="s">
        <v>250</v>
      </c>
      <c r="BM147" s="193" t="s">
        <v>5250</v>
      </c>
    </row>
    <row r="148" spans="1:65" s="2" customFormat="1" ht="19.5">
      <c r="A148" s="36"/>
      <c r="B148" s="37"/>
      <c r="C148" s="38"/>
      <c r="D148" s="197" t="s">
        <v>444</v>
      </c>
      <c r="E148" s="38"/>
      <c r="F148" s="239" t="s">
        <v>5167</v>
      </c>
      <c r="G148" s="38"/>
      <c r="H148" s="38"/>
      <c r="I148" s="240"/>
      <c r="J148" s="38"/>
      <c r="K148" s="38"/>
      <c r="L148" s="41"/>
      <c r="M148" s="241"/>
      <c r="N148" s="24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444</v>
      </c>
      <c r="AU148" s="19" t="s">
        <v>77</v>
      </c>
    </row>
    <row r="149" spans="1:65" s="12" customFormat="1" ht="25.9" customHeight="1">
      <c r="B149" s="165"/>
      <c r="C149" s="166"/>
      <c r="D149" s="167" t="s">
        <v>69</v>
      </c>
      <c r="E149" s="168" t="s">
        <v>5251</v>
      </c>
      <c r="F149" s="168" t="s">
        <v>5252</v>
      </c>
      <c r="G149" s="166"/>
      <c r="H149" s="166"/>
      <c r="I149" s="169"/>
      <c r="J149" s="170">
        <f>BK149</f>
        <v>0</v>
      </c>
      <c r="K149" s="166"/>
      <c r="L149" s="171"/>
      <c r="M149" s="172"/>
      <c r="N149" s="173"/>
      <c r="O149" s="173"/>
      <c r="P149" s="174">
        <f>SUM(P150:P152)</f>
        <v>0</v>
      </c>
      <c r="Q149" s="173"/>
      <c r="R149" s="174">
        <f>SUM(R150:R152)</f>
        <v>0</v>
      </c>
      <c r="S149" s="173"/>
      <c r="T149" s="175">
        <f>SUM(T150:T152)</f>
        <v>0</v>
      </c>
      <c r="AR149" s="176" t="s">
        <v>77</v>
      </c>
      <c r="AT149" s="177" t="s">
        <v>69</v>
      </c>
      <c r="AU149" s="177" t="s">
        <v>70</v>
      </c>
      <c r="AY149" s="176" t="s">
        <v>244</v>
      </c>
      <c r="BK149" s="178">
        <f>SUM(BK150:BK152)</f>
        <v>0</v>
      </c>
    </row>
    <row r="150" spans="1:65" s="2" customFormat="1" ht="24.2" customHeight="1">
      <c r="A150" s="36"/>
      <c r="B150" s="37"/>
      <c r="C150" s="181" t="s">
        <v>402</v>
      </c>
      <c r="D150" s="181" t="s">
        <v>246</v>
      </c>
      <c r="E150" s="182" t="s">
        <v>5253</v>
      </c>
      <c r="F150" s="183" t="s">
        <v>5254</v>
      </c>
      <c r="G150" s="184" t="s">
        <v>1227</v>
      </c>
      <c r="H150" s="185">
        <v>1</v>
      </c>
      <c r="I150" s="186"/>
      <c r="J150" s="187">
        <f>ROUND(I150*H150,2)</f>
        <v>0</v>
      </c>
      <c r="K150" s="188"/>
      <c r="L150" s="41"/>
      <c r="M150" s="189" t="s">
        <v>18</v>
      </c>
      <c r="N150" s="190" t="s">
        <v>41</v>
      </c>
      <c r="O150" s="6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250</v>
      </c>
      <c r="AT150" s="193" t="s">
        <v>246</v>
      </c>
      <c r="AU150" s="193" t="s">
        <v>77</v>
      </c>
      <c r="AY150" s="19" t="s">
        <v>244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77</v>
      </c>
      <c r="BK150" s="194">
        <f>ROUND(I150*H150,2)</f>
        <v>0</v>
      </c>
      <c r="BL150" s="19" t="s">
        <v>250</v>
      </c>
      <c r="BM150" s="193" t="s">
        <v>5255</v>
      </c>
    </row>
    <row r="151" spans="1:65" s="2" customFormat="1" ht="19.5">
      <c r="A151" s="36"/>
      <c r="B151" s="37"/>
      <c r="C151" s="38"/>
      <c r="D151" s="197" t="s">
        <v>444</v>
      </c>
      <c r="E151" s="38"/>
      <c r="F151" s="239" t="s">
        <v>5167</v>
      </c>
      <c r="G151" s="38"/>
      <c r="H151" s="38"/>
      <c r="I151" s="240"/>
      <c r="J151" s="38"/>
      <c r="K151" s="38"/>
      <c r="L151" s="41"/>
      <c r="M151" s="241"/>
      <c r="N151" s="24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444</v>
      </c>
      <c r="AU151" s="19" t="s">
        <v>77</v>
      </c>
    </row>
    <row r="152" spans="1:65" s="2" customFormat="1" ht="44.25" customHeight="1">
      <c r="A152" s="36"/>
      <c r="B152" s="37"/>
      <c r="C152" s="181" t="s">
        <v>407</v>
      </c>
      <c r="D152" s="181" t="s">
        <v>246</v>
      </c>
      <c r="E152" s="182" t="s">
        <v>5256</v>
      </c>
      <c r="F152" s="183" t="s">
        <v>5257</v>
      </c>
      <c r="G152" s="184" t="s">
        <v>1227</v>
      </c>
      <c r="H152" s="185">
        <v>1</v>
      </c>
      <c r="I152" s="186"/>
      <c r="J152" s="187">
        <f>ROUND(I152*H152,2)</f>
        <v>0</v>
      </c>
      <c r="K152" s="188"/>
      <c r="L152" s="41"/>
      <c r="M152" s="189" t="s">
        <v>18</v>
      </c>
      <c r="N152" s="190" t="s">
        <v>41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250</v>
      </c>
      <c r="AT152" s="193" t="s">
        <v>246</v>
      </c>
      <c r="AU152" s="193" t="s">
        <v>77</v>
      </c>
      <c r="AY152" s="19" t="s">
        <v>244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77</v>
      </c>
      <c r="BK152" s="194">
        <f>ROUND(I152*H152,2)</f>
        <v>0</v>
      </c>
      <c r="BL152" s="19" t="s">
        <v>250</v>
      </c>
      <c r="BM152" s="193" t="s">
        <v>5258</v>
      </c>
    </row>
    <row r="153" spans="1:65" s="12" customFormat="1" ht="25.9" customHeight="1">
      <c r="B153" s="165"/>
      <c r="C153" s="166"/>
      <c r="D153" s="167" t="s">
        <v>69</v>
      </c>
      <c r="E153" s="168" t="s">
        <v>5259</v>
      </c>
      <c r="F153" s="168" t="s">
        <v>5260</v>
      </c>
      <c r="G153" s="166"/>
      <c r="H153" s="166"/>
      <c r="I153" s="169"/>
      <c r="J153" s="170">
        <f>BK153</f>
        <v>0</v>
      </c>
      <c r="K153" s="166"/>
      <c r="L153" s="171"/>
      <c r="M153" s="172"/>
      <c r="N153" s="173"/>
      <c r="O153" s="173"/>
      <c r="P153" s="174">
        <f>SUM(P154:P155)</f>
        <v>0</v>
      </c>
      <c r="Q153" s="173"/>
      <c r="R153" s="174">
        <f>SUM(R154:R155)</f>
        <v>0</v>
      </c>
      <c r="S153" s="173"/>
      <c r="T153" s="175">
        <f>SUM(T154:T155)</f>
        <v>0</v>
      </c>
      <c r="AR153" s="176" t="s">
        <v>77</v>
      </c>
      <c r="AT153" s="177" t="s">
        <v>69</v>
      </c>
      <c r="AU153" s="177" t="s">
        <v>70</v>
      </c>
      <c r="AY153" s="176" t="s">
        <v>244</v>
      </c>
      <c r="BK153" s="178">
        <f>SUM(BK154:BK155)</f>
        <v>0</v>
      </c>
    </row>
    <row r="154" spans="1:65" s="2" customFormat="1" ht="21.75" customHeight="1">
      <c r="A154" s="36"/>
      <c r="B154" s="37"/>
      <c r="C154" s="181" t="s">
        <v>411</v>
      </c>
      <c r="D154" s="181" t="s">
        <v>246</v>
      </c>
      <c r="E154" s="182" t="s">
        <v>5261</v>
      </c>
      <c r="F154" s="183" t="s">
        <v>5262</v>
      </c>
      <c r="G154" s="184" t="s">
        <v>1227</v>
      </c>
      <c r="H154" s="185">
        <v>1</v>
      </c>
      <c r="I154" s="186"/>
      <c r="J154" s="187">
        <f>ROUND(I154*H154,2)</f>
        <v>0</v>
      </c>
      <c r="K154" s="188"/>
      <c r="L154" s="41"/>
      <c r="M154" s="189" t="s">
        <v>18</v>
      </c>
      <c r="N154" s="190" t="s">
        <v>41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250</v>
      </c>
      <c r="AT154" s="193" t="s">
        <v>246</v>
      </c>
      <c r="AU154" s="193" t="s">
        <v>77</v>
      </c>
      <c r="AY154" s="19" t="s">
        <v>244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77</v>
      </c>
      <c r="BK154" s="194">
        <f>ROUND(I154*H154,2)</f>
        <v>0</v>
      </c>
      <c r="BL154" s="19" t="s">
        <v>250</v>
      </c>
      <c r="BM154" s="193" t="s">
        <v>5263</v>
      </c>
    </row>
    <row r="155" spans="1:65" s="2" customFormat="1" ht="19.5">
      <c r="A155" s="36"/>
      <c r="B155" s="37"/>
      <c r="C155" s="38"/>
      <c r="D155" s="197" t="s">
        <v>444</v>
      </c>
      <c r="E155" s="38"/>
      <c r="F155" s="239" t="s">
        <v>5174</v>
      </c>
      <c r="G155" s="38"/>
      <c r="H155" s="38"/>
      <c r="I155" s="240"/>
      <c r="J155" s="38"/>
      <c r="K155" s="38"/>
      <c r="L155" s="41"/>
      <c r="M155" s="241"/>
      <c r="N155" s="24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444</v>
      </c>
      <c r="AU155" s="19" t="s">
        <v>77</v>
      </c>
    </row>
    <row r="156" spans="1:65" s="12" customFormat="1" ht="25.9" customHeight="1">
      <c r="B156" s="165"/>
      <c r="C156" s="166"/>
      <c r="D156" s="167" t="s">
        <v>69</v>
      </c>
      <c r="E156" s="168" t="s">
        <v>5264</v>
      </c>
      <c r="F156" s="168" t="s">
        <v>5265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SUM(P157:P163)</f>
        <v>0</v>
      </c>
      <c r="Q156" s="173"/>
      <c r="R156" s="174">
        <f>SUM(R157:R163)</f>
        <v>0</v>
      </c>
      <c r="S156" s="173"/>
      <c r="T156" s="175">
        <f>SUM(T157:T163)</f>
        <v>0</v>
      </c>
      <c r="AR156" s="176" t="s">
        <v>77</v>
      </c>
      <c r="AT156" s="177" t="s">
        <v>69</v>
      </c>
      <c r="AU156" s="177" t="s">
        <v>70</v>
      </c>
      <c r="AY156" s="176" t="s">
        <v>244</v>
      </c>
      <c r="BK156" s="178">
        <f>SUM(BK157:BK163)</f>
        <v>0</v>
      </c>
    </row>
    <row r="157" spans="1:65" s="2" customFormat="1" ht="21.75" customHeight="1">
      <c r="A157" s="36"/>
      <c r="B157" s="37"/>
      <c r="C157" s="181" t="s">
        <v>415</v>
      </c>
      <c r="D157" s="181" t="s">
        <v>246</v>
      </c>
      <c r="E157" s="182" t="s">
        <v>5266</v>
      </c>
      <c r="F157" s="183" t="s">
        <v>5267</v>
      </c>
      <c r="G157" s="184" t="s">
        <v>1227</v>
      </c>
      <c r="H157" s="185">
        <v>1</v>
      </c>
      <c r="I157" s="186"/>
      <c r="J157" s="187">
        <f>ROUND(I157*H157,2)</f>
        <v>0</v>
      </c>
      <c r="K157" s="188"/>
      <c r="L157" s="41"/>
      <c r="M157" s="189" t="s">
        <v>18</v>
      </c>
      <c r="N157" s="190" t="s">
        <v>41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250</v>
      </c>
      <c r="AT157" s="193" t="s">
        <v>246</v>
      </c>
      <c r="AU157" s="193" t="s">
        <v>77</v>
      </c>
      <c r="AY157" s="19" t="s">
        <v>244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77</v>
      </c>
      <c r="BK157" s="194">
        <f>ROUND(I157*H157,2)</f>
        <v>0</v>
      </c>
      <c r="BL157" s="19" t="s">
        <v>250</v>
      </c>
      <c r="BM157" s="193" t="s">
        <v>5268</v>
      </c>
    </row>
    <row r="158" spans="1:65" s="2" customFormat="1" ht="19.5">
      <c r="A158" s="36"/>
      <c r="B158" s="37"/>
      <c r="C158" s="38"/>
      <c r="D158" s="197" t="s">
        <v>444</v>
      </c>
      <c r="E158" s="38"/>
      <c r="F158" s="239" t="s">
        <v>5174</v>
      </c>
      <c r="G158" s="38"/>
      <c r="H158" s="38"/>
      <c r="I158" s="240"/>
      <c r="J158" s="38"/>
      <c r="K158" s="38"/>
      <c r="L158" s="41"/>
      <c r="M158" s="241"/>
      <c r="N158" s="24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444</v>
      </c>
      <c r="AU158" s="19" t="s">
        <v>77</v>
      </c>
    </row>
    <row r="159" spans="1:65" s="2" customFormat="1" ht="24.2" customHeight="1">
      <c r="A159" s="36"/>
      <c r="B159" s="37"/>
      <c r="C159" s="181" t="s">
        <v>419</v>
      </c>
      <c r="D159" s="181" t="s">
        <v>246</v>
      </c>
      <c r="E159" s="182" t="s">
        <v>5269</v>
      </c>
      <c r="F159" s="183" t="s">
        <v>5270</v>
      </c>
      <c r="G159" s="184" t="s">
        <v>1227</v>
      </c>
      <c r="H159" s="185">
        <v>1</v>
      </c>
      <c r="I159" s="186"/>
      <c r="J159" s="187">
        <f>ROUND(I159*H159,2)</f>
        <v>0</v>
      </c>
      <c r="K159" s="188"/>
      <c r="L159" s="41"/>
      <c r="M159" s="189" t="s">
        <v>18</v>
      </c>
      <c r="N159" s="190" t="s">
        <v>41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250</v>
      </c>
      <c r="AT159" s="193" t="s">
        <v>246</v>
      </c>
      <c r="AU159" s="193" t="s">
        <v>77</v>
      </c>
      <c r="AY159" s="19" t="s">
        <v>244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77</v>
      </c>
      <c r="BK159" s="194">
        <f>ROUND(I159*H159,2)</f>
        <v>0</v>
      </c>
      <c r="BL159" s="19" t="s">
        <v>250</v>
      </c>
      <c r="BM159" s="193" t="s">
        <v>5271</v>
      </c>
    </row>
    <row r="160" spans="1:65" s="2" customFormat="1" ht="24.2" customHeight="1">
      <c r="A160" s="36"/>
      <c r="B160" s="37"/>
      <c r="C160" s="181" t="s">
        <v>423</v>
      </c>
      <c r="D160" s="181" t="s">
        <v>246</v>
      </c>
      <c r="E160" s="182" t="s">
        <v>5272</v>
      </c>
      <c r="F160" s="183" t="s">
        <v>5273</v>
      </c>
      <c r="G160" s="184" t="s">
        <v>1227</v>
      </c>
      <c r="H160" s="185">
        <v>1</v>
      </c>
      <c r="I160" s="186"/>
      <c r="J160" s="187">
        <f>ROUND(I160*H160,2)</f>
        <v>0</v>
      </c>
      <c r="K160" s="188"/>
      <c r="L160" s="41"/>
      <c r="M160" s="189" t="s">
        <v>18</v>
      </c>
      <c r="N160" s="190" t="s">
        <v>41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250</v>
      </c>
      <c r="AT160" s="193" t="s">
        <v>246</v>
      </c>
      <c r="AU160" s="193" t="s">
        <v>77</v>
      </c>
      <c r="AY160" s="19" t="s">
        <v>244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77</v>
      </c>
      <c r="BK160" s="194">
        <f>ROUND(I160*H160,2)</f>
        <v>0</v>
      </c>
      <c r="BL160" s="19" t="s">
        <v>250</v>
      </c>
      <c r="BM160" s="193" t="s">
        <v>5274</v>
      </c>
    </row>
    <row r="161" spans="1:65" s="2" customFormat="1" ht="19.5">
      <c r="A161" s="36"/>
      <c r="B161" s="37"/>
      <c r="C161" s="38"/>
      <c r="D161" s="197" t="s">
        <v>444</v>
      </c>
      <c r="E161" s="38"/>
      <c r="F161" s="239" t="s">
        <v>5174</v>
      </c>
      <c r="G161" s="38"/>
      <c r="H161" s="38"/>
      <c r="I161" s="240"/>
      <c r="J161" s="38"/>
      <c r="K161" s="38"/>
      <c r="L161" s="41"/>
      <c r="M161" s="241"/>
      <c r="N161" s="24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444</v>
      </c>
      <c r="AU161" s="19" t="s">
        <v>77</v>
      </c>
    </row>
    <row r="162" spans="1:65" s="2" customFormat="1" ht="33" customHeight="1">
      <c r="A162" s="36"/>
      <c r="B162" s="37"/>
      <c r="C162" s="181" t="s">
        <v>427</v>
      </c>
      <c r="D162" s="181" t="s">
        <v>246</v>
      </c>
      <c r="E162" s="182" t="s">
        <v>5275</v>
      </c>
      <c r="F162" s="183" t="s">
        <v>5276</v>
      </c>
      <c r="G162" s="184" t="s">
        <v>1227</v>
      </c>
      <c r="H162" s="185">
        <v>1</v>
      </c>
      <c r="I162" s="186"/>
      <c r="J162" s="187">
        <f>ROUND(I162*H162,2)</f>
        <v>0</v>
      </c>
      <c r="K162" s="188"/>
      <c r="L162" s="41"/>
      <c r="M162" s="189" t="s">
        <v>18</v>
      </c>
      <c r="N162" s="190" t="s">
        <v>41</v>
      </c>
      <c r="O162" s="6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250</v>
      </c>
      <c r="AT162" s="193" t="s">
        <v>246</v>
      </c>
      <c r="AU162" s="193" t="s">
        <v>77</v>
      </c>
      <c r="AY162" s="19" t="s">
        <v>244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77</v>
      </c>
      <c r="BK162" s="194">
        <f>ROUND(I162*H162,2)</f>
        <v>0</v>
      </c>
      <c r="BL162" s="19" t="s">
        <v>250</v>
      </c>
      <c r="BM162" s="193" t="s">
        <v>5277</v>
      </c>
    </row>
    <row r="163" spans="1:65" s="2" customFormat="1" ht="19.5">
      <c r="A163" s="36"/>
      <c r="B163" s="37"/>
      <c r="C163" s="38"/>
      <c r="D163" s="197" t="s">
        <v>444</v>
      </c>
      <c r="E163" s="38"/>
      <c r="F163" s="239" t="s">
        <v>5174</v>
      </c>
      <c r="G163" s="38"/>
      <c r="H163" s="38"/>
      <c r="I163" s="240"/>
      <c r="J163" s="38"/>
      <c r="K163" s="38"/>
      <c r="L163" s="41"/>
      <c r="M163" s="241"/>
      <c r="N163" s="24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444</v>
      </c>
      <c r="AU163" s="19" t="s">
        <v>77</v>
      </c>
    </row>
    <row r="164" spans="1:65" s="12" customFormat="1" ht="25.9" customHeight="1">
      <c r="B164" s="165"/>
      <c r="C164" s="166"/>
      <c r="D164" s="167" t="s">
        <v>69</v>
      </c>
      <c r="E164" s="168" t="s">
        <v>5278</v>
      </c>
      <c r="F164" s="168" t="s">
        <v>5279</v>
      </c>
      <c r="G164" s="166"/>
      <c r="H164" s="166"/>
      <c r="I164" s="169"/>
      <c r="J164" s="170">
        <f>BK164</f>
        <v>0</v>
      </c>
      <c r="K164" s="166"/>
      <c r="L164" s="171"/>
      <c r="M164" s="172"/>
      <c r="N164" s="173"/>
      <c r="O164" s="173"/>
      <c r="P164" s="174">
        <f>SUM(P165:P171)</f>
        <v>0</v>
      </c>
      <c r="Q164" s="173"/>
      <c r="R164" s="174">
        <f>SUM(R165:R171)</f>
        <v>0</v>
      </c>
      <c r="S164" s="173"/>
      <c r="T164" s="175">
        <f>SUM(T165:T171)</f>
        <v>0</v>
      </c>
      <c r="AR164" s="176" t="s">
        <v>77</v>
      </c>
      <c r="AT164" s="177" t="s">
        <v>69</v>
      </c>
      <c r="AU164" s="177" t="s">
        <v>70</v>
      </c>
      <c r="AY164" s="176" t="s">
        <v>244</v>
      </c>
      <c r="BK164" s="178">
        <f>SUM(BK165:BK171)</f>
        <v>0</v>
      </c>
    </row>
    <row r="165" spans="1:65" s="2" customFormat="1" ht="37.9" customHeight="1">
      <c r="A165" s="36"/>
      <c r="B165" s="37"/>
      <c r="C165" s="181" t="s">
        <v>431</v>
      </c>
      <c r="D165" s="181" t="s">
        <v>246</v>
      </c>
      <c r="E165" s="182" t="s">
        <v>5280</v>
      </c>
      <c r="F165" s="183" t="s">
        <v>5281</v>
      </c>
      <c r="G165" s="184" t="s">
        <v>1227</v>
      </c>
      <c r="H165" s="185">
        <v>1</v>
      </c>
      <c r="I165" s="186"/>
      <c r="J165" s="187">
        <f t="shared" ref="J165:J171" si="0">ROUND(I165*H165,2)</f>
        <v>0</v>
      </c>
      <c r="K165" s="188"/>
      <c r="L165" s="41"/>
      <c r="M165" s="189" t="s">
        <v>18</v>
      </c>
      <c r="N165" s="190" t="s">
        <v>41</v>
      </c>
      <c r="O165" s="66"/>
      <c r="P165" s="191">
        <f t="shared" ref="P165:P171" si="1">O165*H165</f>
        <v>0</v>
      </c>
      <c r="Q165" s="191">
        <v>0</v>
      </c>
      <c r="R165" s="191">
        <f t="shared" ref="R165:R171" si="2">Q165*H165</f>
        <v>0</v>
      </c>
      <c r="S165" s="191">
        <v>0</v>
      </c>
      <c r="T165" s="192">
        <f t="shared" ref="T165:T171" si="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250</v>
      </c>
      <c r="AT165" s="193" t="s">
        <v>246</v>
      </c>
      <c r="AU165" s="193" t="s">
        <v>77</v>
      </c>
      <c r="AY165" s="19" t="s">
        <v>244</v>
      </c>
      <c r="BE165" s="194">
        <f t="shared" ref="BE165:BE171" si="4">IF(N165="základní",J165,0)</f>
        <v>0</v>
      </c>
      <c r="BF165" s="194">
        <f t="shared" ref="BF165:BF171" si="5">IF(N165="snížená",J165,0)</f>
        <v>0</v>
      </c>
      <c r="BG165" s="194">
        <f t="shared" ref="BG165:BG171" si="6">IF(N165="zákl. přenesená",J165,0)</f>
        <v>0</v>
      </c>
      <c r="BH165" s="194">
        <f t="shared" ref="BH165:BH171" si="7">IF(N165="sníž. přenesená",J165,0)</f>
        <v>0</v>
      </c>
      <c r="BI165" s="194">
        <f t="shared" ref="BI165:BI171" si="8">IF(N165="nulová",J165,0)</f>
        <v>0</v>
      </c>
      <c r="BJ165" s="19" t="s">
        <v>77</v>
      </c>
      <c r="BK165" s="194">
        <f t="shared" ref="BK165:BK171" si="9">ROUND(I165*H165,2)</f>
        <v>0</v>
      </c>
      <c r="BL165" s="19" t="s">
        <v>250</v>
      </c>
      <c r="BM165" s="193" t="s">
        <v>5282</v>
      </c>
    </row>
    <row r="166" spans="1:65" s="2" customFormat="1" ht="16.5" customHeight="1">
      <c r="A166" s="36"/>
      <c r="B166" s="37"/>
      <c r="C166" s="181" t="s">
        <v>435</v>
      </c>
      <c r="D166" s="181" t="s">
        <v>246</v>
      </c>
      <c r="E166" s="182" t="s">
        <v>5283</v>
      </c>
      <c r="F166" s="183" t="s">
        <v>5284</v>
      </c>
      <c r="G166" s="184" t="s">
        <v>1227</v>
      </c>
      <c r="H166" s="185">
        <v>1</v>
      </c>
      <c r="I166" s="186"/>
      <c r="J166" s="187">
        <f t="shared" si="0"/>
        <v>0</v>
      </c>
      <c r="K166" s="188"/>
      <c r="L166" s="41"/>
      <c r="M166" s="189" t="s">
        <v>18</v>
      </c>
      <c r="N166" s="190" t="s">
        <v>41</v>
      </c>
      <c r="O166" s="66"/>
      <c r="P166" s="191">
        <f t="shared" si="1"/>
        <v>0</v>
      </c>
      <c r="Q166" s="191">
        <v>0</v>
      </c>
      <c r="R166" s="191">
        <f t="shared" si="2"/>
        <v>0</v>
      </c>
      <c r="S166" s="191">
        <v>0</v>
      </c>
      <c r="T166" s="192">
        <f t="shared" si="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250</v>
      </c>
      <c r="AT166" s="193" t="s">
        <v>246</v>
      </c>
      <c r="AU166" s="193" t="s">
        <v>77</v>
      </c>
      <c r="AY166" s="19" t="s">
        <v>244</v>
      </c>
      <c r="BE166" s="194">
        <f t="shared" si="4"/>
        <v>0</v>
      </c>
      <c r="BF166" s="194">
        <f t="shared" si="5"/>
        <v>0</v>
      </c>
      <c r="BG166" s="194">
        <f t="shared" si="6"/>
        <v>0</v>
      </c>
      <c r="BH166" s="194">
        <f t="shared" si="7"/>
        <v>0</v>
      </c>
      <c r="BI166" s="194">
        <f t="shared" si="8"/>
        <v>0</v>
      </c>
      <c r="BJ166" s="19" t="s">
        <v>77</v>
      </c>
      <c r="BK166" s="194">
        <f t="shared" si="9"/>
        <v>0</v>
      </c>
      <c r="BL166" s="19" t="s">
        <v>250</v>
      </c>
      <c r="BM166" s="193" t="s">
        <v>5285</v>
      </c>
    </row>
    <row r="167" spans="1:65" s="2" customFormat="1" ht="24.2" customHeight="1">
      <c r="A167" s="36"/>
      <c r="B167" s="37"/>
      <c r="C167" s="181" t="s">
        <v>440</v>
      </c>
      <c r="D167" s="181" t="s">
        <v>246</v>
      </c>
      <c r="E167" s="182" t="s">
        <v>5286</v>
      </c>
      <c r="F167" s="183" t="s">
        <v>5287</v>
      </c>
      <c r="G167" s="184" t="s">
        <v>1227</v>
      </c>
      <c r="H167" s="185">
        <v>1</v>
      </c>
      <c r="I167" s="186"/>
      <c r="J167" s="187">
        <f t="shared" si="0"/>
        <v>0</v>
      </c>
      <c r="K167" s="188"/>
      <c r="L167" s="41"/>
      <c r="M167" s="189" t="s">
        <v>18</v>
      </c>
      <c r="N167" s="190" t="s">
        <v>41</v>
      </c>
      <c r="O167" s="66"/>
      <c r="P167" s="191">
        <f t="shared" si="1"/>
        <v>0</v>
      </c>
      <c r="Q167" s="191">
        <v>0</v>
      </c>
      <c r="R167" s="191">
        <f t="shared" si="2"/>
        <v>0</v>
      </c>
      <c r="S167" s="191">
        <v>0</v>
      </c>
      <c r="T167" s="192">
        <f t="shared" si="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250</v>
      </c>
      <c r="AT167" s="193" t="s">
        <v>246</v>
      </c>
      <c r="AU167" s="193" t="s">
        <v>77</v>
      </c>
      <c r="AY167" s="19" t="s">
        <v>244</v>
      </c>
      <c r="BE167" s="194">
        <f t="shared" si="4"/>
        <v>0</v>
      </c>
      <c r="BF167" s="194">
        <f t="shared" si="5"/>
        <v>0</v>
      </c>
      <c r="BG167" s="194">
        <f t="shared" si="6"/>
        <v>0</v>
      </c>
      <c r="BH167" s="194">
        <f t="shared" si="7"/>
        <v>0</v>
      </c>
      <c r="BI167" s="194">
        <f t="shared" si="8"/>
        <v>0</v>
      </c>
      <c r="BJ167" s="19" t="s">
        <v>77</v>
      </c>
      <c r="BK167" s="194">
        <f t="shared" si="9"/>
        <v>0</v>
      </c>
      <c r="BL167" s="19" t="s">
        <v>250</v>
      </c>
      <c r="BM167" s="193" t="s">
        <v>5288</v>
      </c>
    </row>
    <row r="168" spans="1:65" s="2" customFormat="1" ht="24.2" customHeight="1">
      <c r="A168" s="36"/>
      <c r="B168" s="37"/>
      <c r="C168" s="181" t="s">
        <v>447</v>
      </c>
      <c r="D168" s="181" t="s">
        <v>246</v>
      </c>
      <c r="E168" s="182" t="s">
        <v>5289</v>
      </c>
      <c r="F168" s="183" t="s">
        <v>5290</v>
      </c>
      <c r="G168" s="184" t="s">
        <v>1227</v>
      </c>
      <c r="H168" s="185">
        <v>1</v>
      </c>
      <c r="I168" s="186"/>
      <c r="J168" s="187">
        <f t="shared" si="0"/>
        <v>0</v>
      </c>
      <c r="K168" s="188"/>
      <c r="L168" s="41"/>
      <c r="M168" s="189" t="s">
        <v>18</v>
      </c>
      <c r="N168" s="190" t="s">
        <v>41</v>
      </c>
      <c r="O168" s="66"/>
      <c r="P168" s="191">
        <f t="shared" si="1"/>
        <v>0</v>
      </c>
      <c r="Q168" s="191">
        <v>0</v>
      </c>
      <c r="R168" s="191">
        <f t="shared" si="2"/>
        <v>0</v>
      </c>
      <c r="S168" s="191">
        <v>0</v>
      </c>
      <c r="T168" s="192">
        <f t="shared" si="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250</v>
      </c>
      <c r="AT168" s="193" t="s">
        <v>246</v>
      </c>
      <c r="AU168" s="193" t="s">
        <v>77</v>
      </c>
      <c r="AY168" s="19" t="s">
        <v>244</v>
      </c>
      <c r="BE168" s="194">
        <f t="shared" si="4"/>
        <v>0</v>
      </c>
      <c r="BF168" s="194">
        <f t="shared" si="5"/>
        <v>0</v>
      </c>
      <c r="BG168" s="194">
        <f t="shared" si="6"/>
        <v>0</v>
      </c>
      <c r="BH168" s="194">
        <f t="shared" si="7"/>
        <v>0</v>
      </c>
      <c r="BI168" s="194">
        <f t="shared" si="8"/>
        <v>0</v>
      </c>
      <c r="BJ168" s="19" t="s">
        <v>77</v>
      </c>
      <c r="BK168" s="194">
        <f t="shared" si="9"/>
        <v>0</v>
      </c>
      <c r="BL168" s="19" t="s">
        <v>250</v>
      </c>
      <c r="BM168" s="193" t="s">
        <v>5291</v>
      </c>
    </row>
    <row r="169" spans="1:65" s="2" customFormat="1" ht="37.9" customHeight="1">
      <c r="A169" s="36"/>
      <c r="B169" s="37"/>
      <c r="C169" s="181" t="s">
        <v>452</v>
      </c>
      <c r="D169" s="181" t="s">
        <v>246</v>
      </c>
      <c r="E169" s="182" t="s">
        <v>5292</v>
      </c>
      <c r="F169" s="183" t="s">
        <v>5293</v>
      </c>
      <c r="G169" s="184" t="s">
        <v>1227</v>
      </c>
      <c r="H169" s="185">
        <v>2</v>
      </c>
      <c r="I169" s="186"/>
      <c r="J169" s="187">
        <f t="shared" si="0"/>
        <v>0</v>
      </c>
      <c r="K169" s="188"/>
      <c r="L169" s="41"/>
      <c r="M169" s="189" t="s">
        <v>18</v>
      </c>
      <c r="N169" s="190" t="s">
        <v>41</v>
      </c>
      <c r="O169" s="66"/>
      <c r="P169" s="191">
        <f t="shared" si="1"/>
        <v>0</v>
      </c>
      <c r="Q169" s="191">
        <v>0</v>
      </c>
      <c r="R169" s="191">
        <f t="shared" si="2"/>
        <v>0</v>
      </c>
      <c r="S169" s="191">
        <v>0</v>
      </c>
      <c r="T169" s="192">
        <f t="shared" si="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250</v>
      </c>
      <c r="AT169" s="193" t="s">
        <v>246</v>
      </c>
      <c r="AU169" s="193" t="s">
        <v>77</v>
      </c>
      <c r="AY169" s="19" t="s">
        <v>244</v>
      </c>
      <c r="BE169" s="194">
        <f t="shared" si="4"/>
        <v>0</v>
      </c>
      <c r="BF169" s="194">
        <f t="shared" si="5"/>
        <v>0</v>
      </c>
      <c r="BG169" s="194">
        <f t="shared" si="6"/>
        <v>0</v>
      </c>
      <c r="BH169" s="194">
        <f t="shared" si="7"/>
        <v>0</v>
      </c>
      <c r="BI169" s="194">
        <f t="shared" si="8"/>
        <v>0</v>
      </c>
      <c r="BJ169" s="19" t="s">
        <v>77</v>
      </c>
      <c r="BK169" s="194">
        <f t="shared" si="9"/>
        <v>0</v>
      </c>
      <c r="BL169" s="19" t="s">
        <v>250</v>
      </c>
      <c r="BM169" s="193" t="s">
        <v>5294</v>
      </c>
    </row>
    <row r="170" spans="1:65" s="2" customFormat="1" ht="62.65" customHeight="1">
      <c r="A170" s="36"/>
      <c r="B170" s="37"/>
      <c r="C170" s="181" t="s">
        <v>459</v>
      </c>
      <c r="D170" s="181" t="s">
        <v>246</v>
      </c>
      <c r="E170" s="182" t="s">
        <v>5295</v>
      </c>
      <c r="F170" s="183" t="s">
        <v>5296</v>
      </c>
      <c r="G170" s="184" t="s">
        <v>1227</v>
      </c>
      <c r="H170" s="185">
        <v>1</v>
      </c>
      <c r="I170" s="186"/>
      <c r="J170" s="187">
        <f t="shared" si="0"/>
        <v>0</v>
      </c>
      <c r="K170" s="188"/>
      <c r="L170" s="41"/>
      <c r="M170" s="189" t="s">
        <v>18</v>
      </c>
      <c r="N170" s="190" t="s">
        <v>41</v>
      </c>
      <c r="O170" s="66"/>
      <c r="P170" s="191">
        <f t="shared" si="1"/>
        <v>0</v>
      </c>
      <c r="Q170" s="191">
        <v>0</v>
      </c>
      <c r="R170" s="191">
        <f t="shared" si="2"/>
        <v>0</v>
      </c>
      <c r="S170" s="191">
        <v>0</v>
      </c>
      <c r="T170" s="192">
        <f t="shared" si="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250</v>
      </c>
      <c r="AT170" s="193" t="s">
        <v>246</v>
      </c>
      <c r="AU170" s="193" t="s">
        <v>77</v>
      </c>
      <c r="AY170" s="19" t="s">
        <v>244</v>
      </c>
      <c r="BE170" s="194">
        <f t="shared" si="4"/>
        <v>0</v>
      </c>
      <c r="BF170" s="194">
        <f t="shared" si="5"/>
        <v>0</v>
      </c>
      <c r="BG170" s="194">
        <f t="shared" si="6"/>
        <v>0</v>
      </c>
      <c r="BH170" s="194">
        <f t="shared" si="7"/>
        <v>0</v>
      </c>
      <c r="BI170" s="194">
        <f t="shared" si="8"/>
        <v>0</v>
      </c>
      <c r="BJ170" s="19" t="s">
        <v>77</v>
      </c>
      <c r="BK170" s="194">
        <f t="shared" si="9"/>
        <v>0</v>
      </c>
      <c r="BL170" s="19" t="s">
        <v>250</v>
      </c>
      <c r="BM170" s="193" t="s">
        <v>5297</v>
      </c>
    </row>
    <row r="171" spans="1:65" s="2" customFormat="1" ht="16.5" customHeight="1">
      <c r="A171" s="36"/>
      <c r="B171" s="37"/>
      <c r="C171" s="181" t="s">
        <v>467</v>
      </c>
      <c r="D171" s="181" t="s">
        <v>246</v>
      </c>
      <c r="E171" s="182" t="s">
        <v>5298</v>
      </c>
      <c r="F171" s="183" t="s">
        <v>5299</v>
      </c>
      <c r="G171" s="184" t="s">
        <v>1227</v>
      </c>
      <c r="H171" s="185">
        <v>1</v>
      </c>
      <c r="I171" s="186"/>
      <c r="J171" s="187">
        <f t="shared" si="0"/>
        <v>0</v>
      </c>
      <c r="K171" s="188"/>
      <c r="L171" s="41"/>
      <c r="M171" s="189" t="s">
        <v>18</v>
      </c>
      <c r="N171" s="190" t="s">
        <v>41</v>
      </c>
      <c r="O171" s="66"/>
      <c r="P171" s="191">
        <f t="shared" si="1"/>
        <v>0</v>
      </c>
      <c r="Q171" s="191">
        <v>0</v>
      </c>
      <c r="R171" s="191">
        <f t="shared" si="2"/>
        <v>0</v>
      </c>
      <c r="S171" s="191">
        <v>0</v>
      </c>
      <c r="T171" s="192">
        <f t="shared" si="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250</v>
      </c>
      <c r="AT171" s="193" t="s">
        <v>246</v>
      </c>
      <c r="AU171" s="193" t="s">
        <v>77</v>
      </c>
      <c r="AY171" s="19" t="s">
        <v>244</v>
      </c>
      <c r="BE171" s="194">
        <f t="shared" si="4"/>
        <v>0</v>
      </c>
      <c r="BF171" s="194">
        <f t="shared" si="5"/>
        <v>0</v>
      </c>
      <c r="BG171" s="194">
        <f t="shared" si="6"/>
        <v>0</v>
      </c>
      <c r="BH171" s="194">
        <f t="shared" si="7"/>
        <v>0</v>
      </c>
      <c r="BI171" s="194">
        <f t="shared" si="8"/>
        <v>0</v>
      </c>
      <c r="BJ171" s="19" t="s">
        <v>77</v>
      </c>
      <c r="BK171" s="194">
        <f t="shared" si="9"/>
        <v>0</v>
      </c>
      <c r="BL171" s="19" t="s">
        <v>250</v>
      </c>
      <c r="BM171" s="193" t="s">
        <v>5300</v>
      </c>
    </row>
    <row r="172" spans="1:65" s="12" customFormat="1" ht="25.9" customHeight="1">
      <c r="B172" s="165"/>
      <c r="C172" s="166"/>
      <c r="D172" s="167" t="s">
        <v>69</v>
      </c>
      <c r="E172" s="168" t="s">
        <v>5301</v>
      </c>
      <c r="F172" s="168" t="s">
        <v>5302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SUM(P173:P174)</f>
        <v>0</v>
      </c>
      <c r="Q172" s="173"/>
      <c r="R172" s="174">
        <f>SUM(R173:R174)</f>
        <v>0</v>
      </c>
      <c r="S172" s="173"/>
      <c r="T172" s="175">
        <f>SUM(T173:T174)</f>
        <v>0</v>
      </c>
      <c r="AR172" s="176" t="s">
        <v>77</v>
      </c>
      <c r="AT172" s="177" t="s">
        <v>69</v>
      </c>
      <c r="AU172" s="177" t="s">
        <v>70</v>
      </c>
      <c r="AY172" s="176" t="s">
        <v>244</v>
      </c>
      <c r="BK172" s="178">
        <f>SUM(BK173:BK174)</f>
        <v>0</v>
      </c>
    </row>
    <row r="173" spans="1:65" s="2" customFormat="1" ht="49.15" customHeight="1">
      <c r="A173" s="36"/>
      <c r="B173" s="37"/>
      <c r="C173" s="181" t="s">
        <v>472</v>
      </c>
      <c r="D173" s="181" t="s">
        <v>246</v>
      </c>
      <c r="E173" s="182" t="s">
        <v>5303</v>
      </c>
      <c r="F173" s="183" t="s">
        <v>5304</v>
      </c>
      <c r="G173" s="184" t="s">
        <v>1227</v>
      </c>
      <c r="H173" s="185">
        <v>1</v>
      </c>
      <c r="I173" s="186"/>
      <c r="J173" s="187">
        <f>ROUND(I173*H173,2)</f>
        <v>0</v>
      </c>
      <c r="K173" s="188"/>
      <c r="L173" s="41"/>
      <c r="M173" s="189" t="s">
        <v>18</v>
      </c>
      <c r="N173" s="190" t="s">
        <v>41</v>
      </c>
      <c r="O173" s="6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250</v>
      </c>
      <c r="AT173" s="193" t="s">
        <v>246</v>
      </c>
      <c r="AU173" s="193" t="s">
        <v>77</v>
      </c>
      <c r="AY173" s="19" t="s">
        <v>244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77</v>
      </c>
      <c r="BK173" s="194">
        <f>ROUND(I173*H173,2)</f>
        <v>0</v>
      </c>
      <c r="BL173" s="19" t="s">
        <v>250</v>
      </c>
      <c r="BM173" s="193" t="s">
        <v>5305</v>
      </c>
    </row>
    <row r="174" spans="1:65" s="2" customFormat="1" ht="37.9" customHeight="1">
      <c r="A174" s="36"/>
      <c r="B174" s="37"/>
      <c r="C174" s="181" t="s">
        <v>478</v>
      </c>
      <c r="D174" s="181" t="s">
        <v>246</v>
      </c>
      <c r="E174" s="182" t="s">
        <v>5306</v>
      </c>
      <c r="F174" s="183" t="s">
        <v>5307</v>
      </c>
      <c r="G174" s="184" t="s">
        <v>1227</v>
      </c>
      <c r="H174" s="185">
        <v>1</v>
      </c>
      <c r="I174" s="186"/>
      <c r="J174" s="187">
        <f>ROUND(I174*H174,2)</f>
        <v>0</v>
      </c>
      <c r="K174" s="188"/>
      <c r="L174" s="41"/>
      <c r="M174" s="189" t="s">
        <v>18</v>
      </c>
      <c r="N174" s="190" t="s">
        <v>41</v>
      </c>
      <c r="O174" s="6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250</v>
      </c>
      <c r="AT174" s="193" t="s">
        <v>246</v>
      </c>
      <c r="AU174" s="193" t="s">
        <v>77</v>
      </c>
      <c r="AY174" s="19" t="s">
        <v>244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77</v>
      </c>
      <c r="BK174" s="194">
        <f>ROUND(I174*H174,2)</f>
        <v>0</v>
      </c>
      <c r="BL174" s="19" t="s">
        <v>250</v>
      </c>
      <c r="BM174" s="193" t="s">
        <v>5308</v>
      </c>
    </row>
    <row r="175" spans="1:65" s="12" customFormat="1" ht="25.9" customHeight="1">
      <c r="B175" s="165"/>
      <c r="C175" s="166"/>
      <c r="D175" s="167" t="s">
        <v>69</v>
      </c>
      <c r="E175" s="168" t="s">
        <v>5309</v>
      </c>
      <c r="F175" s="168" t="s">
        <v>5310</v>
      </c>
      <c r="G175" s="166"/>
      <c r="H175" s="166"/>
      <c r="I175" s="169"/>
      <c r="J175" s="170">
        <f>BK175</f>
        <v>0</v>
      </c>
      <c r="K175" s="166"/>
      <c r="L175" s="171"/>
      <c r="M175" s="172"/>
      <c r="N175" s="173"/>
      <c r="O175" s="173"/>
      <c r="P175" s="174">
        <f>SUM(P176:P178)</f>
        <v>0</v>
      </c>
      <c r="Q175" s="173"/>
      <c r="R175" s="174">
        <f>SUM(R176:R178)</f>
        <v>0</v>
      </c>
      <c r="S175" s="173"/>
      <c r="T175" s="175">
        <f>SUM(T176:T178)</f>
        <v>0</v>
      </c>
      <c r="AR175" s="176" t="s">
        <v>77</v>
      </c>
      <c r="AT175" s="177" t="s">
        <v>69</v>
      </c>
      <c r="AU175" s="177" t="s">
        <v>70</v>
      </c>
      <c r="AY175" s="176" t="s">
        <v>244</v>
      </c>
      <c r="BK175" s="178">
        <f>SUM(BK176:BK178)</f>
        <v>0</v>
      </c>
    </row>
    <row r="176" spans="1:65" s="2" customFormat="1" ht="49.15" customHeight="1">
      <c r="A176" s="36"/>
      <c r="B176" s="37"/>
      <c r="C176" s="181" t="s">
        <v>483</v>
      </c>
      <c r="D176" s="181" t="s">
        <v>246</v>
      </c>
      <c r="E176" s="182" t="s">
        <v>5311</v>
      </c>
      <c r="F176" s="183" t="s">
        <v>5312</v>
      </c>
      <c r="G176" s="184" t="s">
        <v>1227</v>
      </c>
      <c r="H176" s="185">
        <v>1</v>
      </c>
      <c r="I176" s="186"/>
      <c r="J176" s="187">
        <f>ROUND(I176*H176,2)</f>
        <v>0</v>
      </c>
      <c r="K176" s="188"/>
      <c r="L176" s="41"/>
      <c r="M176" s="189" t="s">
        <v>18</v>
      </c>
      <c r="N176" s="190" t="s">
        <v>41</v>
      </c>
      <c r="O176" s="6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250</v>
      </c>
      <c r="AT176" s="193" t="s">
        <v>246</v>
      </c>
      <c r="AU176" s="193" t="s">
        <v>77</v>
      </c>
      <c r="AY176" s="19" t="s">
        <v>244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77</v>
      </c>
      <c r="BK176" s="194">
        <f>ROUND(I176*H176,2)</f>
        <v>0</v>
      </c>
      <c r="BL176" s="19" t="s">
        <v>250</v>
      </c>
      <c r="BM176" s="193" t="s">
        <v>5313</v>
      </c>
    </row>
    <row r="177" spans="1:65" s="2" customFormat="1" ht="33" customHeight="1">
      <c r="A177" s="36"/>
      <c r="B177" s="37"/>
      <c r="C177" s="181" t="s">
        <v>490</v>
      </c>
      <c r="D177" s="181" t="s">
        <v>246</v>
      </c>
      <c r="E177" s="182" t="s">
        <v>5314</v>
      </c>
      <c r="F177" s="183" t="s">
        <v>5315</v>
      </c>
      <c r="G177" s="184" t="s">
        <v>1227</v>
      </c>
      <c r="H177" s="185">
        <v>1</v>
      </c>
      <c r="I177" s="186"/>
      <c r="J177" s="187">
        <f>ROUND(I177*H177,2)</f>
        <v>0</v>
      </c>
      <c r="K177" s="188"/>
      <c r="L177" s="41"/>
      <c r="M177" s="189" t="s">
        <v>18</v>
      </c>
      <c r="N177" s="190" t="s">
        <v>41</v>
      </c>
      <c r="O177" s="6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250</v>
      </c>
      <c r="AT177" s="193" t="s">
        <v>246</v>
      </c>
      <c r="AU177" s="193" t="s">
        <v>77</v>
      </c>
      <c r="AY177" s="19" t="s">
        <v>244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77</v>
      </c>
      <c r="BK177" s="194">
        <f>ROUND(I177*H177,2)</f>
        <v>0</v>
      </c>
      <c r="BL177" s="19" t="s">
        <v>250</v>
      </c>
      <c r="BM177" s="193" t="s">
        <v>5316</v>
      </c>
    </row>
    <row r="178" spans="1:65" s="2" customFormat="1" ht="37.9" customHeight="1">
      <c r="A178" s="36"/>
      <c r="B178" s="37"/>
      <c r="C178" s="181" t="s">
        <v>497</v>
      </c>
      <c r="D178" s="181" t="s">
        <v>246</v>
      </c>
      <c r="E178" s="182" t="s">
        <v>5317</v>
      </c>
      <c r="F178" s="183" t="s">
        <v>5318</v>
      </c>
      <c r="G178" s="184" t="s">
        <v>1227</v>
      </c>
      <c r="H178" s="185">
        <v>1</v>
      </c>
      <c r="I178" s="186"/>
      <c r="J178" s="187">
        <f>ROUND(I178*H178,2)</f>
        <v>0</v>
      </c>
      <c r="K178" s="188"/>
      <c r="L178" s="41"/>
      <c r="M178" s="189" t="s">
        <v>18</v>
      </c>
      <c r="N178" s="190" t="s">
        <v>41</v>
      </c>
      <c r="O178" s="6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250</v>
      </c>
      <c r="AT178" s="193" t="s">
        <v>246</v>
      </c>
      <c r="AU178" s="193" t="s">
        <v>77</v>
      </c>
      <c r="AY178" s="19" t="s">
        <v>244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77</v>
      </c>
      <c r="BK178" s="194">
        <f>ROUND(I178*H178,2)</f>
        <v>0</v>
      </c>
      <c r="BL178" s="19" t="s">
        <v>250</v>
      </c>
      <c r="BM178" s="193" t="s">
        <v>5319</v>
      </c>
    </row>
    <row r="179" spans="1:65" s="12" customFormat="1" ht="25.9" customHeight="1">
      <c r="B179" s="165"/>
      <c r="C179" s="166"/>
      <c r="D179" s="167" t="s">
        <v>69</v>
      </c>
      <c r="E179" s="168" t="s">
        <v>5320</v>
      </c>
      <c r="F179" s="168" t="s">
        <v>5321</v>
      </c>
      <c r="G179" s="166"/>
      <c r="H179" s="166"/>
      <c r="I179" s="169"/>
      <c r="J179" s="170">
        <f>BK179</f>
        <v>0</v>
      </c>
      <c r="K179" s="166"/>
      <c r="L179" s="171"/>
      <c r="M179" s="172"/>
      <c r="N179" s="173"/>
      <c r="O179" s="173"/>
      <c r="P179" s="174">
        <f>SUM(P180:P189)</f>
        <v>0</v>
      </c>
      <c r="Q179" s="173"/>
      <c r="R179" s="174">
        <f>SUM(R180:R189)</f>
        <v>0</v>
      </c>
      <c r="S179" s="173"/>
      <c r="T179" s="175">
        <f>SUM(T180:T189)</f>
        <v>0</v>
      </c>
      <c r="AR179" s="176" t="s">
        <v>77</v>
      </c>
      <c r="AT179" s="177" t="s">
        <v>69</v>
      </c>
      <c r="AU179" s="177" t="s">
        <v>70</v>
      </c>
      <c r="AY179" s="176" t="s">
        <v>244</v>
      </c>
      <c r="BK179" s="178">
        <f>SUM(BK180:BK189)</f>
        <v>0</v>
      </c>
    </row>
    <row r="180" spans="1:65" s="2" customFormat="1" ht="49.15" customHeight="1">
      <c r="A180" s="36"/>
      <c r="B180" s="37"/>
      <c r="C180" s="181" t="s">
        <v>502</v>
      </c>
      <c r="D180" s="181" t="s">
        <v>246</v>
      </c>
      <c r="E180" s="182" t="s">
        <v>5322</v>
      </c>
      <c r="F180" s="183" t="s">
        <v>5323</v>
      </c>
      <c r="G180" s="184" t="s">
        <v>1227</v>
      </c>
      <c r="H180" s="185">
        <v>1</v>
      </c>
      <c r="I180" s="186"/>
      <c r="J180" s="187">
        <f t="shared" ref="J180:J189" si="10">ROUND(I180*H180,2)</f>
        <v>0</v>
      </c>
      <c r="K180" s="188"/>
      <c r="L180" s="41"/>
      <c r="M180" s="189" t="s">
        <v>18</v>
      </c>
      <c r="N180" s="190" t="s">
        <v>41</v>
      </c>
      <c r="O180" s="66"/>
      <c r="P180" s="191">
        <f t="shared" ref="P180:P189" si="11">O180*H180</f>
        <v>0</v>
      </c>
      <c r="Q180" s="191">
        <v>0</v>
      </c>
      <c r="R180" s="191">
        <f t="shared" ref="R180:R189" si="12">Q180*H180</f>
        <v>0</v>
      </c>
      <c r="S180" s="191">
        <v>0</v>
      </c>
      <c r="T180" s="192">
        <f t="shared" ref="T180:T189" si="13"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250</v>
      </c>
      <c r="AT180" s="193" t="s">
        <v>246</v>
      </c>
      <c r="AU180" s="193" t="s">
        <v>77</v>
      </c>
      <c r="AY180" s="19" t="s">
        <v>244</v>
      </c>
      <c r="BE180" s="194">
        <f t="shared" ref="BE180:BE189" si="14">IF(N180="základní",J180,0)</f>
        <v>0</v>
      </c>
      <c r="BF180" s="194">
        <f t="shared" ref="BF180:BF189" si="15">IF(N180="snížená",J180,0)</f>
        <v>0</v>
      </c>
      <c r="BG180" s="194">
        <f t="shared" ref="BG180:BG189" si="16">IF(N180="zákl. přenesená",J180,0)</f>
        <v>0</v>
      </c>
      <c r="BH180" s="194">
        <f t="shared" ref="BH180:BH189" si="17">IF(N180="sníž. přenesená",J180,0)</f>
        <v>0</v>
      </c>
      <c r="BI180" s="194">
        <f t="shared" ref="BI180:BI189" si="18">IF(N180="nulová",J180,0)</f>
        <v>0</v>
      </c>
      <c r="BJ180" s="19" t="s">
        <v>77</v>
      </c>
      <c r="BK180" s="194">
        <f t="shared" ref="BK180:BK189" si="19">ROUND(I180*H180,2)</f>
        <v>0</v>
      </c>
      <c r="BL180" s="19" t="s">
        <v>250</v>
      </c>
      <c r="BM180" s="193" t="s">
        <v>5324</v>
      </c>
    </row>
    <row r="181" spans="1:65" s="2" customFormat="1" ht="21.75" customHeight="1">
      <c r="A181" s="36"/>
      <c r="B181" s="37"/>
      <c r="C181" s="181" t="s">
        <v>507</v>
      </c>
      <c r="D181" s="181" t="s">
        <v>246</v>
      </c>
      <c r="E181" s="182" t="s">
        <v>5325</v>
      </c>
      <c r="F181" s="183" t="s">
        <v>5326</v>
      </c>
      <c r="G181" s="184" t="s">
        <v>1227</v>
      </c>
      <c r="H181" s="185">
        <v>1</v>
      </c>
      <c r="I181" s="186"/>
      <c r="J181" s="187">
        <f t="shared" si="10"/>
        <v>0</v>
      </c>
      <c r="K181" s="188"/>
      <c r="L181" s="41"/>
      <c r="M181" s="189" t="s">
        <v>18</v>
      </c>
      <c r="N181" s="190" t="s">
        <v>41</v>
      </c>
      <c r="O181" s="66"/>
      <c r="P181" s="191">
        <f t="shared" si="11"/>
        <v>0</v>
      </c>
      <c r="Q181" s="191">
        <v>0</v>
      </c>
      <c r="R181" s="191">
        <f t="shared" si="12"/>
        <v>0</v>
      </c>
      <c r="S181" s="191">
        <v>0</v>
      </c>
      <c r="T181" s="192">
        <f t="shared" si="1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250</v>
      </c>
      <c r="AT181" s="193" t="s">
        <v>246</v>
      </c>
      <c r="AU181" s="193" t="s">
        <v>77</v>
      </c>
      <c r="AY181" s="19" t="s">
        <v>244</v>
      </c>
      <c r="BE181" s="194">
        <f t="shared" si="14"/>
        <v>0</v>
      </c>
      <c r="BF181" s="194">
        <f t="shared" si="15"/>
        <v>0</v>
      </c>
      <c r="BG181" s="194">
        <f t="shared" si="16"/>
        <v>0</v>
      </c>
      <c r="BH181" s="194">
        <f t="shared" si="17"/>
        <v>0</v>
      </c>
      <c r="BI181" s="194">
        <f t="shared" si="18"/>
        <v>0</v>
      </c>
      <c r="BJ181" s="19" t="s">
        <v>77</v>
      </c>
      <c r="BK181" s="194">
        <f t="shared" si="19"/>
        <v>0</v>
      </c>
      <c r="BL181" s="19" t="s">
        <v>250</v>
      </c>
      <c r="BM181" s="193" t="s">
        <v>5327</v>
      </c>
    </row>
    <row r="182" spans="1:65" s="2" customFormat="1" ht="24.2" customHeight="1">
      <c r="A182" s="36"/>
      <c r="B182" s="37"/>
      <c r="C182" s="181" t="s">
        <v>512</v>
      </c>
      <c r="D182" s="181" t="s">
        <v>246</v>
      </c>
      <c r="E182" s="182" t="s">
        <v>5328</v>
      </c>
      <c r="F182" s="183" t="s">
        <v>5329</v>
      </c>
      <c r="G182" s="184" t="s">
        <v>1227</v>
      </c>
      <c r="H182" s="185">
        <v>1</v>
      </c>
      <c r="I182" s="186"/>
      <c r="J182" s="187">
        <f t="shared" si="10"/>
        <v>0</v>
      </c>
      <c r="K182" s="188"/>
      <c r="L182" s="41"/>
      <c r="M182" s="189" t="s">
        <v>18</v>
      </c>
      <c r="N182" s="190" t="s">
        <v>41</v>
      </c>
      <c r="O182" s="66"/>
      <c r="P182" s="191">
        <f t="shared" si="11"/>
        <v>0</v>
      </c>
      <c r="Q182" s="191">
        <v>0</v>
      </c>
      <c r="R182" s="191">
        <f t="shared" si="12"/>
        <v>0</v>
      </c>
      <c r="S182" s="191">
        <v>0</v>
      </c>
      <c r="T182" s="192">
        <f t="shared" si="1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250</v>
      </c>
      <c r="AT182" s="193" t="s">
        <v>246</v>
      </c>
      <c r="AU182" s="193" t="s">
        <v>77</v>
      </c>
      <c r="AY182" s="19" t="s">
        <v>244</v>
      </c>
      <c r="BE182" s="194">
        <f t="shared" si="14"/>
        <v>0</v>
      </c>
      <c r="BF182" s="194">
        <f t="shared" si="15"/>
        <v>0</v>
      </c>
      <c r="BG182" s="194">
        <f t="shared" si="16"/>
        <v>0</v>
      </c>
      <c r="BH182" s="194">
        <f t="shared" si="17"/>
        <v>0</v>
      </c>
      <c r="BI182" s="194">
        <f t="shared" si="18"/>
        <v>0</v>
      </c>
      <c r="BJ182" s="19" t="s">
        <v>77</v>
      </c>
      <c r="BK182" s="194">
        <f t="shared" si="19"/>
        <v>0</v>
      </c>
      <c r="BL182" s="19" t="s">
        <v>250</v>
      </c>
      <c r="BM182" s="193" t="s">
        <v>5330</v>
      </c>
    </row>
    <row r="183" spans="1:65" s="2" customFormat="1" ht="78" customHeight="1">
      <c r="A183" s="36"/>
      <c r="B183" s="37"/>
      <c r="C183" s="181" t="s">
        <v>518</v>
      </c>
      <c r="D183" s="181" t="s">
        <v>246</v>
      </c>
      <c r="E183" s="182" t="s">
        <v>5331</v>
      </c>
      <c r="F183" s="183" t="s">
        <v>5332</v>
      </c>
      <c r="G183" s="184" t="s">
        <v>1227</v>
      </c>
      <c r="H183" s="185">
        <v>1</v>
      </c>
      <c r="I183" s="186"/>
      <c r="J183" s="187">
        <f t="shared" si="10"/>
        <v>0</v>
      </c>
      <c r="K183" s="188"/>
      <c r="L183" s="41"/>
      <c r="M183" s="189" t="s">
        <v>18</v>
      </c>
      <c r="N183" s="190" t="s">
        <v>41</v>
      </c>
      <c r="O183" s="66"/>
      <c r="P183" s="191">
        <f t="shared" si="11"/>
        <v>0</v>
      </c>
      <c r="Q183" s="191">
        <v>0</v>
      </c>
      <c r="R183" s="191">
        <f t="shared" si="12"/>
        <v>0</v>
      </c>
      <c r="S183" s="191">
        <v>0</v>
      </c>
      <c r="T183" s="192">
        <f t="shared" si="1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250</v>
      </c>
      <c r="AT183" s="193" t="s">
        <v>246</v>
      </c>
      <c r="AU183" s="193" t="s">
        <v>77</v>
      </c>
      <c r="AY183" s="19" t="s">
        <v>244</v>
      </c>
      <c r="BE183" s="194">
        <f t="shared" si="14"/>
        <v>0</v>
      </c>
      <c r="BF183" s="194">
        <f t="shared" si="15"/>
        <v>0</v>
      </c>
      <c r="BG183" s="194">
        <f t="shared" si="16"/>
        <v>0</v>
      </c>
      <c r="BH183" s="194">
        <f t="shared" si="17"/>
        <v>0</v>
      </c>
      <c r="BI183" s="194">
        <f t="shared" si="18"/>
        <v>0</v>
      </c>
      <c r="BJ183" s="19" t="s">
        <v>77</v>
      </c>
      <c r="BK183" s="194">
        <f t="shared" si="19"/>
        <v>0</v>
      </c>
      <c r="BL183" s="19" t="s">
        <v>250</v>
      </c>
      <c r="BM183" s="193" t="s">
        <v>5333</v>
      </c>
    </row>
    <row r="184" spans="1:65" s="2" customFormat="1" ht="66.75" customHeight="1">
      <c r="A184" s="36"/>
      <c r="B184" s="37"/>
      <c r="C184" s="181" t="s">
        <v>523</v>
      </c>
      <c r="D184" s="181" t="s">
        <v>246</v>
      </c>
      <c r="E184" s="182" t="s">
        <v>5334</v>
      </c>
      <c r="F184" s="183" t="s">
        <v>5335</v>
      </c>
      <c r="G184" s="184" t="s">
        <v>1227</v>
      </c>
      <c r="H184" s="185">
        <v>1</v>
      </c>
      <c r="I184" s="186"/>
      <c r="J184" s="187">
        <f t="shared" si="10"/>
        <v>0</v>
      </c>
      <c r="K184" s="188"/>
      <c r="L184" s="41"/>
      <c r="M184" s="189" t="s">
        <v>18</v>
      </c>
      <c r="N184" s="190" t="s">
        <v>41</v>
      </c>
      <c r="O184" s="66"/>
      <c r="P184" s="191">
        <f t="shared" si="11"/>
        <v>0</v>
      </c>
      <c r="Q184" s="191">
        <v>0</v>
      </c>
      <c r="R184" s="191">
        <f t="shared" si="12"/>
        <v>0</v>
      </c>
      <c r="S184" s="191">
        <v>0</v>
      </c>
      <c r="T184" s="192">
        <f t="shared" si="1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250</v>
      </c>
      <c r="AT184" s="193" t="s">
        <v>246</v>
      </c>
      <c r="AU184" s="193" t="s">
        <v>77</v>
      </c>
      <c r="AY184" s="19" t="s">
        <v>244</v>
      </c>
      <c r="BE184" s="194">
        <f t="shared" si="14"/>
        <v>0</v>
      </c>
      <c r="BF184" s="194">
        <f t="shared" si="15"/>
        <v>0</v>
      </c>
      <c r="BG184" s="194">
        <f t="shared" si="16"/>
        <v>0</v>
      </c>
      <c r="BH184" s="194">
        <f t="shared" si="17"/>
        <v>0</v>
      </c>
      <c r="BI184" s="194">
        <f t="shared" si="18"/>
        <v>0</v>
      </c>
      <c r="BJ184" s="19" t="s">
        <v>77</v>
      </c>
      <c r="BK184" s="194">
        <f t="shared" si="19"/>
        <v>0</v>
      </c>
      <c r="BL184" s="19" t="s">
        <v>250</v>
      </c>
      <c r="BM184" s="193" t="s">
        <v>5336</v>
      </c>
    </row>
    <row r="185" spans="1:65" s="2" customFormat="1" ht="66.75" customHeight="1">
      <c r="A185" s="36"/>
      <c r="B185" s="37"/>
      <c r="C185" s="181" t="s">
        <v>529</v>
      </c>
      <c r="D185" s="181" t="s">
        <v>246</v>
      </c>
      <c r="E185" s="182" t="s">
        <v>5337</v>
      </c>
      <c r="F185" s="183" t="s">
        <v>5338</v>
      </c>
      <c r="G185" s="184" t="s">
        <v>1227</v>
      </c>
      <c r="H185" s="185">
        <v>1</v>
      </c>
      <c r="I185" s="186"/>
      <c r="J185" s="187">
        <f t="shared" si="10"/>
        <v>0</v>
      </c>
      <c r="K185" s="188"/>
      <c r="L185" s="41"/>
      <c r="M185" s="189" t="s">
        <v>18</v>
      </c>
      <c r="N185" s="190" t="s">
        <v>41</v>
      </c>
      <c r="O185" s="66"/>
      <c r="P185" s="191">
        <f t="shared" si="11"/>
        <v>0</v>
      </c>
      <c r="Q185" s="191">
        <v>0</v>
      </c>
      <c r="R185" s="191">
        <f t="shared" si="12"/>
        <v>0</v>
      </c>
      <c r="S185" s="191">
        <v>0</v>
      </c>
      <c r="T185" s="192">
        <f t="shared" si="1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250</v>
      </c>
      <c r="AT185" s="193" t="s">
        <v>246</v>
      </c>
      <c r="AU185" s="193" t="s">
        <v>77</v>
      </c>
      <c r="AY185" s="19" t="s">
        <v>244</v>
      </c>
      <c r="BE185" s="194">
        <f t="shared" si="14"/>
        <v>0</v>
      </c>
      <c r="BF185" s="194">
        <f t="shared" si="15"/>
        <v>0</v>
      </c>
      <c r="BG185" s="194">
        <f t="shared" si="16"/>
        <v>0</v>
      </c>
      <c r="BH185" s="194">
        <f t="shared" si="17"/>
        <v>0</v>
      </c>
      <c r="BI185" s="194">
        <f t="shared" si="18"/>
        <v>0</v>
      </c>
      <c r="BJ185" s="19" t="s">
        <v>77</v>
      </c>
      <c r="BK185" s="194">
        <f t="shared" si="19"/>
        <v>0</v>
      </c>
      <c r="BL185" s="19" t="s">
        <v>250</v>
      </c>
      <c r="BM185" s="193" t="s">
        <v>5339</v>
      </c>
    </row>
    <row r="186" spans="1:65" s="2" customFormat="1" ht="37.9" customHeight="1">
      <c r="A186" s="36"/>
      <c r="B186" s="37"/>
      <c r="C186" s="181" t="s">
        <v>533</v>
      </c>
      <c r="D186" s="181" t="s">
        <v>246</v>
      </c>
      <c r="E186" s="182" t="s">
        <v>5340</v>
      </c>
      <c r="F186" s="183" t="s">
        <v>5341</v>
      </c>
      <c r="G186" s="184" t="s">
        <v>1227</v>
      </c>
      <c r="H186" s="185">
        <v>1</v>
      </c>
      <c r="I186" s="186"/>
      <c r="J186" s="187">
        <f t="shared" si="10"/>
        <v>0</v>
      </c>
      <c r="K186" s="188"/>
      <c r="L186" s="41"/>
      <c r="M186" s="189" t="s">
        <v>18</v>
      </c>
      <c r="N186" s="190" t="s">
        <v>41</v>
      </c>
      <c r="O186" s="66"/>
      <c r="P186" s="191">
        <f t="shared" si="11"/>
        <v>0</v>
      </c>
      <c r="Q186" s="191">
        <v>0</v>
      </c>
      <c r="R186" s="191">
        <f t="shared" si="12"/>
        <v>0</v>
      </c>
      <c r="S186" s="191">
        <v>0</v>
      </c>
      <c r="T186" s="192">
        <f t="shared" si="1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250</v>
      </c>
      <c r="AT186" s="193" t="s">
        <v>246</v>
      </c>
      <c r="AU186" s="193" t="s">
        <v>77</v>
      </c>
      <c r="AY186" s="19" t="s">
        <v>244</v>
      </c>
      <c r="BE186" s="194">
        <f t="shared" si="14"/>
        <v>0</v>
      </c>
      <c r="BF186" s="194">
        <f t="shared" si="15"/>
        <v>0</v>
      </c>
      <c r="BG186" s="194">
        <f t="shared" si="16"/>
        <v>0</v>
      </c>
      <c r="BH186" s="194">
        <f t="shared" si="17"/>
        <v>0</v>
      </c>
      <c r="BI186" s="194">
        <f t="shared" si="18"/>
        <v>0</v>
      </c>
      <c r="BJ186" s="19" t="s">
        <v>77</v>
      </c>
      <c r="BK186" s="194">
        <f t="shared" si="19"/>
        <v>0</v>
      </c>
      <c r="BL186" s="19" t="s">
        <v>250</v>
      </c>
      <c r="BM186" s="193" t="s">
        <v>5342</v>
      </c>
    </row>
    <row r="187" spans="1:65" s="2" customFormat="1" ht="33" customHeight="1">
      <c r="A187" s="36"/>
      <c r="B187" s="37"/>
      <c r="C187" s="181" t="s">
        <v>538</v>
      </c>
      <c r="D187" s="181" t="s">
        <v>246</v>
      </c>
      <c r="E187" s="182" t="s">
        <v>5343</v>
      </c>
      <c r="F187" s="183" t="s">
        <v>5344</v>
      </c>
      <c r="G187" s="184" t="s">
        <v>1227</v>
      </c>
      <c r="H187" s="185">
        <v>1</v>
      </c>
      <c r="I187" s="186"/>
      <c r="J187" s="187">
        <f t="shared" si="10"/>
        <v>0</v>
      </c>
      <c r="K187" s="188"/>
      <c r="L187" s="41"/>
      <c r="M187" s="189" t="s">
        <v>18</v>
      </c>
      <c r="N187" s="190" t="s">
        <v>41</v>
      </c>
      <c r="O187" s="66"/>
      <c r="P187" s="191">
        <f t="shared" si="11"/>
        <v>0</v>
      </c>
      <c r="Q187" s="191">
        <v>0</v>
      </c>
      <c r="R187" s="191">
        <f t="shared" si="12"/>
        <v>0</v>
      </c>
      <c r="S187" s="191">
        <v>0</v>
      </c>
      <c r="T187" s="192">
        <f t="shared" si="1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250</v>
      </c>
      <c r="AT187" s="193" t="s">
        <v>246</v>
      </c>
      <c r="AU187" s="193" t="s">
        <v>77</v>
      </c>
      <c r="AY187" s="19" t="s">
        <v>244</v>
      </c>
      <c r="BE187" s="194">
        <f t="shared" si="14"/>
        <v>0</v>
      </c>
      <c r="BF187" s="194">
        <f t="shared" si="15"/>
        <v>0</v>
      </c>
      <c r="BG187" s="194">
        <f t="shared" si="16"/>
        <v>0</v>
      </c>
      <c r="BH187" s="194">
        <f t="shared" si="17"/>
        <v>0</v>
      </c>
      <c r="BI187" s="194">
        <f t="shared" si="18"/>
        <v>0</v>
      </c>
      <c r="BJ187" s="19" t="s">
        <v>77</v>
      </c>
      <c r="BK187" s="194">
        <f t="shared" si="19"/>
        <v>0</v>
      </c>
      <c r="BL187" s="19" t="s">
        <v>250</v>
      </c>
      <c r="BM187" s="193" t="s">
        <v>5345</v>
      </c>
    </row>
    <row r="188" spans="1:65" s="2" customFormat="1" ht="33" customHeight="1">
      <c r="A188" s="36"/>
      <c r="B188" s="37"/>
      <c r="C188" s="181" t="s">
        <v>542</v>
      </c>
      <c r="D188" s="181" t="s">
        <v>246</v>
      </c>
      <c r="E188" s="182" t="s">
        <v>5346</v>
      </c>
      <c r="F188" s="183" t="s">
        <v>5347</v>
      </c>
      <c r="G188" s="184" t="s">
        <v>1227</v>
      </c>
      <c r="H188" s="185">
        <v>1</v>
      </c>
      <c r="I188" s="186"/>
      <c r="J188" s="187">
        <f t="shared" si="10"/>
        <v>0</v>
      </c>
      <c r="K188" s="188"/>
      <c r="L188" s="41"/>
      <c r="M188" s="189" t="s">
        <v>18</v>
      </c>
      <c r="N188" s="190" t="s">
        <v>41</v>
      </c>
      <c r="O188" s="66"/>
      <c r="P188" s="191">
        <f t="shared" si="11"/>
        <v>0</v>
      </c>
      <c r="Q188" s="191">
        <v>0</v>
      </c>
      <c r="R188" s="191">
        <f t="shared" si="12"/>
        <v>0</v>
      </c>
      <c r="S188" s="191">
        <v>0</v>
      </c>
      <c r="T188" s="192">
        <f t="shared" si="1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250</v>
      </c>
      <c r="AT188" s="193" t="s">
        <v>246</v>
      </c>
      <c r="AU188" s="193" t="s">
        <v>77</v>
      </c>
      <c r="AY188" s="19" t="s">
        <v>244</v>
      </c>
      <c r="BE188" s="194">
        <f t="shared" si="14"/>
        <v>0</v>
      </c>
      <c r="BF188" s="194">
        <f t="shared" si="15"/>
        <v>0</v>
      </c>
      <c r="BG188" s="194">
        <f t="shared" si="16"/>
        <v>0</v>
      </c>
      <c r="BH188" s="194">
        <f t="shared" si="17"/>
        <v>0</v>
      </c>
      <c r="BI188" s="194">
        <f t="shared" si="18"/>
        <v>0</v>
      </c>
      <c r="BJ188" s="19" t="s">
        <v>77</v>
      </c>
      <c r="BK188" s="194">
        <f t="shared" si="19"/>
        <v>0</v>
      </c>
      <c r="BL188" s="19" t="s">
        <v>250</v>
      </c>
      <c r="BM188" s="193" t="s">
        <v>5348</v>
      </c>
    </row>
    <row r="189" spans="1:65" s="2" customFormat="1" ht="24.2" customHeight="1">
      <c r="A189" s="36"/>
      <c r="B189" s="37"/>
      <c r="C189" s="181" t="s">
        <v>547</v>
      </c>
      <c r="D189" s="181" t="s">
        <v>246</v>
      </c>
      <c r="E189" s="182" t="s">
        <v>5349</v>
      </c>
      <c r="F189" s="183" t="s">
        <v>5350</v>
      </c>
      <c r="G189" s="184" t="s">
        <v>1227</v>
      </c>
      <c r="H189" s="185">
        <v>1</v>
      </c>
      <c r="I189" s="186"/>
      <c r="J189" s="187">
        <f t="shared" si="10"/>
        <v>0</v>
      </c>
      <c r="K189" s="188"/>
      <c r="L189" s="41"/>
      <c r="M189" s="189" t="s">
        <v>18</v>
      </c>
      <c r="N189" s="190" t="s">
        <v>41</v>
      </c>
      <c r="O189" s="66"/>
      <c r="P189" s="191">
        <f t="shared" si="11"/>
        <v>0</v>
      </c>
      <c r="Q189" s="191">
        <v>0</v>
      </c>
      <c r="R189" s="191">
        <f t="shared" si="12"/>
        <v>0</v>
      </c>
      <c r="S189" s="191">
        <v>0</v>
      </c>
      <c r="T189" s="192">
        <f t="shared" si="1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250</v>
      </c>
      <c r="AT189" s="193" t="s">
        <v>246</v>
      </c>
      <c r="AU189" s="193" t="s">
        <v>77</v>
      </c>
      <c r="AY189" s="19" t="s">
        <v>244</v>
      </c>
      <c r="BE189" s="194">
        <f t="shared" si="14"/>
        <v>0</v>
      </c>
      <c r="BF189" s="194">
        <f t="shared" si="15"/>
        <v>0</v>
      </c>
      <c r="BG189" s="194">
        <f t="shared" si="16"/>
        <v>0</v>
      </c>
      <c r="BH189" s="194">
        <f t="shared" si="17"/>
        <v>0</v>
      </c>
      <c r="BI189" s="194">
        <f t="shared" si="18"/>
        <v>0</v>
      </c>
      <c r="BJ189" s="19" t="s">
        <v>77</v>
      </c>
      <c r="BK189" s="194">
        <f t="shared" si="19"/>
        <v>0</v>
      </c>
      <c r="BL189" s="19" t="s">
        <v>250</v>
      </c>
      <c r="BM189" s="193" t="s">
        <v>5351</v>
      </c>
    </row>
    <row r="190" spans="1:65" s="12" customFormat="1" ht="25.9" customHeight="1">
      <c r="B190" s="165"/>
      <c r="C190" s="166"/>
      <c r="D190" s="167" t="s">
        <v>69</v>
      </c>
      <c r="E190" s="168" t="s">
        <v>5352</v>
      </c>
      <c r="F190" s="168" t="s">
        <v>5353</v>
      </c>
      <c r="G190" s="166"/>
      <c r="H190" s="166"/>
      <c r="I190" s="169"/>
      <c r="J190" s="170">
        <f>BK190</f>
        <v>0</v>
      </c>
      <c r="K190" s="166"/>
      <c r="L190" s="171"/>
      <c r="M190" s="172"/>
      <c r="N190" s="173"/>
      <c r="O190" s="173"/>
      <c r="P190" s="174">
        <f>SUM(P191:P199)</f>
        <v>0</v>
      </c>
      <c r="Q190" s="173"/>
      <c r="R190" s="174">
        <f>SUM(R191:R199)</f>
        <v>0</v>
      </c>
      <c r="S190" s="173"/>
      <c r="T190" s="175">
        <f>SUM(T191:T199)</f>
        <v>0</v>
      </c>
      <c r="AR190" s="176" t="s">
        <v>77</v>
      </c>
      <c r="AT190" s="177" t="s">
        <v>69</v>
      </c>
      <c r="AU190" s="177" t="s">
        <v>70</v>
      </c>
      <c r="AY190" s="176" t="s">
        <v>244</v>
      </c>
      <c r="BK190" s="178">
        <f>SUM(BK191:BK199)</f>
        <v>0</v>
      </c>
    </row>
    <row r="191" spans="1:65" s="2" customFormat="1" ht="16.5" customHeight="1">
      <c r="A191" s="36"/>
      <c r="B191" s="37"/>
      <c r="C191" s="181" t="s">
        <v>551</v>
      </c>
      <c r="D191" s="181" t="s">
        <v>246</v>
      </c>
      <c r="E191" s="182" t="s">
        <v>5354</v>
      </c>
      <c r="F191" s="183" t="s">
        <v>5355</v>
      </c>
      <c r="G191" s="184" t="s">
        <v>379</v>
      </c>
      <c r="H191" s="185">
        <v>35</v>
      </c>
      <c r="I191" s="186"/>
      <c r="J191" s="187">
        <f t="shared" ref="J191:J199" si="20">ROUND(I191*H191,2)</f>
        <v>0</v>
      </c>
      <c r="K191" s="188"/>
      <c r="L191" s="41"/>
      <c r="M191" s="189" t="s">
        <v>18</v>
      </c>
      <c r="N191" s="190" t="s">
        <v>41</v>
      </c>
      <c r="O191" s="66"/>
      <c r="P191" s="191">
        <f t="shared" ref="P191:P199" si="21">O191*H191</f>
        <v>0</v>
      </c>
      <c r="Q191" s="191">
        <v>0</v>
      </c>
      <c r="R191" s="191">
        <f t="shared" ref="R191:R199" si="22">Q191*H191</f>
        <v>0</v>
      </c>
      <c r="S191" s="191">
        <v>0</v>
      </c>
      <c r="T191" s="192">
        <f t="shared" ref="T191:T199" si="23"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250</v>
      </c>
      <c r="AT191" s="193" t="s">
        <v>246</v>
      </c>
      <c r="AU191" s="193" t="s">
        <v>77</v>
      </c>
      <c r="AY191" s="19" t="s">
        <v>244</v>
      </c>
      <c r="BE191" s="194">
        <f t="shared" ref="BE191:BE199" si="24">IF(N191="základní",J191,0)</f>
        <v>0</v>
      </c>
      <c r="BF191" s="194">
        <f t="shared" ref="BF191:BF199" si="25">IF(N191="snížená",J191,0)</f>
        <v>0</v>
      </c>
      <c r="BG191" s="194">
        <f t="shared" ref="BG191:BG199" si="26">IF(N191="zákl. přenesená",J191,0)</f>
        <v>0</v>
      </c>
      <c r="BH191" s="194">
        <f t="shared" ref="BH191:BH199" si="27">IF(N191="sníž. přenesená",J191,0)</f>
        <v>0</v>
      </c>
      <c r="BI191" s="194">
        <f t="shared" ref="BI191:BI199" si="28">IF(N191="nulová",J191,0)</f>
        <v>0</v>
      </c>
      <c r="BJ191" s="19" t="s">
        <v>77</v>
      </c>
      <c r="BK191" s="194">
        <f t="shared" ref="BK191:BK199" si="29">ROUND(I191*H191,2)</f>
        <v>0</v>
      </c>
      <c r="BL191" s="19" t="s">
        <v>250</v>
      </c>
      <c r="BM191" s="193" t="s">
        <v>5356</v>
      </c>
    </row>
    <row r="192" spans="1:65" s="2" customFormat="1" ht="16.5" customHeight="1">
      <c r="A192" s="36"/>
      <c r="B192" s="37"/>
      <c r="C192" s="181" t="s">
        <v>556</v>
      </c>
      <c r="D192" s="181" t="s">
        <v>246</v>
      </c>
      <c r="E192" s="182" t="s">
        <v>5357</v>
      </c>
      <c r="F192" s="183" t="s">
        <v>5358</v>
      </c>
      <c r="G192" s="184" t="s">
        <v>379</v>
      </c>
      <c r="H192" s="185">
        <v>25</v>
      </c>
      <c r="I192" s="186"/>
      <c r="J192" s="187">
        <f t="shared" si="20"/>
        <v>0</v>
      </c>
      <c r="K192" s="188"/>
      <c r="L192" s="41"/>
      <c r="M192" s="189" t="s">
        <v>18</v>
      </c>
      <c r="N192" s="190" t="s">
        <v>41</v>
      </c>
      <c r="O192" s="66"/>
      <c r="P192" s="191">
        <f t="shared" si="21"/>
        <v>0</v>
      </c>
      <c r="Q192" s="191">
        <v>0</v>
      </c>
      <c r="R192" s="191">
        <f t="shared" si="22"/>
        <v>0</v>
      </c>
      <c r="S192" s="191">
        <v>0</v>
      </c>
      <c r="T192" s="192">
        <f t="shared" si="2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250</v>
      </c>
      <c r="AT192" s="193" t="s">
        <v>246</v>
      </c>
      <c r="AU192" s="193" t="s">
        <v>77</v>
      </c>
      <c r="AY192" s="19" t="s">
        <v>244</v>
      </c>
      <c r="BE192" s="194">
        <f t="shared" si="24"/>
        <v>0</v>
      </c>
      <c r="BF192" s="194">
        <f t="shared" si="25"/>
        <v>0</v>
      </c>
      <c r="BG192" s="194">
        <f t="shared" si="26"/>
        <v>0</v>
      </c>
      <c r="BH192" s="194">
        <f t="shared" si="27"/>
        <v>0</v>
      </c>
      <c r="BI192" s="194">
        <f t="shared" si="28"/>
        <v>0</v>
      </c>
      <c r="BJ192" s="19" t="s">
        <v>77</v>
      </c>
      <c r="BK192" s="194">
        <f t="shared" si="29"/>
        <v>0</v>
      </c>
      <c r="BL192" s="19" t="s">
        <v>250</v>
      </c>
      <c r="BM192" s="193" t="s">
        <v>5359</v>
      </c>
    </row>
    <row r="193" spans="1:65" s="2" customFormat="1" ht="16.5" customHeight="1">
      <c r="A193" s="36"/>
      <c r="B193" s="37"/>
      <c r="C193" s="181" t="s">
        <v>561</v>
      </c>
      <c r="D193" s="181" t="s">
        <v>246</v>
      </c>
      <c r="E193" s="182" t="s">
        <v>5360</v>
      </c>
      <c r="F193" s="183" t="s">
        <v>5361</v>
      </c>
      <c r="G193" s="184" t="s">
        <v>379</v>
      </c>
      <c r="H193" s="185">
        <v>25</v>
      </c>
      <c r="I193" s="186"/>
      <c r="J193" s="187">
        <f t="shared" si="20"/>
        <v>0</v>
      </c>
      <c r="K193" s="188"/>
      <c r="L193" s="41"/>
      <c r="M193" s="189" t="s">
        <v>18</v>
      </c>
      <c r="N193" s="190" t="s">
        <v>41</v>
      </c>
      <c r="O193" s="66"/>
      <c r="P193" s="191">
        <f t="shared" si="21"/>
        <v>0</v>
      </c>
      <c r="Q193" s="191">
        <v>0</v>
      </c>
      <c r="R193" s="191">
        <f t="shared" si="22"/>
        <v>0</v>
      </c>
      <c r="S193" s="191">
        <v>0</v>
      </c>
      <c r="T193" s="192">
        <f t="shared" si="2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250</v>
      </c>
      <c r="AT193" s="193" t="s">
        <v>246</v>
      </c>
      <c r="AU193" s="193" t="s">
        <v>77</v>
      </c>
      <c r="AY193" s="19" t="s">
        <v>244</v>
      </c>
      <c r="BE193" s="194">
        <f t="shared" si="24"/>
        <v>0</v>
      </c>
      <c r="BF193" s="194">
        <f t="shared" si="25"/>
        <v>0</v>
      </c>
      <c r="BG193" s="194">
        <f t="shared" si="26"/>
        <v>0</v>
      </c>
      <c r="BH193" s="194">
        <f t="shared" si="27"/>
        <v>0</v>
      </c>
      <c r="BI193" s="194">
        <f t="shared" si="28"/>
        <v>0</v>
      </c>
      <c r="BJ193" s="19" t="s">
        <v>77</v>
      </c>
      <c r="BK193" s="194">
        <f t="shared" si="29"/>
        <v>0</v>
      </c>
      <c r="BL193" s="19" t="s">
        <v>250</v>
      </c>
      <c r="BM193" s="193" t="s">
        <v>5362</v>
      </c>
    </row>
    <row r="194" spans="1:65" s="2" customFormat="1" ht="16.5" customHeight="1">
      <c r="A194" s="36"/>
      <c r="B194" s="37"/>
      <c r="C194" s="181" t="s">
        <v>567</v>
      </c>
      <c r="D194" s="181" t="s">
        <v>246</v>
      </c>
      <c r="E194" s="182" t="s">
        <v>5363</v>
      </c>
      <c r="F194" s="183" t="s">
        <v>5364</v>
      </c>
      <c r="G194" s="184" t="s">
        <v>379</v>
      </c>
      <c r="H194" s="185">
        <v>10</v>
      </c>
      <c r="I194" s="186"/>
      <c r="J194" s="187">
        <f t="shared" si="20"/>
        <v>0</v>
      </c>
      <c r="K194" s="188"/>
      <c r="L194" s="41"/>
      <c r="M194" s="189" t="s">
        <v>18</v>
      </c>
      <c r="N194" s="190" t="s">
        <v>41</v>
      </c>
      <c r="O194" s="66"/>
      <c r="P194" s="191">
        <f t="shared" si="21"/>
        <v>0</v>
      </c>
      <c r="Q194" s="191">
        <v>0</v>
      </c>
      <c r="R194" s="191">
        <f t="shared" si="22"/>
        <v>0</v>
      </c>
      <c r="S194" s="191">
        <v>0</v>
      </c>
      <c r="T194" s="192">
        <f t="shared" si="2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3" t="s">
        <v>250</v>
      </c>
      <c r="AT194" s="193" t="s">
        <v>246</v>
      </c>
      <c r="AU194" s="193" t="s">
        <v>77</v>
      </c>
      <c r="AY194" s="19" t="s">
        <v>244</v>
      </c>
      <c r="BE194" s="194">
        <f t="shared" si="24"/>
        <v>0</v>
      </c>
      <c r="BF194" s="194">
        <f t="shared" si="25"/>
        <v>0</v>
      </c>
      <c r="BG194" s="194">
        <f t="shared" si="26"/>
        <v>0</v>
      </c>
      <c r="BH194" s="194">
        <f t="shared" si="27"/>
        <v>0</v>
      </c>
      <c r="BI194" s="194">
        <f t="shared" si="28"/>
        <v>0</v>
      </c>
      <c r="BJ194" s="19" t="s">
        <v>77</v>
      </c>
      <c r="BK194" s="194">
        <f t="shared" si="29"/>
        <v>0</v>
      </c>
      <c r="BL194" s="19" t="s">
        <v>250</v>
      </c>
      <c r="BM194" s="193" t="s">
        <v>5365</v>
      </c>
    </row>
    <row r="195" spans="1:65" s="2" customFormat="1" ht="16.5" customHeight="1">
      <c r="A195" s="36"/>
      <c r="B195" s="37"/>
      <c r="C195" s="181" t="s">
        <v>575</v>
      </c>
      <c r="D195" s="181" t="s">
        <v>246</v>
      </c>
      <c r="E195" s="182" t="s">
        <v>5366</v>
      </c>
      <c r="F195" s="183" t="s">
        <v>5367</v>
      </c>
      <c r="G195" s="184" t="s">
        <v>1227</v>
      </c>
      <c r="H195" s="185">
        <v>1</v>
      </c>
      <c r="I195" s="186"/>
      <c r="J195" s="187">
        <f t="shared" si="20"/>
        <v>0</v>
      </c>
      <c r="K195" s="188"/>
      <c r="L195" s="41"/>
      <c r="M195" s="189" t="s">
        <v>18</v>
      </c>
      <c r="N195" s="190" t="s">
        <v>41</v>
      </c>
      <c r="O195" s="66"/>
      <c r="P195" s="191">
        <f t="shared" si="21"/>
        <v>0</v>
      </c>
      <c r="Q195" s="191">
        <v>0</v>
      </c>
      <c r="R195" s="191">
        <f t="shared" si="22"/>
        <v>0</v>
      </c>
      <c r="S195" s="191">
        <v>0</v>
      </c>
      <c r="T195" s="192">
        <f t="shared" si="2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250</v>
      </c>
      <c r="AT195" s="193" t="s">
        <v>246</v>
      </c>
      <c r="AU195" s="193" t="s">
        <v>77</v>
      </c>
      <c r="AY195" s="19" t="s">
        <v>244</v>
      </c>
      <c r="BE195" s="194">
        <f t="shared" si="24"/>
        <v>0</v>
      </c>
      <c r="BF195" s="194">
        <f t="shared" si="25"/>
        <v>0</v>
      </c>
      <c r="BG195" s="194">
        <f t="shared" si="26"/>
        <v>0</v>
      </c>
      <c r="BH195" s="194">
        <f t="shared" si="27"/>
        <v>0</v>
      </c>
      <c r="BI195" s="194">
        <f t="shared" si="28"/>
        <v>0</v>
      </c>
      <c r="BJ195" s="19" t="s">
        <v>77</v>
      </c>
      <c r="BK195" s="194">
        <f t="shared" si="29"/>
        <v>0</v>
      </c>
      <c r="BL195" s="19" t="s">
        <v>250</v>
      </c>
      <c r="BM195" s="193" t="s">
        <v>5368</v>
      </c>
    </row>
    <row r="196" spans="1:65" s="2" customFormat="1" ht="16.5" customHeight="1">
      <c r="A196" s="36"/>
      <c r="B196" s="37"/>
      <c r="C196" s="181" t="s">
        <v>579</v>
      </c>
      <c r="D196" s="181" t="s">
        <v>246</v>
      </c>
      <c r="E196" s="182" t="s">
        <v>5369</v>
      </c>
      <c r="F196" s="183" t="s">
        <v>5370</v>
      </c>
      <c r="G196" s="184" t="s">
        <v>1227</v>
      </c>
      <c r="H196" s="185">
        <v>200</v>
      </c>
      <c r="I196" s="186"/>
      <c r="J196" s="187">
        <f t="shared" si="20"/>
        <v>0</v>
      </c>
      <c r="K196" s="188"/>
      <c r="L196" s="41"/>
      <c r="M196" s="189" t="s">
        <v>18</v>
      </c>
      <c r="N196" s="190" t="s">
        <v>41</v>
      </c>
      <c r="O196" s="66"/>
      <c r="P196" s="191">
        <f t="shared" si="21"/>
        <v>0</v>
      </c>
      <c r="Q196" s="191">
        <v>0</v>
      </c>
      <c r="R196" s="191">
        <f t="shared" si="22"/>
        <v>0</v>
      </c>
      <c r="S196" s="191">
        <v>0</v>
      </c>
      <c r="T196" s="192">
        <f t="shared" si="2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250</v>
      </c>
      <c r="AT196" s="193" t="s">
        <v>246</v>
      </c>
      <c r="AU196" s="193" t="s">
        <v>77</v>
      </c>
      <c r="AY196" s="19" t="s">
        <v>244</v>
      </c>
      <c r="BE196" s="194">
        <f t="shared" si="24"/>
        <v>0</v>
      </c>
      <c r="BF196" s="194">
        <f t="shared" si="25"/>
        <v>0</v>
      </c>
      <c r="BG196" s="194">
        <f t="shared" si="26"/>
        <v>0</v>
      </c>
      <c r="BH196" s="194">
        <f t="shared" si="27"/>
        <v>0</v>
      </c>
      <c r="BI196" s="194">
        <f t="shared" si="28"/>
        <v>0</v>
      </c>
      <c r="BJ196" s="19" t="s">
        <v>77</v>
      </c>
      <c r="BK196" s="194">
        <f t="shared" si="29"/>
        <v>0</v>
      </c>
      <c r="BL196" s="19" t="s">
        <v>250</v>
      </c>
      <c r="BM196" s="193" t="s">
        <v>5371</v>
      </c>
    </row>
    <row r="197" spans="1:65" s="2" customFormat="1" ht="24.2" customHeight="1">
      <c r="A197" s="36"/>
      <c r="B197" s="37"/>
      <c r="C197" s="181" t="s">
        <v>585</v>
      </c>
      <c r="D197" s="181" t="s">
        <v>246</v>
      </c>
      <c r="E197" s="182" t="s">
        <v>5372</v>
      </c>
      <c r="F197" s="183" t="s">
        <v>5373</v>
      </c>
      <c r="G197" s="184" t="s">
        <v>1227</v>
      </c>
      <c r="H197" s="185">
        <v>104</v>
      </c>
      <c r="I197" s="186"/>
      <c r="J197" s="187">
        <f t="shared" si="20"/>
        <v>0</v>
      </c>
      <c r="K197" s="188"/>
      <c r="L197" s="41"/>
      <c r="M197" s="189" t="s">
        <v>18</v>
      </c>
      <c r="N197" s="190" t="s">
        <v>41</v>
      </c>
      <c r="O197" s="66"/>
      <c r="P197" s="191">
        <f t="shared" si="21"/>
        <v>0</v>
      </c>
      <c r="Q197" s="191">
        <v>0</v>
      </c>
      <c r="R197" s="191">
        <f t="shared" si="22"/>
        <v>0</v>
      </c>
      <c r="S197" s="191">
        <v>0</v>
      </c>
      <c r="T197" s="192">
        <f t="shared" si="2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250</v>
      </c>
      <c r="AT197" s="193" t="s">
        <v>246</v>
      </c>
      <c r="AU197" s="193" t="s">
        <v>77</v>
      </c>
      <c r="AY197" s="19" t="s">
        <v>244</v>
      </c>
      <c r="BE197" s="194">
        <f t="shared" si="24"/>
        <v>0</v>
      </c>
      <c r="BF197" s="194">
        <f t="shared" si="25"/>
        <v>0</v>
      </c>
      <c r="BG197" s="194">
        <f t="shared" si="26"/>
        <v>0</v>
      </c>
      <c r="BH197" s="194">
        <f t="shared" si="27"/>
        <v>0</v>
      </c>
      <c r="BI197" s="194">
        <f t="shared" si="28"/>
        <v>0</v>
      </c>
      <c r="BJ197" s="19" t="s">
        <v>77</v>
      </c>
      <c r="BK197" s="194">
        <f t="shared" si="29"/>
        <v>0</v>
      </c>
      <c r="BL197" s="19" t="s">
        <v>250</v>
      </c>
      <c r="BM197" s="193" t="s">
        <v>5374</v>
      </c>
    </row>
    <row r="198" spans="1:65" s="2" customFormat="1" ht="16.5" customHeight="1">
      <c r="A198" s="36"/>
      <c r="B198" s="37"/>
      <c r="C198" s="181" t="s">
        <v>589</v>
      </c>
      <c r="D198" s="181" t="s">
        <v>246</v>
      </c>
      <c r="E198" s="182" t="s">
        <v>5375</v>
      </c>
      <c r="F198" s="183" t="s">
        <v>5376</v>
      </c>
      <c r="G198" s="184" t="s">
        <v>1227</v>
      </c>
      <c r="H198" s="185">
        <v>1</v>
      </c>
      <c r="I198" s="186"/>
      <c r="J198" s="187">
        <f t="shared" si="20"/>
        <v>0</v>
      </c>
      <c r="K198" s="188"/>
      <c r="L198" s="41"/>
      <c r="M198" s="189" t="s">
        <v>18</v>
      </c>
      <c r="N198" s="190" t="s">
        <v>41</v>
      </c>
      <c r="O198" s="66"/>
      <c r="P198" s="191">
        <f t="shared" si="21"/>
        <v>0</v>
      </c>
      <c r="Q198" s="191">
        <v>0</v>
      </c>
      <c r="R198" s="191">
        <f t="shared" si="22"/>
        <v>0</v>
      </c>
      <c r="S198" s="191">
        <v>0</v>
      </c>
      <c r="T198" s="192">
        <f t="shared" si="2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250</v>
      </c>
      <c r="AT198" s="193" t="s">
        <v>246</v>
      </c>
      <c r="AU198" s="193" t="s">
        <v>77</v>
      </c>
      <c r="AY198" s="19" t="s">
        <v>244</v>
      </c>
      <c r="BE198" s="194">
        <f t="shared" si="24"/>
        <v>0</v>
      </c>
      <c r="BF198" s="194">
        <f t="shared" si="25"/>
        <v>0</v>
      </c>
      <c r="BG198" s="194">
        <f t="shared" si="26"/>
        <v>0</v>
      </c>
      <c r="BH198" s="194">
        <f t="shared" si="27"/>
        <v>0</v>
      </c>
      <c r="BI198" s="194">
        <f t="shared" si="28"/>
        <v>0</v>
      </c>
      <c r="BJ198" s="19" t="s">
        <v>77</v>
      </c>
      <c r="BK198" s="194">
        <f t="shared" si="29"/>
        <v>0</v>
      </c>
      <c r="BL198" s="19" t="s">
        <v>250</v>
      </c>
      <c r="BM198" s="193" t="s">
        <v>5377</v>
      </c>
    </row>
    <row r="199" spans="1:65" s="2" customFormat="1" ht="24.2" customHeight="1">
      <c r="A199" s="36"/>
      <c r="B199" s="37"/>
      <c r="C199" s="181" t="s">
        <v>593</v>
      </c>
      <c r="D199" s="181" t="s">
        <v>246</v>
      </c>
      <c r="E199" s="182" t="s">
        <v>5378</v>
      </c>
      <c r="F199" s="183" t="s">
        <v>5379</v>
      </c>
      <c r="G199" s="184" t="s">
        <v>1227</v>
      </c>
      <c r="H199" s="185">
        <v>1</v>
      </c>
      <c r="I199" s="186"/>
      <c r="J199" s="187">
        <f t="shared" si="20"/>
        <v>0</v>
      </c>
      <c r="K199" s="188"/>
      <c r="L199" s="41"/>
      <c r="M199" s="189" t="s">
        <v>18</v>
      </c>
      <c r="N199" s="190" t="s">
        <v>41</v>
      </c>
      <c r="O199" s="66"/>
      <c r="P199" s="191">
        <f t="shared" si="21"/>
        <v>0</v>
      </c>
      <c r="Q199" s="191">
        <v>0</v>
      </c>
      <c r="R199" s="191">
        <f t="shared" si="22"/>
        <v>0</v>
      </c>
      <c r="S199" s="191">
        <v>0</v>
      </c>
      <c r="T199" s="192">
        <f t="shared" si="2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250</v>
      </c>
      <c r="AT199" s="193" t="s">
        <v>246</v>
      </c>
      <c r="AU199" s="193" t="s">
        <v>77</v>
      </c>
      <c r="AY199" s="19" t="s">
        <v>244</v>
      </c>
      <c r="BE199" s="194">
        <f t="shared" si="24"/>
        <v>0</v>
      </c>
      <c r="BF199" s="194">
        <f t="shared" si="25"/>
        <v>0</v>
      </c>
      <c r="BG199" s="194">
        <f t="shared" si="26"/>
        <v>0</v>
      </c>
      <c r="BH199" s="194">
        <f t="shared" si="27"/>
        <v>0</v>
      </c>
      <c r="BI199" s="194">
        <f t="shared" si="28"/>
        <v>0</v>
      </c>
      <c r="BJ199" s="19" t="s">
        <v>77</v>
      </c>
      <c r="BK199" s="194">
        <f t="shared" si="29"/>
        <v>0</v>
      </c>
      <c r="BL199" s="19" t="s">
        <v>250</v>
      </c>
      <c r="BM199" s="193" t="s">
        <v>5380</v>
      </c>
    </row>
    <row r="200" spans="1:65" s="12" customFormat="1" ht="25.9" customHeight="1">
      <c r="B200" s="165"/>
      <c r="C200" s="166"/>
      <c r="D200" s="167" t="s">
        <v>69</v>
      </c>
      <c r="E200" s="168" t="s">
        <v>246</v>
      </c>
      <c r="F200" s="168" t="s">
        <v>1685</v>
      </c>
      <c r="G200" s="166"/>
      <c r="H200" s="166"/>
      <c r="I200" s="169"/>
      <c r="J200" s="170">
        <f>BK200</f>
        <v>0</v>
      </c>
      <c r="K200" s="166"/>
      <c r="L200" s="171"/>
      <c r="M200" s="172"/>
      <c r="N200" s="173"/>
      <c r="O200" s="173"/>
      <c r="P200" s="174">
        <f>SUM(P201:P211)</f>
        <v>0</v>
      </c>
      <c r="Q200" s="173"/>
      <c r="R200" s="174">
        <f>SUM(R201:R211)</f>
        <v>0</v>
      </c>
      <c r="S200" s="173"/>
      <c r="T200" s="175">
        <f>SUM(T201:T211)</f>
        <v>0</v>
      </c>
      <c r="AR200" s="176" t="s">
        <v>77</v>
      </c>
      <c r="AT200" s="177" t="s">
        <v>69</v>
      </c>
      <c r="AU200" s="177" t="s">
        <v>70</v>
      </c>
      <c r="AY200" s="176" t="s">
        <v>244</v>
      </c>
      <c r="BK200" s="178">
        <f>SUM(BK201:BK211)</f>
        <v>0</v>
      </c>
    </row>
    <row r="201" spans="1:65" s="2" customFormat="1" ht="16.5" customHeight="1">
      <c r="A201" s="36"/>
      <c r="B201" s="37"/>
      <c r="C201" s="181" t="s">
        <v>598</v>
      </c>
      <c r="D201" s="181" t="s">
        <v>246</v>
      </c>
      <c r="E201" s="182" t="s">
        <v>5381</v>
      </c>
      <c r="F201" s="183" t="s">
        <v>5382</v>
      </c>
      <c r="G201" s="184" t="s">
        <v>379</v>
      </c>
      <c r="H201" s="185">
        <v>118</v>
      </c>
      <c r="I201" s="186"/>
      <c r="J201" s="187">
        <f t="shared" ref="J201:J211" si="30">ROUND(I201*H201,2)</f>
        <v>0</v>
      </c>
      <c r="K201" s="188"/>
      <c r="L201" s="41"/>
      <c r="M201" s="189" t="s">
        <v>18</v>
      </c>
      <c r="N201" s="190" t="s">
        <v>41</v>
      </c>
      <c r="O201" s="66"/>
      <c r="P201" s="191">
        <f t="shared" ref="P201:P211" si="31">O201*H201</f>
        <v>0</v>
      </c>
      <c r="Q201" s="191">
        <v>0</v>
      </c>
      <c r="R201" s="191">
        <f t="shared" ref="R201:R211" si="32">Q201*H201</f>
        <v>0</v>
      </c>
      <c r="S201" s="191">
        <v>0</v>
      </c>
      <c r="T201" s="192">
        <f t="shared" ref="T201:T211" si="33"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250</v>
      </c>
      <c r="AT201" s="193" t="s">
        <v>246</v>
      </c>
      <c r="AU201" s="193" t="s">
        <v>77</v>
      </c>
      <c r="AY201" s="19" t="s">
        <v>244</v>
      </c>
      <c r="BE201" s="194">
        <f t="shared" ref="BE201:BE211" si="34">IF(N201="základní",J201,0)</f>
        <v>0</v>
      </c>
      <c r="BF201" s="194">
        <f t="shared" ref="BF201:BF211" si="35">IF(N201="snížená",J201,0)</f>
        <v>0</v>
      </c>
      <c r="BG201" s="194">
        <f t="shared" ref="BG201:BG211" si="36">IF(N201="zákl. přenesená",J201,0)</f>
        <v>0</v>
      </c>
      <c r="BH201" s="194">
        <f t="shared" ref="BH201:BH211" si="37">IF(N201="sníž. přenesená",J201,0)</f>
        <v>0</v>
      </c>
      <c r="BI201" s="194">
        <f t="shared" ref="BI201:BI211" si="38">IF(N201="nulová",J201,0)</f>
        <v>0</v>
      </c>
      <c r="BJ201" s="19" t="s">
        <v>77</v>
      </c>
      <c r="BK201" s="194">
        <f t="shared" ref="BK201:BK211" si="39">ROUND(I201*H201,2)</f>
        <v>0</v>
      </c>
      <c r="BL201" s="19" t="s">
        <v>250</v>
      </c>
      <c r="BM201" s="193" t="s">
        <v>5383</v>
      </c>
    </row>
    <row r="202" spans="1:65" s="2" customFormat="1" ht="16.5" customHeight="1">
      <c r="A202" s="36"/>
      <c r="B202" s="37"/>
      <c r="C202" s="181" t="s">
        <v>604</v>
      </c>
      <c r="D202" s="181" t="s">
        <v>246</v>
      </c>
      <c r="E202" s="182" t="s">
        <v>5384</v>
      </c>
      <c r="F202" s="183" t="s">
        <v>5385</v>
      </c>
      <c r="G202" s="184" t="s">
        <v>379</v>
      </c>
      <c r="H202" s="185">
        <v>15</v>
      </c>
      <c r="I202" s="186"/>
      <c r="J202" s="187">
        <f t="shared" si="30"/>
        <v>0</v>
      </c>
      <c r="K202" s="188"/>
      <c r="L202" s="41"/>
      <c r="M202" s="189" t="s">
        <v>18</v>
      </c>
      <c r="N202" s="190" t="s">
        <v>41</v>
      </c>
      <c r="O202" s="66"/>
      <c r="P202" s="191">
        <f t="shared" si="31"/>
        <v>0</v>
      </c>
      <c r="Q202" s="191">
        <v>0</v>
      </c>
      <c r="R202" s="191">
        <f t="shared" si="32"/>
        <v>0</v>
      </c>
      <c r="S202" s="191">
        <v>0</v>
      </c>
      <c r="T202" s="192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250</v>
      </c>
      <c r="AT202" s="193" t="s">
        <v>246</v>
      </c>
      <c r="AU202" s="193" t="s">
        <v>77</v>
      </c>
      <c r="AY202" s="19" t="s">
        <v>244</v>
      </c>
      <c r="BE202" s="194">
        <f t="shared" si="34"/>
        <v>0</v>
      </c>
      <c r="BF202" s="194">
        <f t="shared" si="35"/>
        <v>0</v>
      </c>
      <c r="BG202" s="194">
        <f t="shared" si="36"/>
        <v>0</v>
      </c>
      <c r="BH202" s="194">
        <f t="shared" si="37"/>
        <v>0</v>
      </c>
      <c r="BI202" s="194">
        <f t="shared" si="38"/>
        <v>0</v>
      </c>
      <c r="BJ202" s="19" t="s">
        <v>77</v>
      </c>
      <c r="BK202" s="194">
        <f t="shared" si="39"/>
        <v>0</v>
      </c>
      <c r="BL202" s="19" t="s">
        <v>250</v>
      </c>
      <c r="BM202" s="193" t="s">
        <v>5386</v>
      </c>
    </row>
    <row r="203" spans="1:65" s="2" customFormat="1" ht="16.5" customHeight="1">
      <c r="A203" s="36"/>
      <c r="B203" s="37"/>
      <c r="C203" s="181" t="s">
        <v>612</v>
      </c>
      <c r="D203" s="181" t="s">
        <v>246</v>
      </c>
      <c r="E203" s="182" t="s">
        <v>5387</v>
      </c>
      <c r="F203" s="183" t="s">
        <v>5388</v>
      </c>
      <c r="G203" s="184" t="s">
        <v>379</v>
      </c>
      <c r="H203" s="185">
        <v>191</v>
      </c>
      <c r="I203" s="186"/>
      <c r="J203" s="187">
        <f t="shared" si="30"/>
        <v>0</v>
      </c>
      <c r="K203" s="188"/>
      <c r="L203" s="41"/>
      <c r="M203" s="189" t="s">
        <v>18</v>
      </c>
      <c r="N203" s="190" t="s">
        <v>41</v>
      </c>
      <c r="O203" s="66"/>
      <c r="P203" s="191">
        <f t="shared" si="31"/>
        <v>0</v>
      </c>
      <c r="Q203" s="191">
        <v>0</v>
      </c>
      <c r="R203" s="191">
        <f t="shared" si="32"/>
        <v>0</v>
      </c>
      <c r="S203" s="191">
        <v>0</v>
      </c>
      <c r="T203" s="192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250</v>
      </c>
      <c r="AT203" s="193" t="s">
        <v>246</v>
      </c>
      <c r="AU203" s="193" t="s">
        <v>77</v>
      </c>
      <c r="AY203" s="19" t="s">
        <v>244</v>
      </c>
      <c r="BE203" s="194">
        <f t="shared" si="34"/>
        <v>0</v>
      </c>
      <c r="BF203" s="194">
        <f t="shared" si="35"/>
        <v>0</v>
      </c>
      <c r="BG203" s="194">
        <f t="shared" si="36"/>
        <v>0</v>
      </c>
      <c r="BH203" s="194">
        <f t="shared" si="37"/>
        <v>0</v>
      </c>
      <c r="BI203" s="194">
        <f t="shared" si="38"/>
        <v>0</v>
      </c>
      <c r="BJ203" s="19" t="s">
        <v>77</v>
      </c>
      <c r="BK203" s="194">
        <f t="shared" si="39"/>
        <v>0</v>
      </c>
      <c r="BL203" s="19" t="s">
        <v>250</v>
      </c>
      <c r="BM203" s="193" t="s">
        <v>5389</v>
      </c>
    </row>
    <row r="204" spans="1:65" s="2" customFormat="1" ht="16.5" customHeight="1">
      <c r="A204" s="36"/>
      <c r="B204" s="37"/>
      <c r="C204" s="181" t="s">
        <v>617</v>
      </c>
      <c r="D204" s="181" t="s">
        <v>246</v>
      </c>
      <c r="E204" s="182" t="s">
        <v>5390</v>
      </c>
      <c r="F204" s="183" t="s">
        <v>5391</v>
      </c>
      <c r="G204" s="184" t="s">
        <v>379</v>
      </c>
      <c r="H204" s="185">
        <v>121</v>
      </c>
      <c r="I204" s="186"/>
      <c r="J204" s="187">
        <f t="shared" si="30"/>
        <v>0</v>
      </c>
      <c r="K204" s="188"/>
      <c r="L204" s="41"/>
      <c r="M204" s="189" t="s">
        <v>18</v>
      </c>
      <c r="N204" s="190" t="s">
        <v>41</v>
      </c>
      <c r="O204" s="66"/>
      <c r="P204" s="191">
        <f t="shared" si="31"/>
        <v>0</v>
      </c>
      <c r="Q204" s="191">
        <v>0</v>
      </c>
      <c r="R204" s="191">
        <f t="shared" si="32"/>
        <v>0</v>
      </c>
      <c r="S204" s="191">
        <v>0</v>
      </c>
      <c r="T204" s="192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3" t="s">
        <v>250</v>
      </c>
      <c r="AT204" s="193" t="s">
        <v>246</v>
      </c>
      <c r="AU204" s="193" t="s">
        <v>77</v>
      </c>
      <c r="AY204" s="19" t="s">
        <v>244</v>
      </c>
      <c r="BE204" s="194">
        <f t="shared" si="34"/>
        <v>0</v>
      </c>
      <c r="BF204" s="194">
        <f t="shared" si="35"/>
        <v>0</v>
      </c>
      <c r="BG204" s="194">
        <f t="shared" si="36"/>
        <v>0</v>
      </c>
      <c r="BH204" s="194">
        <f t="shared" si="37"/>
        <v>0</v>
      </c>
      <c r="BI204" s="194">
        <f t="shared" si="38"/>
        <v>0</v>
      </c>
      <c r="BJ204" s="19" t="s">
        <v>77</v>
      </c>
      <c r="BK204" s="194">
        <f t="shared" si="39"/>
        <v>0</v>
      </c>
      <c r="BL204" s="19" t="s">
        <v>250</v>
      </c>
      <c r="BM204" s="193" t="s">
        <v>5392</v>
      </c>
    </row>
    <row r="205" spans="1:65" s="2" customFormat="1" ht="16.5" customHeight="1">
      <c r="A205" s="36"/>
      <c r="B205" s="37"/>
      <c r="C205" s="181" t="s">
        <v>621</v>
      </c>
      <c r="D205" s="181" t="s">
        <v>246</v>
      </c>
      <c r="E205" s="182" t="s">
        <v>5393</v>
      </c>
      <c r="F205" s="183" t="s">
        <v>5394</v>
      </c>
      <c r="G205" s="184" t="s">
        <v>379</v>
      </c>
      <c r="H205" s="185">
        <v>45</v>
      </c>
      <c r="I205" s="186"/>
      <c r="J205" s="187">
        <f t="shared" si="30"/>
        <v>0</v>
      </c>
      <c r="K205" s="188"/>
      <c r="L205" s="41"/>
      <c r="M205" s="189" t="s">
        <v>18</v>
      </c>
      <c r="N205" s="190" t="s">
        <v>41</v>
      </c>
      <c r="O205" s="66"/>
      <c r="P205" s="191">
        <f t="shared" si="31"/>
        <v>0</v>
      </c>
      <c r="Q205" s="191">
        <v>0</v>
      </c>
      <c r="R205" s="191">
        <f t="shared" si="32"/>
        <v>0</v>
      </c>
      <c r="S205" s="191">
        <v>0</v>
      </c>
      <c r="T205" s="192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250</v>
      </c>
      <c r="AT205" s="193" t="s">
        <v>246</v>
      </c>
      <c r="AU205" s="193" t="s">
        <v>77</v>
      </c>
      <c r="AY205" s="19" t="s">
        <v>244</v>
      </c>
      <c r="BE205" s="194">
        <f t="shared" si="34"/>
        <v>0</v>
      </c>
      <c r="BF205" s="194">
        <f t="shared" si="35"/>
        <v>0</v>
      </c>
      <c r="BG205" s="194">
        <f t="shared" si="36"/>
        <v>0</v>
      </c>
      <c r="BH205" s="194">
        <f t="shared" si="37"/>
        <v>0</v>
      </c>
      <c r="BI205" s="194">
        <f t="shared" si="38"/>
        <v>0</v>
      </c>
      <c r="BJ205" s="19" t="s">
        <v>77</v>
      </c>
      <c r="BK205" s="194">
        <f t="shared" si="39"/>
        <v>0</v>
      </c>
      <c r="BL205" s="19" t="s">
        <v>250</v>
      </c>
      <c r="BM205" s="193" t="s">
        <v>5395</v>
      </c>
    </row>
    <row r="206" spans="1:65" s="2" customFormat="1" ht="16.5" customHeight="1">
      <c r="A206" s="36"/>
      <c r="B206" s="37"/>
      <c r="C206" s="181" t="s">
        <v>625</v>
      </c>
      <c r="D206" s="181" t="s">
        <v>246</v>
      </c>
      <c r="E206" s="182" t="s">
        <v>5396</v>
      </c>
      <c r="F206" s="183" t="s">
        <v>5397</v>
      </c>
      <c r="G206" s="184" t="s">
        <v>379</v>
      </c>
      <c r="H206" s="185">
        <v>158</v>
      </c>
      <c r="I206" s="186"/>
      <c r="J206" s="187">
        <f t="shared" si="30"/>
        <v>0</v>
      </c>
      <c r="K206" s="188"/>
      <c r="L206" s="41"/>
      <c r="M206" s="189" t="s">
        <v>18</v>
      </c>
      <c r="N206" s="190" t="s">
        <v>41</v>
      </c>
      <c r="O206" s="66"/>
      <c r="P206" s="191">
        <f t="shared" si="31"/>
        <v>0</v>
      </c>
      <c r="Q206" s="191">
        <v>0</v>
      </c>
      <c r="R206" s="191">
        <f t="shared" si="32"/>
        <v>0</v>
      </c>
      <c r="S206" s="191">
        <v>0</v>
      </c>
      <c r="T206" s="192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250</v>
      </c>
      <c r="AT206" s="193" t="s">
        <v>246</v>
      </c>
      <c r="AU206" s="193" t="s">
        <v>77</v>
      </c>
      <c r="AY206" s="19" t="s">
        <v>244</v>
      </c>
      <c r="BE206" s="194">
        <f t="shared" si="34"/>
        <v>0</v>
      </c>
      <c r="BF206" s="194">
        <f t="shared" si="35"/>
        <v>0</v>
      </c>
      <c r="BG206" s="194">
        <f t="shared" si="36"/>
        <v>0</v>
      </c>
      <c r="BH206" s="194">
        <f t="shared" si="37"/>
        <v>0</v>
      </c>
      <c r="BI206" s="194">
        <f t="shared" si="38"/>
        <v>0</v>
      </c>
      <c r="BJ206" s="19" t="s">
        <v>77</v>
      </c>
      <c r="BK206" s="194">
        <f t="shared" si="39"/>
        <v>0</v>
      </c>
      <c r="BL206" s="19" t="s">
        <v>250</v>
      </c>
      <c r="BM206" s="193" t="s">
        <v>5398</v>
      </c>
    </row>
    <row r="207" spans="1:65" s="2" customFormat="1" ht="16.5" customHeight="1">
      <c r="A207" s="36"/>
      <c r="B207" s="37"/>
      <c r="C207" s="181" t="s">
        <v>635</v>
      </c>
      <c r="D207" s="181" t="s">
        <v>246</v>
      </c>
      <c r="E207" s="182" t="s">
        <v>5399</v>
      </c>
      <c r="F207" s="183" t="s">
        <v>5400</v>
      </c>
      <c r="G207" s="184" t="s">
        <v>379</v>
      </c>
      <c r="H207" s="185">
        <v>30</v>
      </c>
      <c r="I207" s="186"/>
      <c r="J207" s="187">
        <f t="shared" si="30"/>
        <v>0</v>
      </c>
      <c r="K207" s="188"/>
      <c r="L207" s="41"/>
      <c r="M207" s="189" t="s">
        <v>18</v>
      </c>
      <c r="N207" s="190" t="s">
        <v>41</v>
      </c>
      <c r="O207" s="66"/>
      <c r="P207" s="191">
        <f t="shared" si="31"/>
        <v>0</v>
      </c>
      <c r="Q207" s="191">
        <v>0</v>
      </c>
      <c r="R207" s="191">
        <f t="shared" si="32"/>
        <v>0</v>
      </c>
      <c r="S207" s="191">
        <v>0</v>
      </c>
      <c r="T207" s="192">
        <f t="shared" si="3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3" t="s">
        <v>250</v>
      </c>
      <c r="AT207" s="193" t="s">
        <v>246</v>
      </c>
      <c r="AU207" s="193" t="s">
        <v>77</v>
      </c>
      <c r="AY207" s="19" t="s">
        <v>244</v>
      </c>
      <c r="BE207" s="194">
        <f t="shared" si="34"/>
        <v>0</v>
      </c>
      <c r="BF207" s="194">
        <f t="shared" si="35"/>
        <v>0</v>
      </c>
      <c r="BG207" s="194">
        <f t="shared" si="36"/>
        <v>0</v>
      </c>
      <c r="BH207" s="194">
        <f t="shared" si="37"/>
        <v>0</v>
      </c>
      <c r="BI207" s="194">
        <f t="shared" si="38"/>
        <v>0</v>
      </c>
      <c r="BJ207" s="19" t="s">
        <v>77</v>
      </c>
      <c r="BK207" s="194">
        <f t="shared" si="39"/>
        <v>0</v>
      </c>
      <c r="BL207" s="19" t="s">
        <v>250</v>
      </c>
      <c r="BM207" s="193" t="s">
        <v>5401</v>
      </c>
    </row>
    <row r="208" spans="1:65" s="2" customFormat="1" ht="16.5" customHeight="1">
      <c r="A208" s="36"/>
      <c r="B208" s="37"/>
      <c r="C208" s="181" t="s">
        <v>640</v>
      </c>
      <c r="D208" s="181" t="s">
        <v>246</v>
      </c>
      <c r="E208" s="182" t="s">
        <v>5402</v>
      </c>
      <c r="F208" s="183" t="s">
        <v>5403</v>
      </c>
      <c r="G208" s="184" t="s">
        <v>379</v>
      </c>
      <c r="H208" s="185">
        <v>65</v>
      </c>
      <c r="I208" s="186"/>
      <c r="J208" s="187">
        <f t="shared" si="30"/>
        <v>0</v>
      </c>
      <c r="K208" s="188"/>
      <c r="L208" s="41"/>
      <c r="M208" s="189" t="s">
        <v>18</v>
      </c>
      <c r="N208" s="190" t="s">
        <v>41</v>
      </c>
      <c r="O208" s="66"/>
      <c r="P208" s="191">
        <f t="shared" si="31"/>
        <v>0</v>
      </c>
      <c r="Q208" s="191">
        <v>0</v>
      </c>
      <c r="R208" s="191">
        <f t="shared" si="32"/>
        <v>0</v>
      </c>
      <c r="S208" s="191">
        <v>0</v>
      </c>
      <c r="T208" s="192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250</v>
      </c>
      <c r="AT208" s="193" t="s">
        <v>246</v>
      </c>
      <c r="AU208" s="193" t="s">
        <v>77</v>
      </c>
      <c r="AY208" s="19" t="s">
        <v>244</v>
      </c>
      <c r="BE208" s="194">
        <f t="shared" si="34"/>
        <v>0</v>
      </c>
      <c r="BF208" s="194">
        <f t="shared" si="35"/>
        <v>0</v>
      </c>
      <c r="BG208" s="194">
        <f t="shared" si="36"/>
        <v>0</v>
      </c>
      <c r="BH208" s="194">
        <f t="shared" si="37"/>
        <v>0</v>
      </c>
      <c r="BI208" s="194">
        <f t="shared" si="38"/>
        <v>0</v>
      </c>
      <c r="BJ208" s="19" t="s">
        <v>77</v>
      </c>
      <c r="BK208" s="194">
        <f t="shared" si="39"/>
        <v>0</v>
      </c>
      <c r="BL208" s="19" t="s">
        <v>250</v>
      </c>
      <c r="BM208" s="193" t="s">
        <v>5404</v>
      </c>
    </row>
    <row r="209" spans="1:65" s="2" customFormat="1" ht="16.5" customHeight="1">
      <c r="A209" s="36"/>
      <c r="B209" s="37"/>
      <c r="C209" s="181" t="s">
        <v>646</v>
      </c>
      <c r="D209" s="181" t="s">
        <v>246</v>
      </c>
      <c r="E209" s="182" t="s">
        <v>5405</v>
      </c>
      <c r="F209" s="183" t="s">
        <v>5406</v>
      </c>
      <c r="G209" s="184" t="s">
        <v>379</v>
      </c>
      <c r="H209" s="185">
        <v>10</v>
      </c>
      <c r="I209" s="186"/>
      <c r="J209" s="187">
        <f t="shared" si="30"/>
        <v>0</v>
      </c>
      <c r="K209" s="188"/>
      <c r="L209" s="41"/>
      <c r="M209" s="189" t="s">
        <v>18</v>
      </c>
      <c r="N209" s="190" t="s">
        <v>41</v>
      </c>
      <c r="O209" s="66"/>
      <c r="P209" s="191">
        <f t="shared" si="31"/>
        <v>0</v>
      </c>
      <c r="Q209" s="191">
        <v>0</v>
      </c>
      <c r="R209" s="191">
        <f t="shared" si="32"/>
        <v>0</v>
      </c>
      <c r="S209" s="191">
        <v>0</v>
      </c>
      <c r="T209" s="192">
        <f t="shared" si="3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250</v>
      </c>
      <c r="AT209" s="193" t="s">
        <v>246</v>
      </c>
      <c r="AU209" s="193" t="s">
        <v>77</v>
      </c>
      <c r="AY209" s="19" t="s">
        <v>244</v>
      </c>
      <c r="BE209" s="194">
        <f t="shared" si="34"/>
        <v>0</v>
      </c>
      <c r="BF209" s="194">
        <f t="shared" si="35"/>
        <v>0</v>
      </c>
      <c r="BG209" s="194">
        <f t="shared" si="36"/>
        <v>0</v>
      </c>
      <c r="BH209" s="194">
        <f t="shared" si="37"/>
        <v>0</v>
      </c>
      <c r="BI209" s="194">
        <f t="shared" si="38"/>
        <v>0</v>
      </c>
      <c r="BJ209" s="19" t="s">
        <v>77</v>
      </c>
      <c r="BK209" s="194">
        <f t="shared" si="39"/>
        <v>0</v>
      </c>
      <c r="BL209" s="19" t="s">
        <v>250</v>
      </c>
      <c r="BM209" s="193" t="s">
        <v>5407</v>
      </c>
    </row>
    <row r="210" spans="1:65" s="2" customFormat="1" ht="16.5" customHeight="1">
      <c r="A210" s="36"/>
      <c r="B210" s="37"/>
      <c r="C210" s="181" t="s">
        <v>654</v>
      </c>
      <c r="D210" s="181" t="s">
        <v>246</v>
      </c>
      <c r="E210" s="182" t="s">
        <v>5408</v>
      </c>
      <c r="F210" s="183" t="s">
        <v>5409</v>
      </c>
      <c r="G210" s="184" t="s">
        <v>379</v>
      </c>
      <c r="H210" s="185">
        <v>80</v>
      </c>
      <c r="I210" s="186"/>
      <c r="J210" s="187">
        <f t="shared" si="30"/>
        <v>0</v>
      </c>
      <c r="K210" s="188"/>
      <c r="L210" s="41"/>
      <c r="M210" s="189" t="s">
        <v>18</v>
      </c>
      <c r="N210" s="190" t="s">
        <v>41</v>
      </c>
      <c r="O210" s="66"/>
      <c r="P210" s="191">
        <f t="shared" si="31"/>
        <v>0</v>
      </c>
      <c r="Q210" s="191">
        <v>0</v>
      </c>
      <c r="R210" s="191">
        <f t="shared" si="32"/>
        <v>0</v>
      </c>
      <c r="S210" s="191">
        <v>0</v>
      </c>
      <c r="T210" s="192">
        <f t="shared" si="3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250</v>
      </c>
      <c r="AT210" s="193" t="s">
        <v>246</v>
      </c>
      <c r="AU210" s="193" t="s">
        <v>77</v>
      </c>
      <c r="AY210" s="19" t="s">
        <v>244</v>
      </c>
      <c r="BE210" s="194">
        <f t="shared" si="34"/>
        <v>0</v>
      </c>
      <c r="BF210" s="194">
        <f t="shared" si="35"/>
        <v>0</v>
      </c>
      <c r="BG210" s="194">
        <f t="shared" si="36"/>
        <v>0</v>
      </c>
      <c r="BH210" s="194">
        <f t="shared" si="37"/>
        <v>0</v>
      </c>
      <c r="BI210" s="194">
        <f t="shared" si="38"/>
        <v>0</v>
      </c>
      <c r="BJ210" s="19" t="s">
        <v>77</v>
      </c>
      <c r="BK210" s="194">
        <f t="shared" si="39"/>
        <v>0</v>
      </c>
      <c r="BL210" s="19" t="s">
        <v>250</v>
      </c>
      <c r="BM210" s="193" t="s">
        <v>5410</v>
      </c>
    </row>
    <row r="211" spans="1:65" s="2" customFormat="1" ht="16.5" customHeight="1">
      <c r="A211" s="36"/>
      <c r="B211" s="37"/>
      <c r="C211" s="181" t="s">
        <v>659</v>
      </c>
      <c r="D211" s="181" t="s">
        <v>246</v>
      </c>
      <c r="E211" s="182" t="s">
        <v>5411</v>
      </c>
      <c r="F211" s="183" t="s">
        <v>5412</v>
      </c>
      <c r="G211" s="184" t="s">
        <v>379</v>
      </c>
      <c r="H211" s="185">
        <v>70</v>
      </c>
      <c r="I211" s="186"/>
      <c r="J211" s="187">
        <f t="shared" si="30"/>
        <v>0</v>
      </c>
      <c r="K211" s="188"/>
      <c r="L211" s="41"/>
      <c r="M211" s="189" t="s">
        <v>18</v>
      </c>
      <c r="N211" s="190" t="s">
        <v>41</v>
      </c>
      <c r="O211" s="66"/>
      <c r="P211" s="191">
        <f t="shared" si="31"/>
        <v>0</v>
      </c>
      <c r="Q211" s="191">
        <v>0</v>
      </c>
      <c r="R211" s="191">
        <f t="shared" si="32"/>
        <v>0</v>
      </c>
      <c r="S211" s="191">
        <v>0</v>
      </c>
      <c r="T211" s="192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250</v>
      </c>
      <c r="AT211" s="193" t="s">
        <v>246</v>
      </c>
      <c r="AU211" s="193" t="s">
        <v>77</v>
      </c>
      <c r="AY211" s="19" t="s">
        <v>244</v>
      </c>
      <c r="BE211" s="194">
        <f t="shared" si="34"/>
        <v>0</v>
      </c>
      <c r="BF211" s="194">
        <f t="shared" si="35"/>
        <v>0</v>
      </c>
      <c r="BG211" s="194">
        <f t="shared" si="36"/>
        <v>0</v>
      </c>
      <c r="BH211" s="194">
        <f t="shared" si="37"/>
        <v>0</v>
      </c>
      <c r="BI211" s="194">
        <f t="shared" si="38"/>
        <v>0</v>
      </c>
      <c r="BJ211" s="19" t="s">
        <v>77</v>
      </c>
      <c r="BK211" s="194">
        <f t="shared" si="39"/>
        <v>0</v>
      </c>
      <c r="BL211" s="19" t="s">
        <v>250</v>
      </c>
      <c r="BM211" s="193" t="s">
        <v>5413</v>
      </c>
    </row>
    <row r="212" spans="1:65" s="12" customFormat="1" ht="25.9" customHeight="1">
      <c r="B212" s="165"/>
      <c r="C212" s="166"/>
      <c r="D212" s="167" t="s">
        <v>69</v>
      </c>
      <c r="E212" s="168" t="s">
        <v>5414</v>
      </c>
      <c r="F212" s="168" t="s">
        <v>5415</v>
      </c>
      <c r="G212" s="166"/>
      <c r="H212" s="166"/>
      <c r="I212" s="169"/>
      <c r="J212" s="170">
        <f>BK212</f>
        <v>0</v>
      </c>
      <c r="K212" s="166"/>
      <c r="L212" s="171"/>
      <c r="M212" s="172"/>
      <c r="N212" s="173"/>
      <c r="O212" s="173"/>
      <c r="P212" s="174">
        <f>SUM(P213:P230)</f>
        <v>0</v>
      </c>
      <c r="Q212" s="173"/>
      <c r="R212" s="174">
        <f>SUM(R213:R230)</f>
        <v>0</v>
      </c>
      <c r="S212" s="173"/>
      <c r="T212" s="175">
        <f>SUM(T213:T230)</f>
        <v>0</v>
      </c>
      <c r="AR212" s="176" t="s">
        <v>77</v>
      </c>
      <c r="AT212" s="177" t="s">
        <v>69</v>
      </c>
      <c r="AU212" s="177" t="s">
        <v>70</v>
      </c>
      <c r="AY212" s="176" t="s">
        <v>244</v>
      </c>
      <c r="BK212" s="178">
        <f>SUM(BK213:BK230)</f>
        <v>0</v>
      </c>
    </row>
    <row r="213" spans="1:65" s="2" customFormat="1" ht="24.2" customHeight="1">
      <c r="A213" s="36"/>
      <c r="B213" s="37"/>
      <c r="C213" s="181" t="s">
        <v>663</v>
      </c>
      <c r="D213" s="181" t="s">
        <v>246</v>
      </c>
      <c r="E213" s="182" t="s">
        <v>5416</v>
      </c>
      <c r="F213" s="183" t="s">
        <v>5417</v>
      </c>
      <c r="G213" s="184" t="s">
        <v>1227</v>
      </c>
      <c r="H213" s="185">
        <v>1</v>
      </c>
      <c r="I213" s="186"/>
      <c r="J213" s="187">
        <f>ROUND(I213*H213,2)</f>
        <v>0</v>
      </c>
      <c r="K213" s="188"/>
      <c r="L213" s="41"/>
      <c r="M213" s="189" t="s">
        <v>18</v>
      </c>
      <c r="N213" s="190" t="s">
        <v>41</v>
      </c>
      <c r="O213" s="6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250</v>
      </c>
      <c r="AT213" s="193" t="s">
        <v>246</v>
      </c>
      <c r="AU213" s="193" t="s">
        <v>77</v>
      </c>
      <c r="AY213" s="19" t="s">
        <v>244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77</v>
      </c>
      <c r="BK213" s="194">
        <f>ROUND(I213*H213,2)</f>
        <v>0</v>
      </c>
      <c r="BL213" s="19" t="s">
        <v>250</v>
      </c>
      <c r="BM213" s="193" t="s">
        <v>5418</v>
      </c>
    </row>
    <row r="214" spans="1:65" s="2" customFormat="1" ht="29.25">
      <c r="A214" s="36"/>
      <c r="B214" s="37"/>
      <c r="C214" s="38"/>
      <c r="D214" s="197" t="s">
        <v>444</v>
      </c>
      <c r="E214" s="38"/>
      <c r="F214" s="239" t="s">
        <v>1642</v>
      </c>
      <c r="G214" s="38"/>
      <c r="H214" s="38"/>
      <c r="I214" s="240"/>
      <c r="J214" s="38"/>
      <c r="K214" s="38"/>
      <c r="L214" s="41"/>
      <c r="M214" s="241"/>
      <c r="N214" s="24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444</v>
      </c>
      <c r="AU214" s="19" t="s">
        <v>77</v>
      </c>
    </row>
    <row r="215" spans="1:65" s="2" customFormat="1" ht="16.5" customHeight="1">
      <c r="A215" s="36"/>
      <c r="B215" s="37"/>
      <c r="C215" s="181" t="s">
        <v>667</v>
      </c>
      <c r="D215" s="181" t="s">
        <v>246</v>
      </c>
      <c r="E215" s="182" t="s">
        <v>5419</v>
      </c>
      <c r="F215" s="183" t="s">
        <v>5420</v>
      </c>
      <c r="G215" s="184" t="s">
        <v>1227</v>
      </c>
      <c r="H215" s="185">
        <v>2</v>
      </c>
      <c r="I215" s="186"/>
      <c r="J215" s="187">
        <f t="shared" ref="J215:J230" si="40">ROUND(I215*H215,2)</f>
        <v>0</v>
      </c>
      <c r="K215" s="188"/>
      <c r="L215" s="41"/>
      <c r="M215" s="189" t="s">
        <v>18</v>
      </c>
      <c r="N215" s="190" t="s">
        <v>41</v>
      </c>
      <c r="O215" s="66"/>
      <c r="P215" s="191">
        <f t="shared" ref="P215:P230" si="41">O215*H215</f>
        <v>0</v>
      </c>
      <c r="Q215" s="191">
        <v>0</v>
      </c>
      <c r="R215" s="191">
        <f t="shared" ref="R215:R230" si="42">Q215*H215</f>
        <v>0</v>
      </c>
      <c r="S215" s="191">
        <v>0</v>
      </c>
      <c r="T215" s="192">
        <f t="shared" ref="T215:T230" si="43"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3" t="s">
        <v>250</v>
      </c>
      <c r="AT215" s="193" t="s">
        <v>246</v>
      </c>
      <c r="AU215" s="193" t="s">
        <v>77</v>
      </c>
      <c r="AY215" s="19" t="s">
        <v>244</v>
      </c>
      <c r="BE215" s="194">
        <f t="shared" ref="BE215:BE230" si="44">IF(N215="základní",J215,0)</f>
        <v>0</v>
      </c>
      <c r="BF215" s="194">
        <f t="shared" ref="BF215:BF230" si="45">IF(N215="snížená",J215,0)</f>
        <v>0</v>
      </c>
      <c r="BG215" s="194">
        <f t="shared" ref="BG215:BG230" si="46">IF(N215="zákl. přenesená",J215,0)</f>
        <v>0</v>
      </c>
      <c r="BH215" s="194">
        <f t="shared" ref="BH215:BH230" si="47">IF(N215="sníž. přenesená",J215,0)</f>
        <v>0</v>
      </c>
      <c r="BI215" s="194">
        <f t="shared" ref="BI215:BI230" si="48">IF(N215="nulová",J215,0)</f>
        <v>0</v>
      </c>
      <c r="BJ215" s="19" t="s">
        <v>77</v>
      </c>
      <c r="BK215" s="194">
        <f t="shared" ref="BK215:BK230" si="49">ROUND(I215*H215,2)</f>
        <v>0</v>
      </c>
      <c r="BL215" s="19" t="s">
        <v>250</v>
      </c>
      <c r="BM215" s="193" t="s">
        <v>5421</v>
      </c>
    </row>
    <row r="216" spans="1:65" s="2" customFormat="1" ht="24.2" customHeight="1">
      <c r="A216" s="36"/>
      <c r="B216" s="37"/>
      <c r="C216" s="181" t="s">
        <v>671</v>
      </c>
      <c r="D216" s="181" t="s">
        <v>246</v>
      </c>
      <c r="E216" s="182" t="s">
        <v>5422</v>
      </c>
      <c r="F216" s="183" t="s">
        <v>5423</v>
      </c>
      <c r="G216" s="184" t="s">
        <v>1227</v>
      </c>
      <c r="H216" s="185">
        <v>2</v>
      </c>
      <c r="I216" s="186"/>
      <c r="J216" s="187">
        <f t="shared" si="40"/>
        <v>0</v>
      </c>
      <c r="K216" s="188"/>
      <c r="L216" s="41"/>
      <c r="M216" s="189" t="s">
        <v>18</v>
      </c>
      <c r="N216" s="190" t="s">
        <v>41</v>
      </c>
      <c r="O216" s="66"/>
      <c r="P216" s="191">
        <f t="shared" si="41"/>
        <v>0</v>
      </c>
      <c r="Q216" s="191">
        <v>0</v>
      </c>
      <c r="R216" s="191">
        <f t="shared" si="42"/>
        <v>0</v>
      </c>
      <c r="S216" s="191">
        <v>0</v>
      </c>
      <c r="T216" s="192">
        <f t="shared" si="4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250</v>
      </c>
      <c r="AT216" s="193" t="s">
        <v>246</v>
      </c>
      <c r="AU216" s="193" t="s">
        <v>77</v>
      </c>
      <c r="AY216" s="19" t="s">
        <v>244</v>
      </c>
      <c r="BE216" s="194">
        <f t="shared" si="44"/>
        <v>0</v>
      </c>
      <c r="BF216" s="194">
        <f t="shared" si="45"/>
        <v>0</v>
      </c>
      <c r="BG216" s="194">
        <f t="shared" si="46"/>
        <v>0</v>
      </c>
      <c r="BH216" s="194">
        <f t="shared" si="47"/>
        <v>0</v>
      </c>
      <c r="BI216" s="194">
        <f t="shared" si="48"/>
        <v>0</v>
      </c>
      <c r="BJ216" s="19" t="s">
        <v>77</v>
      </c>
      <c r="BK216" s="194">
        <f t="shared" si="49"/>
        <v>0</v>
      </c>
      <c r="BL216" s="19" t="s">
        <v>250</v>
      </c>
      <c r="BM216" s="193" t="s">
        <v>5424</v>
      </c>
    </row>
    <row r="217" spans="1:65" s="2" customFormat="1" ht="21.75" customHeight="1">
      <c r="A217" s="36"/>
      <c r="B217" s="37"/>
      <c r="C217" s="181" t="s">
        <v>675</v>
      </c>
      <c r="D217" s="181" t="s">
        <v>246</v>
      </c>
      <c r="E217" s="182" t="s">
        <v>5425</v>
      </c>
      <c r="F217" s="183" t="s">
        <v>5426</v>
      </c>
      <c r="G217" s="184" t="s">
        <v>1227</v>
      </c>
      <c r="H217" s="185">
        <v>1</v>
      </c>
      <c r="I217" s="186"/>
      <c r="J217" s="187">
        <f t="shared" si="40"/>
        <v>0</v>
      </c>
      <c r="K217" s="188"/>
      <c r="L217" s="41"/>
      <c r="M217" s="189" t="s">
        <v>18</v>
      </c>
      <c r="N217" s="190" t="s">
        <v>41</v>
      </c>
      <c r="O217" s="66"/>
      <c r="P217" s="191">
        <f t="shared" si="41"/>
        <v>0</v>
      </c>
      <c r="Q217" s="191">
        <v>0</v>
      </c>
      <c r="R217" s="191">
        <f t="shared" si="42"/>
        <v>0</v>
      </c>
      <c r="S217" s="191">
        <v>0</v>
      </c>
      <c r="T217" s="192">
        <f t="shared" si="4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3" t="s">
        <v>250</v>
      </c>
      <c r="AT217" s="193" t="s">
        <v>246</v>
      </c>
      <c r="AU217" s="193" t="s">
        <v>77</v>
      </c>
      <c r="AY217" s="19" t="s">
        <v>244</v>
      </c>
      <c r="BE217" s="194">
        <f t="shared" si="44"/>
        <v>0</v>
      </c>
      <c r="BF217" s="194">
        <f t="shared" si="45"/>
        <v>0</v>
      </c>
      <c r="BG217" s="194">
        <f t="shared" si="46"/>
        <v>0</v>
      </c>
      <c r="BH217" s="194">
        <f t="shared" si="47"/>
        <v>0</v>
      </c>
      <c r="BI217" s="194">
        <f t="shared" si="48"/>
        <v>0</v>
      </c>
      <c r="BJ217" s="19" t="s">
        <v>77</v>
      </c>
      <c r="BK217" s="194">
        <f t="shared" si="49"/>
        <v>0</v>
      </c>
      <c r="BL217" s="19" t="s">
        <v>250</v>
      </c>
      <c r="BM217" s="193" t="s">
        <v>5427</v>
      </c>
    </row>
    <row r="218" spans="1:65" s="2" customFormat="1" ht="128.65" customHeight="1">
      <c r="A218" s="36"/>
      <c r="B218" s="37"/>
      <c r="C218" s="181" t="s">
        <v>679</v>
      </c>
      <c r="D218" s="181" t="s">
        <v>246</v>
      </c>
      <c r="E218" s="182" t="s">
        <v>5428</v>
      </c>
      <c r="F218" s="183" t="s">
        <v>5429</v>
      </c>
      <c r="G218" s="184" t="s">
        <v>1227</v>
      </c>
      <c r="H218" s="185">
        <v>1</v>
      </c>
      <c r="I218" s="186"/>
      <c r="J218" s="187">
        <f t="shared" si="40"/>
        <v>0</v>
      </c>
      <c r="K218" s="188"/>
      <c r="L218" s="41"/>
      <c r="M218" s="189" t="s">
        <v>18</v>
      </c>
      <c r="N218" s="190" t="s">
        <v>41</v>
      </c>
      <c r="O218" s="66"/>
      <c r="P218" s="191">
        <f t="shared" si="41"/>
        <v>0</v>
      </c>
      <c r="Q218" s="191">
        <v>0</v>
      </c>
      <c r="R218" s="191">
        <f t="shared" si="42"/>
        <v>0</v>
      </c>
      <c r="S218" s="191">
        <v>0</v>
      </c>
      <c r="T218" s="192">
        <f t="shared" si="4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250</v>
      </c>
      <c r="AT218" s="193" t="s">
        <v>246</v>
      </c>
      <c r="AU218" s="193" t="s">
        <v>77</v>
      </c>
      <c r="AY218" s="19" t="s">
        <v>244</v>
      </c>
      <c r="BE218" s="194">
        <f t="shared" si="44"/>
        <v>0</v>
      </c>
      <c r="BF218" s="194">
        <f t="shared" si="45"/>
        <v>0</v>
      </c>
      <c r="BG218" s="194">
        <f t="shared" si="46"/>
        <v>0</v>
      </c>
      <c r="BH218" s="194">
        <f t="shared" si="47"/>
        <v>0</v>
      </c>
      <c r="BI218" s="194">
        <f t="shared" si="48"/>
        <v>0</v>
      </c>
      <c r="BJ218" s="19" t="s">
        <v>77</v>
      </c>
      <c r="BK218" s="194">
        <f t="shared" si="49"/>
        <v>0</v>
      </c>
      <c r="BL218" s="19" t="s">
        <v>250</v>
      </c>
      <c r="BM218" s="193" t="s">
        <v>5430</v>
      </c>
    </row>
    <row r="219" spans="1:65" s="2" customFormat="1" ht="16.5" customHeight="1">
      <c r="A219" s="36"/>
      <c r="B219" s="37"/>
      <c r="C219" s="181" t="s">
        <v>683</v>
      </c>
      <c r="D219" s="181" t="s">
        <v>246</v>
      </c>
      <c r="E219" s="182" t="s">
        <v>5431</v>
      </c>
      <c r="F219" s="183" t="s">
        <v>5432</v>
      </c>
      <c r="G219" s="184" t="s">
        <v>1227</v>
      </c>
      <c r="H219" s="185">
        <v>1</v>
      </c>
      <c r="I219" s="186"/>
      <c r="J219" s="187">
        <f t="shared" si="40"/>
        <v>0</v>
      </c>
      <c r="K219" s="188"/>
      <c r="L219" s="41"/>
      <c r="M219" s="189" t="s">
        <v>18</v>
      </c>
      <c r="N219" s="190" t="s">
        <v>41</v>
      </c>
      <c r="O219" s="66"/>
      <c r="P219" s="191">
        <f t="shared" si="41"/>
        <v>0</v>
      </c>
      <c r="Q219" s="191">
        <v>0</v>
      </c>
      <c r="R219" s="191">
        <f t="shared" si="42"/>
        <v>0</v>
      </c>
      <c r="S219" s="191">
        <v>0</v>
      </c>
      <c r="T219" s="192">
        <f t="shared" si="4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250</v>
      </c>
      <c r="AT219" s="193" t="s">
        <v>246</v>
      </c>
      <c r="AU219" s="193" t="s">
        <v>77</v>
      </c>
      <c r="AY219" s="19" t="s">
        <v>244</v>
      </c>
      <c r="BE219" s="194">
        <f t="shared" si="44"/>
        <v>0</v>
      </c>
      <c r="BF219" s="194">
        <f t="shared" si="45"/>
        <v>0</v>
      </c>
      <c r="BG219" s="194">
        <f t="shared" si="46"/>
        <v>0</v>
      </c>
      <c r="BH219" s="194">
        <f t="shared" si="47"/>
        <v>0</v>
      </c>
      <c r="BI219" s="194">
        <f t="shared" si="48"/>
        <v>0</v>
      </c>
      <c r="BJ219" s="19" t="s">
        <v>77</v>
      </c>
      <c r="BK219" s="194">
        <f t="shared" si="49"/>
        <v>0</v>
      </c>
      <c r="BL219" s="19" t="s">
        <v>250</v>
      </c>
      <c r="BM219" s="193" t="s">
        <v>5433</v>
      </c>
    </row>
    <row r="220" spans="1:65" s="2" customFormat="1" ht="16.5" customHeight="1">
      <c r="A220" s="36"/>
      <c r="B220" s="37"/>
      <c r="C220" s="181" t="s">
        <v>687</v>
      </c>
      <c r="D220" s="181" t="s">
        <v>246</v>
      </c>
      <c r="E220" s="182" t="s">
        <v>5434</v>
      </c>
      <c r="F220" s="183" t="s">
        <v>5435</v>
      </c>
      <c r="G220" s="184" t="s">
        <v>1227</v>
      </c>
      <c r="H220" s="185">
        <v>1</v>
      </c>
      <c r="I220" s="186"/>
      <c r="J220" s="187">
        <f t="shared" si="40"/>
        <v>0</v>
      </c>
      <c r="K220" s="188"/>
      <c r="L220" s="41"/>
      <c r="M220" s="189" t="s">
        <v>18</v>
      </c>
      <c r="N220" s="190" t="s">
        <v>41</v>
      </c>
      <c r="O220" s="66"/>
      <c r="P220" s="191">
        <f t="shared" si="41"/>
        <v>0</v>
      </c>
      <c r="Q220" s="191">
        <v>0</v>
      </c>
      <c r="R220" s="191">
        <f t="shared" si="42"/>
        <v>0</v>
      </c>
      <c r="S220" s="191">
        <v>0</v>
      </c>
      <c r="T220" s="192">
        <f t="shared" si="4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250</v>
      </c>
      <c r="AT220" s="193" t="s">
        <v>246</v>
      </c>
      <c r="AU220" s="193" t="s">
        <v>77</v>
      </c>
      <c r="AY220" s="19" t="s">
        <v>244</v>
      </c>
      <c r="BE220" s="194">
        <f t="shared" si="44"/>
        <v>0</v>
      </c>
      <c r="BF220" s="194">
        <f t="shared" si="45"/>
        <v>0</v>
      </c>
      <c r="BG220" s="194">
        <f t="shared" si="46"/>
        <v>0</v>
      </c>
      <c r="BH220" s="194">
        <f t="shared" si="47"/>
        <v>0</v>
      </c>
      <c r="BI220" s="194">
        <f t="shared" si="48"/>
        <v>0</v>
      </c>
      <c r="BJ220" s="19" t="s">
        <v>77</v>
      </c>
      <c r="BK220" s="194">
        <f t="shared" si="49"/>
        <v>0</v>
      </c>
      <c r="BL220" s="19" t="s">
        <v>250</v>
      </c>
      <c r="BM220" s="193" t="s">
        <v>5436</v>
      </c>
    </row>
    <row r="221" spans="1:65" s="2" customFormat="1" ht="16.5" customHeight="1">
      <c r="A221" s="36"/>
      <c r="B221" s="37"/>
      <c r="C221" s="181" t="s">
        <v>691</v>
      </c>
      <c r="D221" s="181" t="s">
        <v>246</v>
      </c>
      <c r="E221" s="182" t="s">
        <v>5437</v>
      </c>
      <c r="F221" s="183" t="s">
        <v>5438</v>
      </c>
      <c r="G221" s="184" t="s">
        <v>1227</v>
      </c>
      <c r="H221" s="185">
        <v>1</v>
      </c>
      <c r="I221" s="186"/>
      <c r="J221" s="187">
        <f t="shared" si="40"/>
        <v>0</v>
      </c>
      <c r="K221" s="188"/>
      <c r="L221" s="41"/>
      <c r="M221" s="189" t="s">
        <v>18</v>
      </c>
      <c r="N221" s="190" t="s">
        <v>41</v>
      </c>
      <c r="O221" s="66"/>
      <c r="P221" s="191">
        <f t="shared" si="41"/>
        <v>0</v>
      </c>
      <c r="Q221" s="191">
        <v>0</v>
      </c>
      <c r="R221" s="191">
        <f t="shared" si="42"/>
        <v>0</v>
      </c>
      <c r="S221" s="191">
        <v>0</v>
      </c>
      <c r="T221" s="192">
        <f t="shared" si="4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3" t="s">
        <v>250</v>
      </c>
      <c r="AT221" s="193" t="s">
        <v>246</v>
      </c>
      <c r="AU221" s="193" t="s">
        <v>77</v>
      </c>
      <c r="AY221" s="19" t="s">
        <v>244</v>
      </c>
      <c r="BE221" s="194">
        <f t="shared" si="44"/>
        <v>0</v>
      </c>
      <c r="BF221" s="194">
        <f t="shared" si="45"/>
        <v>0</v>
      </c>
      <c r="BG221" s="194">
        <f t="shared" si="46"/>
        <v>0</v>
      </c>
      <c r="BH221" s="194">
        <f t="shared" si="47"/>
        <v>0</v>
      </c>
      <c r="BI221" s="194">
        <f t="shared" si="48"/>
        <v>0</v>
      </c>
      <c r="BJ221" s="19" t="s">
        <v>77</v>
      </c>
      <c r="BK221" s="194">
        <f t="shared" si="49"/>
        <v>0</v>
      </c>
      <c r="BL221" s="19" t="s">
        <v>250</v>
      </c>
      <c r="BM221" s="193" t="s">
        <v>5439</v>
      </c>
    </row>
    <row r="222" spans="1:65" s="2" customFormat="1" ht="16.5" customHeight="1">
      <c r="A222" s="36"/>
      <c r="B222" s="37"/>
      <c r="C222" s="181" t="s">
        <v>695</v>
      </c>
      <c r="D222" s="181" t="s">
        <v>246</v>
      </c>
      <c r="E222" s="182" t="s">
        <v>5440</v>
      </c>
      <c r="F222" s="183" t="s">
        <v>1604</v>
      </c>
      <c r="G222" s="184" t="s">
        <v>1227</v>
      </c>
      <c r="H222" s="185">
        <v>1</v>
      </c>
      <c r="I222" s="186"/>
      <c r="J222" s="187">
        <f t="shared" si="40"/>
        <v>0</v>
      </c>
      <c r="K222" s="188"/>
      <c r="L222" s="41"/>
      <c r="M222" s="189" t="s">
        <v>18</v>
      </c>
      <c r="N222" s="190" t="s">
        <v>41</v>
      </c>
      <c r="O222" s="66"/>
      <c r="P222" s="191">
        <f t="shared" si="41"/>
        <v>0</v>
      </c>
      <c r="Q222" s="191">
        <v>0</v>
      </c>
      <c r="R222" s="191">
        <f t="shared" si="42"/>
        <v>0</v>
      </c>
      <c r="S222" s="191">
        <v>0</v>
      </c>
      <c r="T222" s="192">
        <f t="shared" si="4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3" t="s">
        <v>250</v>
      </c>
      <c r="AT222" s="193" t="s">
        <v>246</v>
      </c>
      <c r="AU222" s="193" t="s">
        <v>77</v>
      </c>
      <c r="AY222" s="19" t="s">
        <v>244</v>
      </c>
      <c r="BE222" s="194">
        <f t="shared" si="44"/>
        <v>0</v>
      </c>
      <c r="BF222" s="194">
        <f t="shared" si="45"/>
        <v>0</v>
      </c>
      <c r="BG222" s="194">
        <f t="shared" si="46"/>
        <v>0</v>
      </c>
      <c r="BH222" s="194">
        <f t="shared" si="47"/>
        <v>0</v>
      </c>
      <c r="BI222" s="194">
        <f t="shared" si="48"/>
        <v>0</v>
      </c>
      <c r="BJ222" s="19" t="s">
        <v>77</v>
      </c>
      <c r="BK222" s="194">
        <f t="shared" si="49"/>
        <v>0</v>
      </c>
      <c r="BL222" s="19" t="s">
        <v>250</v>
      </c>
      <c r="BM222" s="193" t="s">
        <v>5441</v>
      </c>
    </row>
    <row r="223" spans="1:65" s="2" customFormat="1" ht="16.5" customHeight="1">
      <c r="A223" s="36"/>
      <c r="B223" s="37"/>
      <c r="C223" s="181" t="s">
        <v>699</v>
      </c>
      <c r="D223" s="181" t="s">
        <v>246</v>
      </c>
      <c r="E223" s="182" t="s">
        <v>5442</v>
      </c>
      <c r="F223" s="183" t="s">
        <v>5443</v>
      </c>
      <c r="G223" s="184" t="s">
        <v>1227</v>
      </c>
      <c r="H223" s="185">
        <v>1</v>
      </c>
      <c r="I223" s="186"/>
      <c r="J223" s="187">
        <f t="shared" si="40"/>
        <v>0</v>
      </c>
      <c r="K223" s="188"/>
      <c r="L223" s="41"/>
      <c r="M223" s="189" t="s">
        <v>18</v>
      </c>
      <c r="N223" s="190" t="s">
        <v>41</v>
      </c>
      <c r="O223" s="66"/>
      <c r="P223" s="191">
        <f t="shared" si="41"/>
        <v>0</v>
      </c>
      <c r="Q223" s="191">
        <v>0</v>
      </c>
      <c r="R223" s="191">
        <f t="shared" si="42"/>
        <v>0</v>
      </c>
      <c r="S223" s="191">
        <v>0</v>
      </c>
      <c r="T223" s="192">
        <f t="shared" si="4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250</v>
      </c>
      <c r="AT223" s="193" t="s">
        <v>246</v>
      </c>
      <c r="AU223" s="193" t="s">
        <v>77</v>
      </c>
      <c r="AY223" s="19" t="s">
        <v>244</v>
      </c>
      <c r="BE223" s="194">
        <f t="shared" si="44"/>
        <v>0</v>
      </c>
      <c r="BF223" s="194">
        <f t="shared" si="45"/>
        <v>0</v>
      </c>
      <c r="BG223" s="194">
        <f t="shared" si="46"/>
        <v>0</v>
      </c>
      <c r="BH223" s="194">
        <f t="shared" si="47"/>
        <v>0</v>
      </c>
      <c r="BI223" s="194">
        <f t="shared" si="48"/>
        <v>0</v>
      </c>
      <c r="BJ223" s="19" t="s">
        <v>77</v>
      </c>
      <c r="BK223" s="194">
        <f t="shared" si="49"/>
        <v>0</v>
      </c>
      <c r="BL223" s="19" t="s">
        <v>250</v>
      </c>
      <c r="BM223" s="193" t="s">
        <v>5444</v>
      </c>
    </row>
    <row r="224" spans="1:65" s="2" customFormat="1" ht="16.5" customHeight="1">
      <c r="A224" s="36"/>
      <c r="B224" s="37"/>
      <c r="C224" s="181" t="s">
        <v>705</v>
      </c>
      <c r="D224" s="181" t="s">
        <v>246</v>
      </c>
      <c r="E224" s="182" t="s">
        <v>5445</v>
      </c>
      <c r="F224" s="183" t="s">
        <v>5446</v>
      </c>
      <c r="G224" s="184" t="s">
        <v>1227</v>
      </c>
      <c r="H224" s="185">
        <v>1</v>
      </c>
      <c r="I224" s="186"/>
      <c r="J224" s="187">
        <f t="shared" si="40"/>
        <v>0</v>
      </c>
      <c r="K224" s="188"/>
      <c r="L224" s="41"/>
      <c r="M224" s="189" t="s">
        <v>18</v>
      </c>
      <c r="N224" s="190" t="s">
        <v>41</v>
      </c>
      <c r="O224" s="66"/>
      <c r="P224" s="191">
        <f t="shared" si="41"/>
        <v>0</v>
      </c>
      <c r="Q224" s="191">
        <v>0</v>
      </c>
      <c r="R224" s="191">
        <f t="shared" si="42"/>
        <v>0</v>
      </c>
      <c r="S224" s="191">
        <v>0</v>
      </c>
      <c r="T224" s="192">
        <f t="shared" si="4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250</v>
      </c>
      <c r="AT224" s="193" t="s">
        <v>246</v>
      </c>
      <c r="AU224" s="193" t="s">
        <v>77</v>
      </c>
      <c r="AY224" s="19" t="s">
        <v>244</v>
      </c>
      <c r="BE224" s="194">
        <f t="shared" si="44"/>
        <v>0</v>
      </c>
      <c r="BF224" s="194">
        <f t="shared" si="45"/>
        <v>0</v>
      </c>
      <c r="BG224" s="194">
        <f t="shared" si="46"/>
        <v>0</v>
      </c>
      <c r="BH224" s="194">
        <f t="shared" si="47"/>
        <v>0</v>
      </c>
      <c r="BI224" s="194">
        <f t="shared" si="48"/>
        <v>0</v>
      </c>
      <c r="BJ224" s="19" t="s">
        <v>77</v>
      </c>
      <c r="BK224" s="194">
        <f t="shared" si="49"/>
        <v>0</v>
      </c>
      <c r="BL224" s="19" t="s">
        <v>250</v>
      </c>
      <c r="BM224" s="193" t="s">
        <v>5447</v>
      </c>
    </row>
    <row r="225" spans="1:65" s="2" customFormat="1" ht="16.5" customHeight="1">
      <c r="A225" s="36"/>
      <c r="B225" s="37"/>
      <c r="C225" s="181" t="s">
        <v>709</v>
      </c>
      <c r="D225" s="181" t="s">
        <v>246</v>
      </c>
      <c r="E225" s="182" t="s">
        <v>5448</v>
      </c>
      <c r="F225" s="183" t="s">
        <v>5449</v>
      </c>
      <c r="G225" s="184" t="s">
        <v>1227</v>
      </c>
      <c r="H225" s="185">
        <v>1</v>
      </c>
      <c r="I225" s="186"/>
      <c r="J225" s="187">
        <f t="shared" si="40"/>
        <v>0</v>
      </c>
      <c r="K225" s="188"/>
      <c r="L225" s="41"/>
      <c r="M225" s="189" t="s">
        <v>18</v>
      </c>
      <c r="N225" s="190" t="s">
        <v>41</v>
      </c>
      <c r="O225" s="66"/>
      <c r="P225" s="191">
        <f t="shared" si="41"/>
        <v>0</v>
      </c>
      <c r="Q225" s="191">
        <v>0</v>
      </c>
      <c r="R225" s="191">
        <f t="shared" si="42"/>
        <v>0</v>
      </c>
      <c r="S225" s="191">
        <v>0</v>
      </c>
      <c r="T225" s="192">
        <f t="shared" si="4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3" t="s">
        <v>250</v>
      </c>
      <c r="AT225" s="193" t="s">
        <v>246</v>
      </c>
      <c r="AU225" s="193" t="s">
        <v>77</v>
      </c>
      <c r="AY225" s="19" t="s">
        <v>244</v>
      </c>
      <c r="BE225" s="194">
        <f t="shared" si="44"/>
        <v>0</v>
      </c>
      <c r="BF225" s="194">
        <f t="shared" si="45"/>
        <v>0</v>
      </c>
      <c r="BG225" s="194">
        <f t="shared" si="46"/>
        <v>0</v>
      </c>
      <c r="BH225" s="194">
        <f t="shared" si="47"/>
        <v>0</v>
      </c>
      <c r="BI225" s="194">
        <f t="shared" si="48"/>
        <v>0</v>
      </c>
      <c r="BJ225" s="19" t="s">
        <v>77</v>
      </c>
      <c r="BK225" s="194">
        <f t="shared" si="49"/>
        <v>0</v>
      </c>
      <c r="BL225" s="19" t="s">
        <v>250</v>
      </c>
      <c r="BM225" s="193" t="s">
        <v>5450</v>
      </c>
    </row>
    <row r="226" spans="1:65" s="2" customFormat="1" ht="16.5" customHeight="1">
      <c r="A226" s="36"/>
      <c r="B226" s="37"/>
      <c r="C226" s="181" t="s">
        <v>716</v>
      </c>
      <c r="D226" s="181" t="s">
        <v>246</v>
      </c>
      <c r="E226" s="182" t="s">
        <v>5451</v>
      </c>
      <c r="F226" s="183" t="s">
        <v>5452</v>
      </c>
      <c r="G226" s="184" t="s">
        <v>1227</v>
      </c>
      <c r="H226" s="185">
        <v>1</v>
      </c>
      <c r="I226" s="186"/>
      <c r="J226" s="187">
        <f t="shared" si="40"/>
        <v>0</v>
      </c>
      <c r="K226" s="188"/>
      <c r="L226" s="41"/>
      <c r="M226" s="189" t="s">
        <v>18</v>
      </c>
      <c r="N226" s="190" t="s">
        <v>41</v>
      </c>
      <c r="O226" s="66"/>
      <c r="P226" s="191">
        <f t="shared" si="41"/>
        <v>0</v>
      </c>
      <c r="Q226" s="191">
        <v>0</v>
      </c>
      <c r="R226" s="191">
        <f t="shared" si="42"/>
        <v>0</v>
      </c>
      <c r="S226" s="191">
        <v>0</v>
      </c>
      <c r="T226" s="192">
        <f t="shared" si="4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3" t="s">
        <v>250</v>
      </c>
      <c r="AT226" s="193" t="s">
        <v>246</v>
      </c>
      <c r="AU226" s="193" t="s">
        <v>77</v>
      </c>
      <c r="AY226" s="19" t="s">
        <v>244</v>
      </c>
      <c r="BE226" s="194">
        <f t="shared" si="44"/>
        <v>0</v>
      </c>
      <c r="BF226" s="194">
        <f t="shared" si="45"/>
        <v>0</v>
      </c>
      <c r="BG226" s="194">
        <f t="shared" si="46"/>
        <v>0</v>
      </c>
      <c r="BH226" s="194">
        <f t="shared" si="47"/>
        <v>0</v>
      </c>
      <c r="BI226" s="194">
        <f t="shared" si="48"/>
        <v>0</v>
      </c>
      <c r="BJ226" s="19" t="s">
        <v>77</v>
      </c>
      <c r="BK226" s="194">
        <f t="shared" si="49"/>
        <v>0</v>
      </c>
      <c r="BL226" s="19" t="s">
        <v>250</v>
      </c>
      <c r="BM226" s="193" t="s">
        <v>5453</v>
      </c>
    </row>
    <row r="227" spans="1:65" s="2" customFormat="1" ht="16.5" customHeight="1">
      <c r="A227" s="36"/>
      <c r="B227" s="37"/>
      <c r="C227" s="181" t="s">
        <v>720</v>
      </c>
      <c r="D227" s="181" t="s">
        <v>246</v>
      </c>
      <c r="E227" s="182" t="s">
        <v>5454</v>
      </c>
      <c r="F227" s="183" t="s">
        <v>5455</v>
      </c>
      <c r="G227" s="184" t="s">
        <v>1227</v>
      </c>
      <c r="H227" s="185">
        <v>1</v>
      </c>
      <c r="I227" s="186"/>
      <c r="J227" s="187">
        <f t="shared" si="40"/>
        <v>0</v>
      </c>
      <c r="K227" s="188"/>
      <c r="L227" s="41"/>
      <c r="M227" s="189" t="s">
        <v>18</v>
      </c>
      <c r="N227" s="190" t="s">
        <v>41</v>
      </c>
      <c r="O227" s="66"/>
      <c r="P227" s="191">
        <f t="shared" si="41"/>
        <v>0</v>
      </c>
      <c r="Q227" s="191">
        <v>0</v>
      </c>
      <c r="R227" s="191">
        <f t="shared" si="42"/>
        <v>0</v>
      </c>
      <c r="S227" s="191">
        <v>0</v>
      </c>
      <c r="T227" s="192">
        <f t="shared" si="4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250</v>
      </c>
      <c r="AT227" s="193" t="s">
        <v>246</v>
      </c>
      <c r="AU227" s="193" t="s">
        <v>77</v>
      </c>
      <c r="AY227" s="19" t="s">
        <v>244</v>
      </c>
      <c r="BE227" s="194">
        <f t="shared" si="44"/>
        <v>0</v>
      </c>
      <c r="BF227" s="194">
        <f t="shared" si="45"/>
        <v>0</v>
      </c>
      <c r="BG227" s="194">
        <f t="shared" si="46"/>
        <v>0</v>
      </c>
      <c r="BH227" s="194">
        <f t="shared" si="47"/>
        <v>0</v>
      </c>
      <c r="BI227" s="194">
        <f t="shared" si="48"/>
        <v>0</v>
      </c>
      <c r="BJ227" s="19" t="s">
        <v>77</v>
      </c>
      <c r="BK227" s="194">
        <f t="shared" si="49"/>
        <v>0</v>
      </c>
      <c r="BL227" s="19" t="s">
        <v>250</v>
      </c>
      <c r="BM227" s="193" t="s">
        <v>5456</v>
      </c>
    </row>
    <row r="228" spans="1:65" s="2" customFormat="1" ht="16.5" customHeight="1">
      <c r="A228" s="36"/>
      <c r="B228" s="37"/>
      <c r="C228" s="181" t="s">
        <v>727</v>
      </c>
      <c r="D228" s="181" t="s">
        <v>246</v>
      </c>
      <c r="E228" s="182" t="s">
        <v>5457</v>
      </c>
      <c r="F228" s="183" t="s">
        <v>5458</v>
      </c>
      <c r="G228" s="184" t="s">
        <v>1227</v>
      </c>
      <c r="H228" s="185">
        <v>1</v>
      </c>
      <c r="I228" s="186"/>
      <c r="J228" s="187">
        <f t="shared" si="40"/>
        <v>0</v>
      </c>
      <c r="K228" s="188"/>
      <c r="L228" s="41"/>
      <c r="M228" s="189" t="s">
        <v>18</v>
      </c>
      <c r="N228" s="190" t="s">
        <v>41</v>
      </c>
      <c r="O228" s="66"/>
      <c r="P228" s="191">
        <f t="shared" si="41"/>
        <v>0</v>
      </c>
      <c r="Q228" s="191">
        <v>0</v>
      </c>
      <c r="R228" s="191">
        <f t="shared" si="42"/>
        <v>0</v>
      </c>
      <c r="S228" s="191">
        <v>0</v>
      </c>
      <c r="T228" s="192">
        <f t="shared" si="4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3" t="s">
        <v>250</v>
      </c>
      <c r="AT228" s="193" t="s">
        <v>246</v>
      </c>
      <c r="AU228" s="193" t="s">
        <v>77</v>
      </c>
      <c r="AY228" s="19" t="s">
        <v>244</v>
      </c>
      <c r="BE228" s="194">
        <f t="shared" si="44"/>
        <v>0</v>
      </c>
      <c r="BF228" s="194">
        <f t="shared" si="45"/>
        <v>0</v>
      </c>
      <c r="BG228" s="194">
        <f t="shared" si="46"/>
        <v>0</v>
      </c>
      <c r="BH228" s="194">
        <f t="shared" si="47"/>
        <v>0</v>
      </c>
      <c r="BI228" s="194">
        <f t="shared" si="48"/>
        <v>0</v>
      </c>
      <c r="BJ228" s="19" t="s">
        <v>77</v>
      </c>
      <c r="BK228" s="194">
        <f t="shared" si="49"/>
        <v>0</v>
      </c>
      <c r="BL228" s="19" t="s">
        <v>250</v>
      </c>
      <c r="BM228" s="193" t="s">
        <v>5459</v>
      </c>
    </row>
    <row r="229" spans="1:65" s="2" customFormat="1" ht="16.5" customHeight="1">
      <c r="A229" s="36"/>
      <c r="B229" s="37"/>
      <c r="C229" s="181" t="s">
        <v>732</v>
      </c>
      <c r="D229" s="181" t="s">
        <v>246</v>
      </c>
      <c r="E229" s="182" t="s">
        <v>5460</v>
      </c>
      <c r="F229" s="183" t="s">
        <v>4958</v>
      </c>
      <c r="G229" s="184" t="s">
        <v>1227</v>
      </c>
      <c r="H229" s="185">
        <v>1</v>
      </c>
      <c r="I229" s="186"/>
      <c r="J229" s="187">
        <f t="shared" si="40"/>
        <v>0</v>
      </c>
      <c r="K229" s="188"/>
      <c r="L229" s="41"/>
      <c r="M229" s="189" t="s">
        <v>18</v>
      </c>
      <c r="N229" s="190" t="s">
        <v>41</v>
      </c>
      <c r="O229" s="66"/>
      <c r="P229" s="191">
        <f t="shared" si="41"/>
        <v>0</v>
      </c>
      <c r="Q229" s="191">
        <v>0</v>
      </c>
      <c r="R229" s="191">
        <f t="shared" si="42"/>
        <v>0</v>
      </c>
      <c r="S229" s="191">
        <v>0</v>
      </c>
      <c r="T229" s="192">
        <f t="shared" si="4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3" t="s">
        <v>250</v>
      </c>
      <c r="AT229" s="193" t="s">
        <v>246</v>
      </c>
      <c r="AU229" s="193" t="s">
        <v>77</v>
      </c>
      <c r="AY229" s="19" t="s">
        <v>244</v>
      </c>
      <c r="BE229" s="194">
        <f t="shared" si="44"/>
        <v>0</v>
      </c>
      <c r="BF229" s="194">
        <f t="shared" si="45"/>
        <v>0</v>
      </c>
      <c r="BG229" s="194">
        <f t="shared" si="46"/>
        <v>0</v>
      </c>
      <c r="BH229" s="194">
        <f t="shared" si="47"/>
        <v>0</v>
      </c>
      <c r="BI229" s="194">
        <f t="shared" si="48"/>
        <v>0</v>
      </c>
      <c r="BJ229" s="19" t="s">
        <v>77</v>
      </c>
      <c r="BK229" s="194">
        <f t="shared" si="49"/>
        <v>0</v>
      </c>
      <c r="BL229" s="19" t="s">
        <v>250</v>
      </c>
      <c r="BM229" s="193" t="s">
        <v>5461</v>
      </c>
    </row>
    <row r="230" spans="1:65" s="2" customFormat="1" ht="16.5" customHeight="1">
      <c r="A230" s="36"/>
      <c r="B230" s="37"/>
      <c r="C230" s="181" t="s">
        <v>736</v>
      </c>
      <c r="D230" s="181" t="s">
        <v>246</v>
      </c>
      <c r="E230" s="182" t="s">
        <v>5462</v>
      </c>
      <c r="F230" s="183" t="s">
        <v>5463</v>
      </c>
      <c r="G230" s="184" t="s">
        <v>1227</v>
      </c>
      <c r="H230" s="185">
        <v>1</v>
      </c>
      <c r="I230" s="186"/>
      <c r="J230" s="187">
        <f t="shared" si="40"/>
        <v>0</v>
      </c>
      <c r="K230" s="188"/>
      <c r="L230" s="41"/>
      <c r="M230" s="243" t="s">
        <v>18</v>
      </c>
      <c r="N230" s="244" t="s">
        <v>41</v>
      </c>
      <c r="O230" s="245"/>
      <c r="P230" s="246">
        <f t="shared" si="41"/>
        <v>0</v>
      </c>
      <c r="Q230" s="246">
        <v>0</v>
      </c>
      <c r="R230" s="246">
        <f t="shared" si="42"/>
        <v>0</v>
      </c>
      <c r="S230" s="246">
        <v>0</v>
      </c>
      <c r="T230" s="247">
        <f t="shared" si="4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250</v>
      </c>
      <c r="AT230" s="193" t="s">
        <v>246</v>
      </c>
      <c r="AU230" s="193" t="s">
        <v>77</v>
      </c>
      <c r="AY230" s="19" t="s">
        <v>244</v>
      </c>
      <c r="BE230" s="194">
        <f t="shared" si="44"/>
        <v>0</v>
      </c>
      <c r="BF230" s="194">
        <f t="shared" si="45"/>
        <v>0</v>
      </c>
      <c r="BG230" s="194">
        <f t="shared" si="46"/>
        <v>0</v>
      </c>
      <c r="BH230" s="194">
        <f t="shared" si="47"/>
        <v>0</v>
      </c>
      <c r="BI230" s="194">
        <f t="shared" si="48"/>
        <v>0</v>
      </c>
      <c r="BJ230" s="19" t="s">
        <v>77</v>
      </c>
      <c r="BK230" s="194">
        <f t="shared" si="49"/>
        <v>0</v>
      </c>
      <c r="BL230" s="19" t="s">
        <v>250</v>
      </c>
      <c r="BM230" s="193" t="s">
        <v>5464</v>
      </c>
    </row>
    <row r="231" spans="1:65" s="2" customFormat="1" ht="6.95" customHeight="1">
      <c r="A231" s="36"/>
      <c r="B231" s="49"/>
      <c r="C231" s="50"/>
      <c r="D231" s="50"/>
      <c r="E231" s="50"/>
      <c r="F231" s="50"/>
      <c r="G231" s="50"/>
      <c r="H231" s="50"/>
      <c r="I231" s="50"/>
      <c r="J231" s="50"/>
      <c r="K231" s="50"/>
      <c r="L231" s="41"/>
      <c r="M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</row>
  </sheetData>
  <sheetProtection algorithmName="SHA-512" hashValue="l+o5TSoYasGwE69jo6uBZcL+JGFLIJns4EBAfwcuz1gt+ihFcIOFU7aZewqjchcQRYBmw4Hg/N4eEoh7yA0P+A==" saltValue="PazcaL2jh0MXRS3MiQp/UY6K0LyPlsMGQmpzwBwrRLy3PNkZtSVLv2pGRS1K2I2RvsFE2YavA1/eHS/V1AN3fQ==" spinCount="100000" sheet="1" objects="1" scenarios="1" formatColumns="0" formatRows="0" autoFilter="0"/>
  <autoFilter ref="C96:K23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112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5465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ROUND((SUM(BE96:BE271)),  2)</f>
        <v>0</v>
      </c>
      <c r="G35" s="36"/>
      <c r="H35" s="36"/>
      <c r="I35" s="126">
        <v>0.21</v>
      </c>
      <c r="J35" s="125">
        <f>ROUND(((SUM(BE96:BE271))*I35),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ROUND((SUM(BF96:BF271)),  2)</f>
        <v>0</v>
      </c>
      <c r="G36" s="36"/>
      <c r="H36" s="36"/>
      <c r="I36" s="126">
        <v>0.15</v>
      </c>
      <c r="J36" s="125">
        <f>ROUND(((SUM(BF96:BF271))*I36),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ROUND((SUM(BG96:BG271)),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ROUND((SUM(BH96:BH271)),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ROUND((SUM(BI96:BI271)),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02.4.56 - ZTI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5466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9" customFormat="1" ht="24.95" customHeight="1">
      <c r="B65" s="142"/>
      <c r="C65" s="143"/>
      <c r="D65" s="144" t="s">
        <v>208</v>
      </c>
      <c r="E65" s="145"/>
      <c r="F65" s="145"/>
      <c r="G65" s="145"/>
      <c r="H65" s="145"/>
      <c r="I65" s="145"/>
      <c r="J65" s="146">
        <f>J106</f>
        <v>0</v>
      </c>
      <c r="K65" s="143"/>
      <c r="L65" s="147"/>
    </row>
    <row r="66" spans="1:31" s="10" customFormat="1" ht="19.899999999999999" customHeight="1">
      <c r="B66" s="148"/>
      <c r="C66" s="99"/>
      <c r="D66" s="149" t="s">
        <v>1792</v>
      </c>
      <c r="E66" s="150"/>
      <c r="F66" s="150"/>
      <c r="G66" s="150"/>
      <c r="H66" s="150"/>
      <c r="I66" s="150"/>
      <c r="J66" s="151">
        <f>J107</f>
        <v>0</v>
      </c>
      <c r="K66" s="99"/>
      <c r="L66" s="152"/>
    </row>
    <row r="67" spans="1:31" s="9" customFormat="1" ht="24.95" customHeight="1">
      <c r="B67" s="142"/>
      <c r="C67" s="143"/>
      <c r="D67" s="144" t="s">
        <v>214</v>
      </c>
      <c r="E67" s="145"/>
      <c r="F67" s="145"/>
      <c r="G67" s="145"/>
      <c r="H67" s="145"/>
      <c r="I67" s="145"/>
      <c r="J67" s="146">
        <f>J131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215</v>
      </c>
      <c r="E68" s="150"/>
      <c r="F68" s="150"/>
      <c r="G68" s="150"/>
      <c r="H68" s="150"/>
      <c r="I68" s="150"/>
      <c r="J68" s="151">
        <f>J132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216</v>
      </c>
      <c r="E69" s="150"/>
      <c r="F69" s="150"/>
      <c r="G69" s="150"/>
      <c r="H69" s="150"/>
      <c r="I69" s="150"/>
      <c r="J69" s="151">
        <f>J167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5467</v>
      </c>
      <c r="E70" s="150"/>
      <c r="F70" s="150"/>
      <c r="G70" s="150"/>
      <c r="H70" s="150"/>
      <c r="I70" s="150"/>
      <c r="J70" s="151">
        <f>J223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217</v>
      </c>
      <c r="E71" s="150"/>
      <c r="F71" s="150"/>
      <c r="G71" s="150"/>
      <c r="H71" s="150"/>
      <c r="I71" s="150"/>
      <c r="J71" s="151">
        <f>J228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1800</v>
      </c>
      <c r="E72" s="150"/>
      <c r="F72" s="150"/>
      <c r="G72" s="150"/>
      <c r="H72" s="150"/>
      <c r="I72" s="150"/>
      <c r="J72" s="151">
        <f>J259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1802</v>
      </c>
      <c r="E73" s="150"/>
      <c r="F73" s="150"/>
      <c r="G73" s="150"/>
      <c r="H73" s="150"/>
      <c r="I73" s="150"/>
      <c r="J73" s="151">
        <f>J264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226</v>
      </c>
      <c r="E74" s="150"/>
      <c r="F74" s="150"/>
      <c r="G74" s="150"/>
      <c r="H74" s="150"/>
      <c r="I74" s="150"/>
      <c r="J74" s="151">
        <f>J267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229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15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97" t="str">
        <f>E7</f>
        <v>JAK  - Smluvní rozpočet VZ.13.2022</v>
      </c>
      <c r="F84" s="398"/>
      <c r="G84" s="398"/>
      <c r="H84" s="39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200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97" t="s">
        <v>201</v>
      </c>
      <c r="F86" s="396"/>
      <c r="G86" s="396"/>
      <c r="H86" s="396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202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2" t="str">
        <f>E11</f>
        <v>SO 02.4.56 - ZTI</v>
      </c>
      <c r="F88" s="396"/>
      <c r="G88" s="396"/>
      <c r="H88" s="396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20</v>
      </c>
      <c r="D90" s="38"/>
      <c r="E90" s="38"/>
      <c r="F90" s="29" t="str">
        <f>F14</f>
        <v xml:space="preserve"> </v>
      </c>
      <c r="G90" s="38"/>
      <c r="H90" s="38"/>
      <c r="I90" s="31" t="s">
        <v>22</v>
      </c>
      <c r="J90" s="61" t="str">
        <f>IF(J14="","",J14)</f>
        <v>12. 8. 2022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40.15" customHeight="1">
      <c r="A92" s="36"/>
      <c r="B92" s="37"/>
      <c r="C92" s="31" t="s">
        <v>24</v>
      </c>
      <c r="D92" s="38"/>
      <c r="E92" s="38"/>
      <c r="F92" s="29" t="str">
        <f>E17</f>
        <v>MČ Praha 6, odbor školství</v>
      </c>
      <c r="G92" s="38"/>
      <c r="H92" s="38"/>
      <c r="I92" s="31" t="s">
        <v>30</v>
      </c>
      <c r="J92" s="34" t="str">
        <f>E23</f>
        <v>D - PLUS PROJEKTOVÁ A INŽENÝRSKÁ a.s.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28</v>
      </c>
      <c r="D93" s="38"/>
      <c r="E93" s="38"/>
      <c r="F93" s="29" t="str">
        <f>IF(E20="","",E20)</f>
        <v>Vyplň údaj</v>
      </c>
      <c r="G93" s="38"/>
      <c r="H93" s="38"/>
      <c r="I93" s="31" t="s">
        <v>33</v>
      </c>
      <c r="J93" s="34" t="str">
        <f>E26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230</v>
      </c>
      <c r="D95" s="156" t="s">
        <v>55</v>
      </c>
      <c r="E95" s="156" t="s">
        <v>51</v>
      </c>
      <c r="F95" s="156" t="s">
        <v>52</v>
      </c>
      <c r="G95" s="156" t="s">
        <v>231</v>
      </c>
      <c r="H95" s="156" t="s">
        <v>232</v>
      </c>
      <c r="I95" s="156" t="s">
        <v>233</v>
      </c>
      <c r="J95" s="157" t="s">
        <v>206</v>
      </c>
      <c r="K95" s="158" t="s">
        <v>234</v>
      </c>
      <c r="L95" s="159"/>
      <c r="M95" s="70" t="s">
        <v>18</v>
      </c>
      <c r="N95" s="71" t="s">
        <v>40</v>
      </c>
      <c r="O95" s="71" t="s">
        <v>235</v>
      </c>
      <c r="P95" s="71" t="s">
        <v>236</v>
      </c>
      <c r="Q95" s="71" t="s">
        <v>237</v>
      </c>
      <c r="R95" s="71" t="s">
        <v>238</v>
      </c>
      <c r="S95" s="71" t="s">
        <v>239</v>
      </c>
      <c r="T95" s="72" t="s">
        <v>240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241</v>
      </c>
      <c r="D96" s="38"/>
      <c r="E96" s="38"/>
      <c r="F96" s="38"/>
      <c r="G96" s="38"/>
      <c r="H96" s="38"/>
      <c r="I96" s="38"/>
      <c r="J96" s="160">
        <f>BK96</f>
        <v>0</v>
      </c>
      <c r="K96" s="38"/>
      <c r="L96" s="41"/>
      <c r="M96" s="73"/>
      <c r="N96" s="161"/>
      <c r="O96" s="74"/>
      <c r="P96" s="162">
        <f>P97+P106+P131</f>
        <v>0</v>
      </c>
      <c r="Q96" s="74"/>
      <c r="R96" s="162">
        <f>R97+R106+R131</f>
        <v>9.4366243999999995</v>
      </c>
      <c r="S96" s="74"/>
      <c r="T96" s="163">
        <f>T97+T106+T131</f>
        <v>0.12728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69</v>
      </c>
      <c r="AU96" s="19" t="s">
        <v>207</v>
      </c>
      <c r="BK96" s="164">
        <f>BK97+BK106+BK131</f>
        <v>0</v>
      </c>
    </row>
    <row r="97" spans="1:65" s="12" customFormat="1" ht="25.9" customHeight="1">
      <c r="B97" s="165"/>
      <c r="C97" s="166"/>
      <c r="D97" s="167" t="s">
        <v>69</v>
      </c>
      <c r="E97" s="168" t="s">
        <v>5468</v>
      </c>
      <c r="F97" s="168" t="s">
        <v>1367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SUM(P98:P105)</f>
        <v>0</v>
      </c>
      <c r="Q97" s="173"/>
      <c r="R97" s="174">
        <f>SUM(R98:R105)</f>
        <v>0</v>
      </c>
      <c r="S97" s="173"/>
      <c r="T97" s="175">
        <f>SUM(T98:T105)</f>
        <v>0</v>
      </c>
      <c r="AR97" s="176" t="s">
        <v>77</v>
      </c>
      <c r="AT97" s="177" t="s">
        <v>69</v>
      </c>
      <c r="AU97" s="177" t="s">
        <v>70</v>
      </c>
      <c r="AY97" s="176" t="s">
        <v>244</v>
      </c>
      <c r="BK97" s="178">
        <f>SUM(BK98:BK105)</f>
        <v>0</v>
      </c>
    </row>
    <row r="98" spans="1:65" s="2" customFormat="1" ht="16.5" customHeight="1">
      <c r="A98" s="36"/>
      <c r="B98" s="37"/>
      <c r="C98" s="181" t="s">
        <v>77</v>
      </c>
      <c r="D98" s="181" t="s">
        <v>246</v>
      </c>
      <c r="E98" s="182" t="s">
        <v>5469</v>
      </c>
      <c r="F98" s="183" t="s">
        <v>5470</v>
      </c>
      <c r="G98" s="184" t="s">
        <v>379</v>
      </c>
      <c r="H98" s="185">
        <v>450</v>
      </c>
      <c r="I98" s="186"/>
      <c r="J98" s="187">
        <f>ROUND(I98*H98,2)</f>
        <v>0</v>
      </c>
      <c r="K98" s="188"/>
      <c r="L98" s="41"/>
      <c r="M98" s="189" t="s">
        <v>18</v>
      </c>
      <c r="N98" s="190" t="s">
        <v>41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250</v>
      </c>
      <c r="AT98" s="193" t="s">
        <v>246</v>
      </c>
      <c r="AU98" s="193" t="s">
        <v>77</v>
      </c>
      <c r="AY98" s="19" t="s">
        <v>244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250</v>
      </c>
      <c r="BM98" s="193" t="s">
        <v>5471</v>
      </c>
    </row>
    <row r="99" spans="1:65" s="2" customFormat="1" ht="19.5">
      <c r="A99" s="36"/>
      <c r="B99" s="37"/>
      <c r="C99" s="38"/>
      <c r="D99" s="197" t="s">
        <v>444</v>
      </c>
      <c r="E99" s="38"/>
      <c r="F99" s="239" t="s">
        <v>5472</v>
      </c>
      <c r="G99" s="38"/>
      <c r="H99" s="38"/>
      <c r="I99" s="240"/>
      <c r="J99" s="38"/>
      <c r="K99" s="38"/>
      <c r="L99" s="41"/>
      <c r="M99" s="241"/>
      <c r="N99" s="24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444</v>
      </c>
      <c r="AU99" s="19" t="s">
        <v>77</v>
      </c>
    </row>
    <row r="100" spans="1:65" s="2" customFormat="1" ht="16.5" customHeight="1">
      <c r="A100" s="36"/>
      <c r="B100" s="37"/>
      <c r="C100" s="181" t="s">
        <v>79</v>
      </c>
      <c r="D100" s="181" t="s">
        <v>246</v>
      </c>
      <c r="E100" s="182" t="s">
        <v>5473</v>
      </c>
      <c r="F100" s="183" t="s">
        <v>5474</v>
      </c>
      <c r="G100" s="184" t="s">
        <v>1227</v>
      </c>
      <c r="H100" s="185">
        <v>1</v>
      </c>
      <c r="I100" s="186"/>
      <c r="J100" s="187">
        <f>ROUND(I100*H100,2)</f>
        <v>0</v>
      </c>
      <c r="K100" s="188"/>
      <c r="L100" s="41"/>
      <c r="M100" s="189" t="s">
        <v>18</v>
      </c>
      <c r="N100" s="190" t="s">
        <v>41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250</v>
      </c>
      <c r="AT100" s="193" t="s">
        <v>246</v>
      </c>
      <c r="AU100" s="193" t="s">
        <v>77</v>
      </c>
      <c r="AY100" s="19" t="s">
        <v>244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77</v>
      </c>
      <c r="BK100" s="194">
        <f>ROUND(I100*H100,2)</f>
        <v>0</v>
      </c>
      <c r="BL100" s="19" t="s">
        <v>250</v>
      </c>
      <c r="BM100" s="193" t="s">
        <v>5475</v>
      </c>
    </row>
    <row r="101" spans="1:65" s="2" customFormat="1" ht="16.5" customHeight="1">
      <c r="A101" s="36"/>
      <c r="B101" s="37"/>
      <c r="C101" s="181" t="s">
        <v>131</v>
      </c>
      <c r="D101" s="181" t="s">
        <v>246</v>
      </c>
      <c r="E101" s="182" t="s">
        <v>5476</v>
      </c>
      <c r="F101" s="183" t="s">
        <v>5477</v>
      </c>
      <c r="G101" s="184" t="s">
        <v>1227</v>
      </c>
      <c r="H101" s="185">
        <v>3</v>
      </c>
      <c r="I101" s="186"/>
      <c r="J101" s="187">
        <f>ROUND(I101*H101,2)</f>
        <v>0</v>
      </c>
      <c r="K101" s="188"/>
      <c r="L101" s="41"/>
      <c r="M101" s="189" t="s">
        <v>18</v>
      </c>
      <c r="N101" s="190" t="s">
        <v>41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250</v>
      </c>
      <c r="AT101" s="193" t="s">
        <v>246</v>
      </c>
      <c r="AU101" s="193" t="s">
        <v>77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250</v>
      </c>
      <c r="BM101" s="193" t="s">
        <v>5478</v>
      </c>
    </row>
    <row r="102" spans="1:65" s="2" customFormat="1" ht="29.25">
      <c r="A102" s="36"/>
      <c r="B102" s="37"/>
      <c r="C102" s="38"/>
      <c r="D102" s="197" t="s">
        <v>444</v>
      </c>
      <c r="E102" s="38"/>
      <c r="F102" s="239" t="s">
        <v>5479</v>
      </c>
      <c r="G102" s="38"/>
      <c r="H102" s="38"/>
      <c r="I102" s="240"/>
      <c r="J102" s="38"/>
      <c r="K102" s="38"/>
      <c r="L102" s="41"/>
      <c r="M102" s="241"/>
      <c r="N102" s="24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444</v>
      </c>
      <c r="AU102" s="19" t="s">
        <v>77</v>
      </c>
    </row>
    <row r="103" spans="1:65" s="2" customFormat="1" ht="16.5" customHeight="1">
      <c r="A103" s="36"/>
      <c r="B103" s="37"/>
      <c r="C103" s="181" t="s">
        <v>250</v>
      </c>
      <c r="D103" s="181" t="s">
        <v>246</v>
      </c>
      <c r="E103" s="182" t="s">
        <v>5480</v>
      </c>
      <c r="F103" s="183" t="s">
        <v>5481</v>
      </c>
      <c r="G103" s="184" t="s">
        <v>1286</v>
      </c>
      <c r="H103" s="248"/>
      <c r="I103" s="186"/>
      <c r="J103" s="187">
        <f>ROUND(I103*H103,2)</f>
        <v>0</v>
      </c>
      <c r="K103" s="188"/>
      <c r="L103" s="41"/>
      <c r="M103" s="189" t="s">
        <v>18</v>
      </c>
      <c r="N103" s="190" t="s">
        <v>41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250</v>
      </c>
      <c r="AT103" s="193" t="s">
        <v>246</v>
      </c>
      <c r="AU103" s="193" t="s">
        <v>77</v>
      </c>
      <c r="AY103" s="19" t="s">
        <v>244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250</v>
      </c>
      <c r="BM103" s="193" t="s">
        <v>5482</v>
      </c>
    </row>
    <row r="104" spans="1:65" s="2" customFormat="1" ht="16.5" customHeight="1">
      <c r="A104" s="36"/>
      <c r="B104" s="37"/>
      <c r="C104" s="181" t="s">
        <v>271</v>
      </c>
      <c r="D104" s="181" t="s">
        <v>246</v>
      </c>
      <c r="E104" s="182" t="s">
        <v>5483</v>
      </c>
      <c r="F104" s="183" t="s">
        <v>5484</v>
      </c>
      <c r="G104" s="184" t="s">
        <v>1286</v>
      </c>
      <c r="H104" s="248"/>
      <c r="I104" s="186"/>
      <c r="J104" s="187">
        <f>ROUND(I104*H104,2)</f>
        <v>0</v>
      </c>
      <c r="K104" s="188"/>
      <c r="L104" s="41"/>
      <c r="M104" s="189" t="s">
        <v>18</v>
      </c>
      <c r="N104" s="190" t="s">
        <v>41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250</v>
      </c>
      <c r="AT104" s="193" t="s">
        <v>246</v>
      </c>
      <c r="AU104" s="193" t="s">
        <v>77</v>
      </c>
      <c r="AY104" s="19" t="s">
        <v>244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250</v>
      </c>
      <c r="BM104" s="193" t="s">
        <v>5485</v>
      </c>
    </row>
    <row r="105" spans="1:65" s="2" customFormat="1" ht="29.25">
      <c r="A105" s="36"/>
      <c r="B105" s="37"/>
      <c r="C105" s="38"/>
      <c r="D105" s="197" t="s">
        <v>444</v>
      </c>
      <c r="E105" s="38"/>
      <c r="F105" s="239" t="s">
        <v>5486</v>
      </c>
      <c r="G105" s="38"/>
      <c r="H105" s="38"/>
      <c r="I105" s="240"/>
      <c r="J105" s="38"/>
      <c r="K105" s="38"/>
      <c r="L105" s="41"/>
      <c r="M105" s="241"/>
      <c r="N105" s="24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444</v>
      </c>
      <c r="AU105" s="19" t="s">
        <v>77</v>
      </c>
    </row>
    <row r="106" spans="1:65" s="12" customFormat="1" ht="25.9" customHeight="1">
      <c r="B106" s="165"/>
      <c r="C106" s="166"/>
      <c r="D106" s="167" t="s">
        <v>69</v>
      </c>
      <c r="E106" s="168" t="s">
        <v>242</v>
      </c>
      <c r="F106" s="168" t="s">
        <v>243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P107</f>
        <v>0</v>
      </c>
      <c r="Q106" s="173"/>
      <c r="R106" s="174">
        <f>R107</f>
        <v>5.6813544</v>
      </c>
      <c r="S106" s="173"/>
      <c r="T106" s="175">
        <f>T107</f>
        <v>0</v>
      </c>
      <c r="AR106" s="176" t="s">
        <v>77</v>
      </c>
      <c r="AT106" s="177" t="s">
        <v>69</v>
      </c>
      <c r="AU106" s="177" t="s">
        <v>70</v>
      </c>
      <c r="AY106" s="176" t="s">
        <v>244</v>
      </c>
      <c r="BK106" s="178">
        <f>BK107</f>
        <v>0</v>
      </c>
    </row>
    <row r="107" spans="1:65" s="12" customFormat="1" ht="22.9" customHeight="1">
      <c r="B107" s="165"/>
      <c r="C107" s="166"/>
      <c r="D107" s="167" t="s">
        <v>69</v>
      </c>
      <c r="E107" s="179" t="s">
        <v>77</v>
      </c>
      <c r="F107" s="179" t="s">
        <v>1807</v>
      </c>
      <c r="G107" s="166"/>
      <c r="H107" s="166"/>
      <c r="I107" s="169"/>
      <c r="J107" s="180">
        <f>BK107</f>
        <v>0</v>
      </c>
      <c r="K107" s="166"/>
      <c r="L107" s="171"/>
      <c r="M107" s="172"/>
      <c r="N107" s="173"/>
      <c r="O107" s="173"/>
      <c r="P107" s="174">
        <f>SUM(P108:P130)</f>
        <v>0</v>
      </c>
      <c r="Q107" s="173"/>
      <c r="R107" s="174">
        <f>SUM(R108:R130)</f>
        <v>5.6813544</v>
      </c>
      <c r="S107" s="173"/>
      <c r="T107" s="175">
        <f>SUM(T108:T130)</f>
        <v>0</v>
      </c>
      <c r="AR107" s="176" t="s">
        <v>77</v>
      </c>
      <c r="AT107" s="177" t="s">
        <v>69</v>
      </c>
      <c r="AU107" s="177" t="s">
        <v>77</v>
      </c>
      <c r="AY107" s="176" t="s">
        <v>244</v>
      </c>
      <c r="BK107" s="178">
        <f>SUM(BK108:BK130)</f>
        <v>0</v>
      </c>
    </row>
    <row r="108" spans="1:65" s="2" customFormat="1" ht="49.15" customHeight="1">
      <c r="A108" s="36"/>
      <c r="B108" s="37"/>
      <c r="C108" s="181" t="s">
        <v>275</v>
      </c>
      <c r="D108" s="181" t="s">
        <v>246</v>
      </c>
      <c r="E108" s="182" t="s">
        <v>5487</v>
      </c>
      <c r="F108" s="183" t="s">
        <v>5488</v>
      </c>
      <c r="G108" s="184" t="s">
        <v>257</v>
      </c>
      <c r="H108" s="185">
        <v>5.04</v>
      </c>
      <c r="I108" s="186"/>
      <c r="J108" s="187">
        <f>ROUND(I108*H108,2)</f>
        <v>0</v>
      </c>
      <c r="K108" s="188"/>
      <c r="L108" s="41"/>
      <c r="M108" s="189" t="s">
        <v>18</v>
      </c>
      <c r="N108" s="190" t="s">
        <v>41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250</v>
      </c>
      <c r="AT108" s="193" t="s">
        <v>246</v>
      </c>
      <c r="AU108" s="193" t="s">
        <v>79</v>
      </c>
      <c r="AY108" s="19" t="s">
        <v>244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77</v>
      </c>
      <c r="BK108" s="194">
        <f>ROUND(I108*H108,2)</f>
        <v>0</v>
      </c>
      <c r="BL108" s="19" t="s">
        <v>250</v>
      </c>
      <c r="BM108" s="193" t="s">
        <v>5489</v>
      </c>
    </row>
    <row r="109" spans="1:65" s="13" customFormat="1">
      <c r="B109" s="195"/>
      <c r="C109" s="196"/>
      <c r="D109" s="197" t="s">
        <v>252</v>
      </c>
      <c r="E109" s="198" t="s">
        <v>18</v>
      </c>
      <c r="F109" s="199" t="s">
        <v>5490</v>
      </c>
      <c r="G109" s="196"/>
      <c r="H109" s="200">
        <v>5.04</v>
      </c>
      <c r="I109" s="201"/>
      <c r="J109" s="196"/>
      <c r="K109" s="196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252</v>
      </c>
      <c r="AU109" s="206" t="s">
        <v>79</v>
      </c>
      <c r="AV109" s="13" t="s">
        <v>79</v>
      </c>
      <c r="AW109" s="13" t="s">
        <v>32</v>
      </c>
      <c r="AX109" s="13" t="s">
        <v>70</v>
      </c>
      <c r="AY109" s="206" t="s">
        <v>244</v>
      </c>
    </row>
    <row r="110" spans="1:65" s="14" customFormat="1">
      <c r="B110" s="207"/>
      <c r="C110" s="208"/>
      <c r="D110" s="197" t="s">
        <v>252</v>
      </c>
      <c r="E110" s="209" t="s">
        <v>18</v>
      </c>
      <c r="F110" s="210" t="s">
        <v>254</v>
      </c>
      <c r="G110" s="208"/>
      <c r="H110" s="211">
        <v>5.04</v>
      </c>
      <c r="I110" s="212"/>
      <c r="J110" s="208"/>
      <c r="K110" s="208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252</v>
      </c>
      <c r="AU110" s="217" t="s">
        <v>79</v>
      </c>
      <c r="AV110" s="14" t="s">
        <v>250</v>
      </c>
      <c r="AW110" s="14" t="s">
        <v>32</v>
      </c>
      <c r="AX110" s="14" t="s">
        <v>77</v>
      </c>
      <c r="AY110" s="217" t="s">
        <v>244</v>
      </c>
    </row>
    <row r="111" spans="1:65" s="2" customFormat="1" ht="62.65" customHeight="1">
      <c r="A111" s="36"/>
      <c r="B111" s="37"/>
      <c r="C111" s="181" t="s">
        <v>279</v>
      </c>
      <c r="D111" s="181" t="s">
        <v>246</v>
      </c>
      <c r="E111" s="182" t="s">
        <v>1830</v>
      </c>
      <c r="F111" s="183" t="s">
        <v>5491</v>
      </c>
      <c r="G111" s="184" t="s">
        <v>257</v>
      </c>
      <c r="H111" s="185">
        <v>2.88</v>
      </c>
      <c r="I111" s="186"/>
      <c r="J111" s="187">
        <f>ROUND(I111*H111,2)</f>
        <v>0</v>
      </c>
      <c r="K111" s="188"/>
      <c r="L111" s="41"/>
      <c r="M111" s="189" t="s">
        <v>18</v>
      </c>
      <c r="N111" s="190" t="s">
        <v>41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250</v>
      </c>
      <c r="AT111" s="193" t="s">
        <v>246</v>
      </c>
      <c r="AU111" s="193" t="s">
        <v>79</v>
      </c>
      <c r="AY111" s="19" t="s">
        <v>244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250</v>
      </c>
      <c r="BM111" s="193" t="s">
        <v>5492</v>
      </c>
    </row>
    <row r="112" spans="1:65" s="13" customFormat="1">
      <c r="B112" s="195"/>
      <c r="C112" s="196"/>
      <c r="D112" s="197" t="s">
        <v>252</v>
      </c>
      <c r="E112" s="198" t="s">
        <v>18</v>
      </c>
      <c r="F112" s="199" t="s">
        <v>5493</v>
      </c>
      <c r="G112" s="196"/>
      <c r="H112" s="200">
        <v>2.88</v>
      </c>
      <c r="I112" s="201"/>
      <c r="J112" s="196"/>
      <c r="K112" s="196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252</v>
      </c>
      <c r="AU112" s="206" t="s">
        <v>79</v>
      </c>
      <c r="AV112" s="13" t="s">
        <v>79</v>
      </c>
      <c r="AW112" s="13" t="s">
        <v>32</v>
      </c>
      <c r="AX112" s="13" t="s">
        <v>70</v>
      </c>
      <c r="AY112" s="206" t="s">
        <v>244</v>
      </c>
    </row>
    <row r="113" spans="1:65" s="14" customFormat="1">
      <c r="B113" s="207"/>
      <c r="C113" s="208"/>
      <c r="D113" s="197" t="s">
        <v>252</v>
      </c>
      <c r="E113" s="209" t="s">
        <v>18</v>
      </c>
      <c r="F113" s="210" t="s">
        <v>254</v>
      </c>
      <c r="G113" s="208"/>
      <c r="H113" s="211">
        <v>2.88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252</v>
      </c>
      <c r="AU113" s="217" t="s">
        <v>79</v>
      </c>
      <c r="AV113" s="14" t="s">
        <v>250</v>
      </c>
      <c r="AW113" s="14" t="s">
        <v>32</v>
      </c>
      <c r="AX113" s="14" t="s">
        <v>77</v>
      </c>
      <c r="AY113" s="217" t="s">
        <v>244</v>
      </c>
    </row>
    <row r="114" spans="1:65" s="2" customFormat="1" ht="44.25" customHeight="1">
      <c r="A114" s="36"/>
      <c r="B114" s="37"/>
      <c r="C114" s="181" t="s">
        <v>267</v>
      </c>
      <c r="D114" s="181" t="s">
        <v>246</v>
      </c>
      <c r="E114" s="182" t="s">
        <v>1839</v>
      </c>
      <c r="F114" s="183" t="s">
        <v>1840</v>
      </c>
      <c r="G114" s="184" t="s">
        <v>257</v>
      </c>
      <c r="H114" s="185">
        <v>2.88</v>
      </c>
      <c r="I114" s="186"/>
      <c r="J114" s="187">
        <f>ROUND(I114*H114,2)</f>
        <v>0</v>
      </c>
      <c r="K114" s="188"/>
      <c r="L114" s="41"/>
      <c r="M114" s="189" t="s">
        <v>18</v>
      </c>
      <c r="N114" s="190" t="s">
        <v>41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250</v>
      </c>
      <c r="AT114" s="193" t="s">
        <v>246</v>
      </c>
      <c r="AU114" s="193" t="s">
        <v>79</v>
      </c>
      <c r="AY114" s="19" t="s">
        <v>244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77</v>
      </c>
      <c r="BK114" s="194">
        <f>ROUND(I114*H114,2)</f>
        <v>0</v>
      </c>
      <c r="BL114" s="19" t="s">
        <v>250</v>
      </c>
      <c r="BM114" s="193" t="s">
        <v>5494</v>
      </c>
    </row>
    <row r="115" spans="1:65" s="2" customFormat="1" ht="44.25" customHeight="1">
      <c r="A115" s="36"/>
      <c r="B115" s="37"/>
      <c r="C115" s="181" t="s">
        <v>286</v>
      </c>
      <c r="D115" s="181" t="s">
        <v>246</v>
      </c>
      <c r="E115" s="182" t="s">
        <v>1845</v>
      </c>
      <c r="F115" s="183" t="s">
        <v>1846</v>
      </c>
      <c r="G115" s="184" t="s">
        <v>262</v>
      </c>
      <c r="H115" s="185">
        <v>5.1840000000000002</v>
      </c>
      <c r="I115" s="186"/>
      <c r="J115" s="187">
        <f>ROUND(I115*H115,2)</f>
        <v>0</v>
      </c>
      <c r="K115" s="188"/>
      <c r="L115" s="41"/>
      <c r="M115" s="189" t="s">
        <v>18</v>
      </c>
      <c r="N115" s="190" t="s">
        <v>41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250</v>
      </c>
      <c r="AT115" s="193" t="s">
        <v>246</v>
      </c>
      <c r="AU115" s="193" t="s">
        <v>79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5495</v>
      </c>
    </row>
    <row r="116" spans="1:65" s="13" customFormat="1">
      <c r="B116" s="195"/>
      <c r="C116" s="196"/>
      <c r="D116" s="197" t="s">
        <v>252</v>
      </c>
      <c r="E116" s="198" t="s">
        <v>18</v>
      </c>
      <c r="F116" s="199" t="s">
        <v>5496</v>
      </c>
      <c r="G116" s="196"/>
      <c r="H116" s="200">
        <v>5.1840000000000002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252</v>
      </c>
      <c r="AU116" s="206" t="s">
        <v>79</v>
      </c>
      <c r="AV116" s="13" t="s">
        <v>79</v>
      </c>
      <c r="AW116" s="13" t="s">
        <v>32</v>
      </c>
      <c r="AX116" s="13" t="s">
        <v>70</v>
      </c>
      <c r="AY116" s="206" t="s">
        <v>244</v>
      </c>
    </row>
    <row r="117" spans="1:65" s="14" customFormat="1">
      <c r="B117" s="207"/>
      <c r="C117" s="208"/>
      <c r="D117" s="197" t="s">
        <v>252</v>
      </c>
      <c r="E117" s="209" t="s">
        <v>18</v>
      </c>
      <c r="F117" s="210" t="s">
        <v>254</v>
      </c>
      <c r="G117" s="208"/>
      <c r="H117" s="211">
        <v>5.1840000000000002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252</v>
      </c>
      <c r="AU117" s="217" t="s">
        <v>79</v>
      </c>
      <c r="AV117" s="14" t="s">
        <v>250</v>
      </c>
      <c r="AW117" s="14" t="s">
        <v>32</v>
      </c>
      <c r="AX117" s="14" t="s">
        <v>77</v>
      </c>
      <c r="AY117" s="217" t="s">
        <v>244</v>
      </c>
    </row>
    <row r="118" spans="1:65" s="2" customFormat="1" ht="37.9" customHeight="1">
      <c r="A118" s="36"/>
      <c r="B118" s="37"/>
      <c r="C118" s="181" t="s">
        <v>293</v>
      </c>
      <c r="D118" s="181" t="s">
        <v>246</v>
      </c>
      <c r="E118" s="182" t="s">
        <v>1842</v>
      </c>
      <c r="F118" s="183" t="s">
        <v>1843</v>
      </c>
      <c r="G118" s="184" t="s">
        <v>257</v>
      </c>
      <c r="H118" s="185">
        <v>2.88</v>
      </c>
      <c r="I118" s="186"/>
      <c r="J118" s="187">
        <f>ROUND(I118*H118,2)</f>
        <v>0</v>
      </c>
      <c r="K118" s="188"/>
      <c r="L118" s="41"/>
      <c r="M118" s="189" t="s">
        <v>18</v>
      </c>
      <c r="N118" s="190" t="s">
        <v>41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250</v>
      </c>
      <c r="AT118" s="193" t="s">
        <v>246</v>
      </c>
      <c r="AU118" s="193" t="s">
        <v>79</v>
      </c>
      <c r="AY118" s="19" t="s">
        <v>244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250</v>
      </c>
      <c r="BM118" s="193" t="s">
        <v>5497</v>
      </c>
    </row>
    <row r="119" spans="1:65" s="2" customFormat="1" ht="44.25" customHeight="1">
      <c r="A119" s="36"/>
      <c r="B119" s="37"/>
      <c r="C119" s="181" t="s">
        <v>126</v>
      </c>
      <c r="D119" s="181" t="s">
        <v>246</v>
      </c>
      <c r="E119" s="182" t="s">
        <v>1849</v>
      </c>
      <c r="F119" s="183" t="s">
        <v>1850</v>
      </c>
      <c r="G119" s="184" t="s">
        <v>257</v>
      </c>
      <c r="H119" s="185">
        <v>2.16</v>
      </c>
      <c r="I119" s="186"/>
      <c r="J119" s="187">
        <f>ROUND(I119*H119,2)</f>
        <v>0</v>
      </c>
      <c r="K119" s="188"/>
      <c r="L119" s="41"/>
      <c r="M119" s="189" t="s">
        <v>18</v>
      </c>
      <c r="N119" s="190" t="s">
        <v>41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250</v>
      </c>
      <c r="AT119" s="193" t="s">
        <v>246</v>
      </c>
      <c r="AU119" s="193" t="s">
        <v>79</v>
      </c>
      <c r="AY119" s="19" t="s">
        <v>244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77</v>
      </c>
      <c r="BK119" s="194">
        <f>ROUND(I119*H119,2)</f>
        <v>0</v>
      </c>
      <c r="BL119" s="19" t="s">
        <v>250</v>
      </c>
      <c r="BM119" s="193" t="s">
        <v>5498</v>
      </c>
    </row>
    <row r="120" spans="1:65" s="13" customFormat="1">
      <c r="B120" s="195"/>
      <c r="C120" s="196"/>
      <c r="D120" s="197" t="s">
        <v>252</v>
      </c>
      <c r="E120" s="198" t="s">
        <v>18</v>
      </c>
      <c r="F120" s="199" t="s">
        <v>5499</v>
      </c>
      <c r="G120" s="196"/>
      <c r="H120" s="200">
        <v>2.16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252</v>
      </c>
      <c r="AU120" s="206" t="s">
        <v>79</v>
      </c>
      <c r="AV120" s="13" t="s">
        <v>79</v>
      </c>
      <c r="AW120" s="13" t="s">
        <v>32</v>
      </c>
      <c r="AX120" s="13" t="s">
        <v>70</v>
      </c>
      <c r="AY120" s="206" t="s">
        <v>244</v>
      </c>
    </row>
    <row r="121" spans="1:65" s="14" customFormat="1">
      <c r="B121" s="207"/>
      <c r="C121" s="208"/>
      <c r="D121" s="197" t="s">
        <v>252</v>
      </c>
      <c r="E121" s="209" t="s">
        <v>18</v>
      </c>
      <c r="F121" s="210" t="s">
        <v>254</v>
      </c>
      <c r="G121" s="208"/>
      <c r="H121" s="211">
        <v>2.16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252</v>
      </c>
      <c r="AU121" s="217" t="s">
        <v>79</v>
      </c>
      <c r="AV121" s="14" t="s">
        <v>250</v>
      </c>
      <c r="AW121" s="14" t="s">
        <v>32</v>
      </c>
      <c r="AX121" s="14" t="s">
        <v>77</v>
      </c>
      <c r="AY121" s="217" t="s">
        <v>244</v>
      </c>
    </row>
    <row r="122" spans="1:65" s="2" customFormat="1" ht="33" customHeight="1">
      <c r="A122" s="36"/>
      <c r="B122" s="37"/>
      <c r="C122" s="181" t="s">
        <v>139</v>
      </c>
      <c r="D122" s="181" t="s">
        <v>246</v>
      </c>
      <c r="E122" s="182" t="s">
        <v>5500</v>
      </c>
      <c r="F122" s="183" t="s">
        <v>5501</v>
      </c>
      <c r="G122" s="184" t="s">
        <v>257</v>
      </c>
      <c r="H122" s="185">
        <v>0.72</v>
      </c>
      <c r="I122" s="186"/>
      <c r="J122" s="187">
        <f>ROUND(I122*H122,2)</f>
        <v>0</v>
      </c>
      <c r="K122" s="188"/>
      <c r="L122" s="41"/>
      <c r="M122" s="189" t="s">
        <v>18</v>
      </c>
      <c r="N122" s="190" t="s">
        <v>41</v>
      </c>
      <c r="O122" s="66"/>
      <c r="P122" s="191">
        <f>O122*H122</f>
        <v>0</v>
      </c>
      <c r="Q122" s="191">
        <v>1.8907700000000001</v>
      </c>
      <c r="R122" s="191">
        <f>Q122*H122</f>
        <v>1.3613544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250</v>
      </c>
      <c r="AT122" s="193" t="s">
        <v>246</v>
      </c>
      <c r="AU122" s="193" t="s">
        <v>79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250</v>
      </c>
      <c r="BM122" s="193" t="s">
        <v>5502</v>
      </c>
    </row>
    <row r="123" spans="1:65" s="13" customFormat="1">
      <c r="B123" s="195"/>
      <c r="C123" s="196"/>
      <c r="D123" s="197" t="s">
        <v>252</v>
      </c>
      <c r="E123" s="198" t="s">
        <v>18</v>
      </c>
      <c r="F123" s="199" t="s">
        <v>5503</v>
      </c>
      <c r="G123" s="196"/>
      <c r="H123" s="200">
        <v>0.72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252</v>
      </c>
      <c r="AU123" s="206" t="s">
        <v>79</v>
      </c>
      <c r="AV123" s="13" t="s">
        <v>79</v>
      </c>
      <c r="AW123" s="13" t="s">
        <v>32</v>
      </c>
      <c r="AX123" s="13" t="s">
        <v>70</v>
      </c>
      <c r="AY123" s="206" t="s">
        <v>244</v>
      </c>
    </row>
    <row r="124" spans="1:65" s="14" customFormat="1">
      <c r="B124" s="207"/>
      <c r="C124" s="208"/>
      <c r="D124" s="197" t="s">
        <v>252</v>
      </c>
      <c r="E124" s="209" t="s">
        <v>18</v>
      </c>
      <c r="F124" s="210" t="s">
        <v>254</v>
      </c>
      <c r="G124" s="208"/>
      <c r="H124" s="211">
        <v>0.72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252</v>
      </c>
      <c r="AU124" s="217" t="s">
        <v>79</v>
      </c>
      <c r="AV124" s="14" t="s">
        <v>250</v>
      </c>
      <c r="AW124" s="14" t="s">
        <v>32</v>
      </c>
      <c r="AX124" s="14" t="s">
        <v>77</v>
      </c>
      <c r="AY124" s="217" t="s">
        <v>244</v>
      </c>
    </row>
    <row r="125" spans="1:65" s="2" customFormat="1" ht="66.75" customHeight="1">
      <c r="A125" s="36"/>
      <c r="B125" s="37"/>
      <c r="C125" s="181" t="s">
        <v>146</v>
      </c>
      <c r="D125" s="181" t="s">
        <v>246</v>
      </c>
      <c r="E125" s="182" t="s">
        <v>5504</v>
      </c>
      <c r="F125" s="183" t="s">
        <v>5505</v>
      </c>
      <c r="G125" s="184" t="s">
        <v>257</v>
      </c>
      <c r="H125" s="185">
        <v>2.16</v>
      </c>
      <c r="I125" s="186"/>
      <c r="J125" s="187">
        <f>ROUND(I125*H125,2)</f>
        <v>0</v>
      </c>
      <c r="K125" s="188"/>
      <c r="L125" s="41"/>
      <c r="M125" s="189" t="s">
        <v>18</v>
      </c>
      <c r="N125" s="190" t="s">
        <v>41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250</v>
      </c>
      <c r="AT125" s="193" t="s">
        <v>246</v>
      </c>
      <c r="AU125" s="193" t="s">
        <v>79</v>
      </c>
      <c r="AY125" s="19" t="s">
        <v>244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77</v>
      </c>
      <c r="BK125" s="194">
        <f>ROUND(I125*H125,2)</f>
        <v>0</v>
      </c>
      <c r="BL125" s="19" t="s">
        <v>250</v>
      </c>
      <c r="BM125" s="193" t="s">
        <v>5506</v>
      </c>
    </row>
    <row r="126" spans="1:65" s="13" customFormat="1">
      <c r="B126" s="195"/>
      <c r="C126" s="196"/>
      <c r="D126" s="197" t="s">
        <v>252</v>
      </c>
      <c r="E126" s="198" t="s">
        <v>18</v>
      </c>
      <c r="F126" s="199" t="s">
        <v>5507</v>
      </c>
      <c r="G126" s="196"/>
      <c r="H126" s="200">
        <v>2.16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252</v>
      </c>
      <c r="AU126" s="206" t="s">
        <v>79</v>
      </c>
      <c r="AV126" s="13" t="s">
        <v>79</v>
      </c>
      <c r="AW126" s="13" t="s">
        <v>32</v>
      </c>
      <c r="AX126" s="13" t="s">
        <v>70</v>
      </c>
      <c r="AY126" s="206" t="s">
        <v>244</v>
      </c>
    </row>
    <row r="127" spans="1:65" s="14" customFormat="1">
      <c r="B127" s="207"/>
      <c r="C127" s="208"/>
      <c r="D127" s="197" t="s">
        <v>252</v>
      </c>
      <c r="E127" s="209" t="s">
        <v>18</v>
      </c>
      <c r="F127" s="210" t="s">
        <v>254</v>
      </c>
      <c r="G127" s="208"/>
      <c r="H127" s="211">
        <v>2.16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252</v>
      </c>
      <c r="AU127" s="217" t="s">
        <v>79</v>
      </c>
      <c r="AV127" s="14" t="s">
        <v>250</v>
      </c>
      <c r="AW127" s="14" t="s">
        <v>32</v>
      </c>
      <c r="AX127" s="14" t="s">
        <v>77</v>
      </c>
      <c r="AY127" s="217" t="s">
        <v>244</v>
      </c>
    </row>
    <row r="128" spans="1:65" s="2" customFormat="1" ht="16.5" customHeight="1">
      <c r="A128" s="36"/>
      <c r="B128" s="37"/>
      <c r="C128" s="218" t="s">
        <v>158</v>
      </c>
      <c r="D128" s="218" t="s">
        <v>264</v>
      </c>
      <c r="E128" s="219" t="s">
        <v>5508</v>
      </c>
      <c r="F128" s="220" t="s">
        <v>5509</v>
      </c>
      <c r="G128" s="221" t="s">
        <v>262</v>
      </c>
      <c r="H128" s="222">
        <v>4.32</v>
      </c>
      <c r="I128" s="223"/>
      <c r="J128" s="224">
        <f>ROUND(I128*H128,2)</f>
        <v>0</v>
      </c>
      <c r="K128" s="225"/>
      <c r="L128" s="226"/>
      <c r="M128" s="227" t="s">
        <v>18</v>
      </c>
      <c r="N128" s="228" t="s">
        <v>41</v>
      </c>
      <c r="O128" s="66"/>
      <c r="P128" s="191">
        <f>O128*H128</f>
        <v>0</v>
      </c>
      <c r="Q128" s="191">
        <v>1</v>
      </c>
      <c r="R128" s="191">
        <f>Q128*H128</f>
        <v>4.32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267</v>
      </c>
      <c r="AT128" s="193" t="s">
        <v>264</v>
      </c>
      <c r="AU128" s="193" t="s">
        <v>79</v>
      </c>
      <c r="AY128" s="19" t="s">
        <v>244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77</v>
      </c>
      <c r="BK128" s="194">
        <f>ROUND(I128*H128,2)</f>
        <v>0</v>
      </c>
      <c r="BL128" s="19" t="s">
        <v>250</v>
      </c>
      <c r="BM128" s="193" t="s">
        <v>5510</v>
      </c>
    </row>
    <row r="129" spans="1:65" s="13" customFormat="1">
      <c r="B129" s="195"/>
      <c r="C129" s="196"/>
      <c r="D129" s="197" t="s">
        <v>252</v>
      </c>
      <c r="E129" s="198" t="s">
        <v>18</v>
      </c>
      <c r="F129" s="199" t="s">
        <v>5511</v>
      </c>
      <c r="G129" s="196"/>
      <c r="H129" s="200">
        <v>4.32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252</v>
      </c>
      <c r="AU129" s="206" t="s">
        <v>79</v>
      </c>
      <c r="AV129" s="13" t="s">
        <v>79</v>
      </c>
      <c r="AW129" s="13" t="s">
        <v>32</v>
      </c>
      <c r="AX129" s="13" t="s">
        <v>70</v>
      </c>
      <c r="AY129" s="206" t="s">
        <v>244</v>
      </c>
    </row>
    <row r="130" spans="1:65" s="14" customFormat="1">
      <c r="B130" s="207"/>
      <c r="C130" s="208"/>
      <c r="D130" s="197" t="s">
        <v>252</v>
      </c>
      <c r="E130" s="209" t="s">
        <v>18</v>
      </c>
      <c r="F130" s="210" t="s">
        <v>254</v>
      </c>
      <c r="G130" s="208"/>
      <c r="H130" s="211">
        <v>4.32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252</v>
      </c>
      <c r="AU130" s="217" t="s">
        <v>79</v>
      </c>
      <c r="AV130" s="14" t="s">
        <v>250</v>
      </c>
      <c r="AW130" s="14" t="s">
        <v>32</v>
      </c>
      <c r="AX130" s="14" t="s">
        <v>77</v>
      </c>
      <c r="AY130" s="217" t="s">
        <v>244</v>
      </c>
    </row>
    <row r="131" spans="1:65" s="12" customFormat="1" ht="25.9" customHeight="1">
      <c r="B131" s="165"/>
      <c r="C131" s="166"/>
      <c r="D131" s="167" t="s">
        <v>69</v>
      </c>
      <c r="E131" s="168" t="s">
        <v>608</v>
      </c>
      <c r="F131" s="168" t="s">
        <v>609</v>
      </c>
      <c r="G131" s="166"/>
      <c r="H131" s="166"/>
      <c r="I131" s="169"/>
      <c r="J131" s="170">
        <f>BK131</f>
        <v>0</v>
      </c>
      <c r="K131" s="166"/>
      <c r="L131" s="171"/>
      <c r="M131" s="172"/>
      <c r="N131" s="173"/>
      <c r="O131" s="173"/>
      <c r="P131" s="174">
        <f>P132+P167+P223+P228+P259+P264+P267</f>
        <v>0</v>
      </c>
      <c r="Q131" s="173"/>
      <c r="R131" s="174">
        <f>R132+R167+R223+R228+R259+R264+R267</f>
        <v>3.7552699999999999</v>
      </c>
      <c r="S131" s="173"/>
      <c r="T131" s="175">
        <f>T132+T167+T223+T228+T259+T264+T267</f>
        <v>0.12728</v>
      </c>
      <c r="AR131" s="176" t="s">
        <v>79</v>
      </c>
      <c r="AT131" s="177" t="s">
        <v>69</v>
      </c>
      <c r="AU131" s="177" t="s">
        <v>70</v>
      </c>
      <c r="AY131" s="176" t="s">
        <v>244</v>
      </c>
      <c r="BK131" s="178">
        <f>BK132+BK167+BK223+BK228+BK259+BK264+BK267</f>
        <v>0</v>
      </c>
    </row>
    <row r="132" spans="1:65" s="12" customFormat="1" ht="22.9" customHeight="1">
      <c r="B132" s="165"/>
      <c r="C132" s="166"/>
      <c r="D132" s="167" t="s">
        <v>69</v>
      </c>
      <c r="E132" s="179" t="s">
        <v>610</v>
      </c>
      <c r="F132" s="179" t="s">
        <v>611</v>
      </c>
      <c r="G132" s="166"/>
      <c r="H132" s="166"/>
      <c r="I132" s="169"/>
      <c r="J132" s="180">
        <f>BK132</f>
        <v>0</v>
      </c>
      <c r="K132" s="166"/>
      <c r="L132" s="171"/>
      <c r="M132" s="172"/>
      <c r="N132" s="173"/>
      <c r="O132" s="173"/>
      <c r="P132" s="174">
        <f>SUM(P133:P166)</f>
        <v>0</v>
      </c>
      <c r="Q132" s="173"/>
      <c r="R132" s="174">
        <f>SUM(R133:R166)</f>
        <v>0.42295999999999995</v>
      </c>
      <c r="S132" s="173"/>
      <c r="T132" s="175">
        <f>SUM(T133:T166)</f>
        <v>0</v>
      </c>
      <c r="AR132" s="176" t="s">
        <v>79</v>
      </c>
      <c r="AT132" s="177" t="s">
        <v>69</v>
      </c>
      <c r="AU132" s="177" t="s">
        <v>77</v>
      </c>
      <c r="AY132" s="176" t="s">
        <v>244</v>
      </c>
      <c r="BK132" s="178">
        <f>SUM(BK133:BK166)</f>
        <v>0</v>
      </c>
    </row>
    <row r="133" spans="1:65" s="2" customFormat="1" ht="21.75" customHeight="1">
      <c r="A133" s="36"/>
      <c r="B133" s="37"/>
      <c r="C133" s="181" t="s">
        <v>8</v>
      </c>
      <c r="D133" s="181" t="s">
        <v>246</v>
      </c>
      <c r="E133" s="182" t="s">
        <v>5512</v>
      </c>
      <c r="F133" s="183" t="s">
        <v>5513</v>
      </c>
      <c r="G133" s="184" t="s">
        <v>379</v>
      </c>
      <c r="H133" s="185">
        <v>10</v>
      </c>
      <c r="I133" s="186"/>
      <c r="J133" s="187">
        <f>ROUND(I133*H133,2)</f>
        <v>0</v>
      </c>
      <c r="K133" s="188"/>
      <c r="L133" s="41"/>
      <c r="M133" s="189" t="s">
        <v>18</v>
      </c>
      <c r="N133" s="190" t="s">
        <v>41</v>
      </c>
      <c r="O133" s="66"/>
      <c r="P133" s="191">
        <f>O133*H133</f>
        <v>0</v>
      </c>
      <c r="Q133" s="191">
        <v>2.0600000000000002E-3</v>
      </c>
      <c r="R133" s="191">
        <f>Q133*H133</f>
        <v>2.06E-2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250</v>
      </c>
      <c r="AT133" s="193" t="s">
        <v>246</v>
      </c>
      <c r="AU133" s="193" t="s">
        <v>79</v>
      </c>
      <c r="AY133" s="19" t="s">
        <v>244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77</v>
      </c>
      <c r="BK133" s="194">
        <f>ROUND(I133*H133,2)</f>
        <v>0</v>
      </c>
      <c r="BL133" s="19" t="s">
        <v>250</v>
      </c>
      <c r="BM133" s="193" t="s">
        <v>5514</v>
      </c>
    </row>
    <row r="134" spans="1:65" s="15" customFormat="1">
      <c r="B134" s="229"/>
      <c r="C134" s="230"/>
      <c r="D134" s="197" t="s">
        <v>252</v>
      </c>
      <c r="E134" s="231" t="s">
        <v>18</v>
      </c>
      <c r="F134" s="232" t="s">
        <v>5515</v>
      </c>
      <c r="G134" s="230"/>
      <c r="H134" s="231" t="s">
        <v>18</v>
      </c>
      <c r="I134" s="233"/>
      <c r="J134" s="230"/>
      <c r="K134" s="230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252</v>
      </c>
      <c r="AU134" s="238" t="s">
        <v>79</v>
      </c>
      <c r="AV134" s="15" t="s">
        <v>77</v>
      </c>
      <c r="AW134" s="15" t="s">
        <v>32</v>
      </c>
      <c r="AX134" s="15" t="s">
        <v>70</v>
      </c>
      <c r="AY134" s="238" t="s">
        <v>244</v>
      </c>
    </row>
    <row r="135" spans="1:65" s="13" customFormat="1">
      <c r="B135" s="195"/>
      <c r="C135" s="196"/>
      <c r="D135" s="197" t="s">
        <v>252</v>
      </c>
      <c r="E135" s="198" t="s">
        <v>18</v>
      </c>
      <c r="F135" s="199" t="s">
        <v>293</v>
      </c>
      <c r="G135" s="196"/>
      <c r="H135" s="200">
        <v>10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252</v>
      </c>
      <c r="AU135" s="206" t="s">
        <v>79</v>
      </c>
      <c r="AV135" s="13" t="s">
        <v>79</v>
      </c>
      <c r="AW135" s="13" t="s">
        <v>32</v>
      </c>
      <c r="AX135" s="13" t="s">
        <v>77</v>
      </c>
      <c r="AY135" s="206" t="s">
        <v>244</v>
      </c>
    </row>
    <row r="136" spans="1:65" s="2" customFormat="1" ht="21.75" customHeight="1">
      <c r="A136" s="36"/>
      <c r="B136" s="37"/>
      <c r="C136" s="181" t="s">
        <v>167</v>
      </c>
      <c r="D136" s="181" t="s">
        <v>246</v>
      </c>
      <c r="E136" s="182" t="s">
        <v>5516</v>
      </c>
      <c r="F136" s="183" t="s">
        <v>5517</v>
      </c>
      <c r="G136" s="184" t="s">
        <v>379</v>
      </c>
      <c r="H136" s="185">
        <v>10</v>
      </c>
      <c r="I136" s="186"/>
      <c r="J136" s="187">
        <f>ROUND(I136*H136,2)</f>
        <v>0</v>
      </c>
      <c r="K136" s="188"/>
      <c r="L136" s="41"/>
      <c r="M136" s="189" t="s">
        <v>18</v>
      </c>
      <c r="N136" s="190" t="s">
        <v>41</v>
      </c>
      <c r="O136" s="66"/>
      <c r="P136" s="191">
        <f>O136*H136</f>
        <v>0</v>
      </c>
      <c r="Q136" s="191">
        <v>1.5499999999999999E-3</v>
      </c>
      <c r="R136" s="191">
        <f>Q136*H136</f>
        <v>1.55E-2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167</v>
      </c>
      <c r="AT136" s="193" t="s">
        <v>246</v>
      </c>
      <c r="AU136" s="193" t="s">
        <v>79</v>
      </c>
      <c r="AY136" s="19" t="s">
        <v>244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77</v>
      </c>
      <c r="BK136" s="194">
        <f>ROUND(I136*H136,2)</f>
        <v>0</v>
      </c>
      <c r="BL136" s="19" t="s">
        <v>167</v>
      </c>
      <c r="BM136" s="193" t="s">
        <v>5518</v>
      </c>
    </row>
    <row r="137" spans="1:65" s="15" customFormat="1">
      <c r="B137" s="229"/>
      <c r="C137" s="230"/>
      <c r="D137" s="197" t="s">
        <v>252</v>
      </c>
      <c r="E137" s="231" t="s">
        <v>18</v>
      </c>
      <c r="F137" s="232" t="s">
        <v>5515</v>
      </c>
      <c r="G137" s="230"/>
      <c r="H137" s="231" t="s">
        <v>18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252</v>
      </c>
      <c r="AU137" s="238" t="s">
        <v>79</v>
      </c>
      <c r="AV137" s="15" t="s">
        <v>77</v>
      </c>
      <c r="AW137" s="15" t="s">
        <v>32</v>
      </c>
      <c r="AX137" s="15" t="s">
        <v>70</v>
      </c>
      <c r="AY137" s="238" t="s">
        <v>244</v>
      </c>
    </row>
    <row r="138" spans="1:65" s="13" customFormat="1">
      <c r="B138" s="195"/>
      <c r="C138" s="196"/>
      <c r="D138" s="197" t="s">
        <v>252</v>
      </c>
      <c r="E138" s="198" t="s">
        <v>18</v>
      </c>
      <c r="F138" s="199" t="s">
        <v>293</v>
      </c>
      <c r="G138" s="196"/>
      <c r="H138" s="200">
        <v>10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252</v>
      </c>
      <c r="AU138" s="206" t="s">
        <v>79</v>
      </c>
      <c r="AV138" s="13" t="s">
        <v>79</v>
      </c>
      <c r="AW138" s="13" t="s">
        <v>32</v>
      </c>
      <c r="AX138" s="13" t="s">
        <v>77</v>
      </c>
      <c r="AY138" s="206" t="s">
        <v>244</v>
      </c>
    </row>
    <row r="139" spans="1:65" s="2" customFormat="1" ht="24.2" customHeight="1">
      <c r="A139" s="36"/>
      <c r="B139" s="37"/>
      <c r="C139" s="181" t="s">
        <v>333</v>
      </c>
      <c r="D139" s="181" t="s">
        <v>246</v>
      </c>
      <c r="E139" s="182" t="s">
        <v>5519</v>
      </c>
      <c r="F139" s="183" t="s">
        <v>5520</v>
      </c>
      <c r="G139" s="184" t="s">
        <v>379</v>
      </c>
      <c r="H139" s="185">
        <v>9</v>
      </c>
      <c r="I139" s="186"/>
      <c r="J139" s="187">
        <f>ROUND(I139*H139,2)</f>
        <v>0</v>
      </c>
      <c r="K139" s="188"/>
      <c r="L139" s="41"/>
      <c r="M139" s="189" t="s">
        <v>18</v>
      </c>
      <c r="N139" s="190" t="s">
        <v>41</v>
      </c>
      <c r="O139" s="66"/>
      <c r="P139" s="191">
        <f>O139*H139</f>
        <v>0</v>
      </c>
      <c r="Q139" s="191">
        <v>4.0999999999999999E-4</v>
      </c>
      <c r="R139" s="191">
        <f>Q139*H139</f>
        <v>3.6899999999999997E-3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167</v>
      </c>
      <c r="AT139" s="193" t="s">
        <v>246</v>
      </c>
      <c r="AU139" s="193" t="s">
        <v>79</v>
      </c>
      <c r="AY139" s="19" t="s">
        <v>244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77</v>
      </c>
      <c r="BK139" s="194">
        <f>ROUND(I139*H139,2)</f>
        <v>0</v>
      </c>
      <c r="BL139" s="19" t="s">
        <v>167</v>
      </c>
      <c r="BM139" s="193" t="s">
        <v>5521</v>
      </c>
    </row>
    <row r="140" spans="1:65" s="2" customFormat="1" ht="24.2" customHeight="1">
      <c r="A140" s="36"/>
      <c r="B140" s="37"/>
      <c r="C140" s="181" t="s">
        <v>339</v>
      </c>
      <c r="D140" s="181" t="s">
        <v>246</v>
      </c>
      <c r="E140" s="182" t="s">
        <v>5522</v>
      </c>
      <c r="F140" s="183" t="s">
        <v>5523</v>
      </c>
      <c r="G140" s="184" t="s">
        <v>379</v>
      </c>
      <c r="H140" s="185">
        <v>21</v>
      </c>
      <c r="I140" s="186"/>
      <c r="J140" s="187">
        <f>ROUND(I140*H140,2)</f>
        <v>0</v>
      </c>
      <c r="K140" s="188"/>
      <c r="L140" s="41"/>
      <c r="M140" s="189" t="s">
        <v>18</v>
      </c>
      <c r="N140" s="190" t="s">
        <v>41</v>
      </c>
      <c r="O140" s="66"/>
      <c r="P140" s="191">
        <f>O140*H140</f>
        <v>0</v>
      </c>
      <c r="Q140" s="191">
        <v>4.8000000000000001E-4</v>
      </c>
      <c r="R140" s="191">
        <f>Q140*H140</f>
        <v>1.008E-2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167</v>
      </c>
      <c r="AT140" s="193" t="s">
        <v>246</v>
      </c>
      <c r="AU140" s="193" t="s">
        <v>79</v>
      </c>
      <c r="AY140" s="19" t="s">
        <v>244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77</v>
      </c>
      <c r="BK140" s="194">
        <f>ROUND(I140*H140,2)</f>
        <v>0</v>
      </c>
      <c r="BL140" s="19" t="s">
        <v>167</v>
      </c>
      <c r="BM140" s="193" t="s">
        <v>5524</v>
      </c>
    </row>
    <row r="141" spans="1:65" s="2" customFormat="1" ht="24.2" customHeight="1">
      <c r="A141" s="36"/>
      <c r="B141" s="37"/>
      <c r="C141" s="181" t="s">
        <v>344</v>
      </c>
      <c r="D141" s="181" t="s">
        <v>246</v>
      </c>
      <c r="E141" s="182" t="s">
        <v>5525</v>
      </c>
      <c r="F141" s="183" t="s">
        <v>5526</v>
      </c>
      <c r="G141" s="184" t="s">
        <v>379</v>
      </c>
      <c r="H141" s="185">
        <v>5</v>
      </c>
      <c r="I141" s="186"/>
      <c r="J141" s="187">
        <f>ROUND(I141*H141,2)</f>
        <v>0</v>
      </c>
      <c r="K141" s="188"/>
      <c r="L141" s="41"/>
      <c r="M141" s="189" t="s">
        <v>18</v>
      </c>
      <c r="N141" s="190" t="s">
        <v>41</v>
      </c>
      <c r="O141" s="66"/>
      <c r="P141" s="191">
        <f>O141*H141</f>
        <v>0</v>
      </c>
      <c r="Q141" s="191">
        <v>7.1000000000000002E-4</v>
      </c>
      <c r="R141" s="191">
        <f>Q141*H141</f>
        <v>3.5500000000000002E-3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167</v>
      </c>
      <c r="AT141" s="193" t="s">
        <v>246</v>
      </c>
      <c r="AU141" s="193" t="s">
        <v>79</v>
      </c>
      <c r="AY141" s="19" t="s">
        <v>244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77</v>
      </c>
      <c r="BK141" s="194">
        <f>ROUND(I141*H141,2)</f>
        <v>0</v>
      </c>
      <c r="BL141" s="19" t="s">
        <v>167</v>
      </c>
      <c r="BM141" s="193" t="s">
        <v>5527</v>
      </c>
    </row>
    <row r="142" spans="1:65" s="2" customFormat="1" ht="24.2" customHeight="1">
      <c r="A142" s="36"/>
      <c r="B142" s="37"/>
      <c r="C142" s="181" t="s">
        <v>348</v>
      </c>
      <c r="D142" s="181" t="s">
        <v>246</v>
      </c>
      <c r="E142" s="182" t="s">
        <v>5528</v>
      </c>
      <c r="F142" s="183" t="s">
        <v>5529</v>
      </c>
      <c r="G142" s="184" t="s">
        <v>379</v>
      </c>
      <c r="H142" s="185">
        <v>16</v>
      </c>
      <c r="I142" s="186"/>
      <c r="J142" s="187">
        <f>ROUND(I142*H142,2)</f>
        <v>0</v>
      </c>
      <c r="K142" s="188"/>
      <c r="L142" s="41"/>
      <c r="M142" s="189" t="s">
        <v>18</v>
      </c>
      <c r="N142" s="190" t="s">
        <v>41</v>
      </c>
      <c r="O142" s="66"/>
      <c r="P142" s="191">
        <f>O142*H142</f>
        <v>0</v>
      </c>
      <c r="Q142" s="191">
        <v>2.14E-3</v>
      </c>
      <c r="R142" s="191">
        <f>Q142*H142</f>
        <v>3.424E-2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167</v>
      </c>
      <c r="AT142" s="193" t="s">
        <v>246</v>
      </c>
      <c r="AU142" s="193" t="s">
        <v>79</v>
      </c>
      <c r="AY142" s="19" t="s">
        <v>244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77</v>
      </c>
      <c r="BK142" s="194">
        <f>ROUND(I142*H142,2)</f>
        <v>0</v>
      </c>
      <c r="BL142" s="19" t="s">
        <v>167</v>
      </c>
      <c r="BM142" s="193" t="s">
        <v>5530</v>
      </c>
    </row>
    <row r="143" spans="1:65" s="2" customFormat="1" ht="24.2" customHeight="1">
      <c r="A143" s="36"/>
      <c r="B143" s="37"/>
      <c r="C143" s="181" t="s">
        <v>7</v>
      </c>
      <c r="D143" s="181" t="s">
        <v>246</v>
      </c>
      <c r="E143" s="182" t="s">
        <v>5531</v>
      </c>
      <c r="F143" s="183" t="s">
        <v>5532</v>
      </c>
      <c r="G143" s="184" t="s">
        <v>379</v>
      </c>
      <c r="H143" s="185">
        <v>133.5</v>
      </c>
      <c r="I143" s="186"/>
      <c r="J143" s="187">
        <f>ROUND(I143*H143,2)</f>
        <v>0</v>
      </c>
      <c r="K143" s="188"/>
      <c r="L143" s="41"/>
      <c r="M143" s="189" t="s">
        <v>18</v>
      </c>
      <c r="N143" s="190" t="s">
        <v>41</v>
      </c>
      <c r="O143" s="66"/>
      <c r="P143" s="191">
        <f>O143*H143</f>
        <v>0</v>
      </c>
      <c r="Q143" s="191">
        <v>2.4599999999999999E-3</v>
      </c>
      <c r="R143" s="191">
        <f>Q143*H143</f>
        <v>0.32840999999999998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167</v>
      </c>
      <c r="AT143" s="193" t="s">
        <v>246</v>
      </c>
      <c r="AU143" s="193" t="s">
        <v>79</v>
      </c>
      <c r="AY143" s="19" t="s">
        <v>244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77</v>
      </c>
      <c r="BK143" s="194">
        <f>ROUND(I143*H143,2)</f>
        <v>0</v>
      </c>
      <c r="BL143" s="19" t="s">
        <v>167</v>
      </c>
      <c r="BM143" s="193" t="s">
        <v>5533</v>
      </c>
    </row>
    <row r="144" spans="1:65" s="13" customFormat="1">
      <c r="B144" s="195"/>
      <c r="C144" s="196"/>
      <c r="D144" s="197" t="s">
        <v>252</v>
      </c>
      <c r="E144" s="198" t="s">
        <v>18</v>
      </c>
      <c r="F144" s="199" t="s">
        <v>5534</v>
      </c>
      <c r="G144" s="196"/>
      <c r="H144" s="200">
        <v>151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252</v>
      </c>
      <c r="AU144" s="206" t="s">
        <v>79</v>
      </c>
      <c r="AV144" s="13" t="s">
        <v>79</v>
      </c>
      <c r="AW144" s="13" t="s">
        <v>32</v>
      </c>
      <c r="AX144" s="13" t="s">
        <v>70</v>
      </c>
      <c r="AY144" s="206" t="s">
        <v>244</v>
      </c>
    </row>
    <row r="145" spans="1:65" s="15" customFormat="1">
      <c r="B145" s="229"/>
      <c r="C145" s="230"/>
      <c r="D145" s="197" t="s">
        <v>252</v>
      </c>
      <c r="E145" s="231" t="s">
        <v>18</v>
      </c>
      <c r="F145" s="232" t="s">
        <v>5535</v>
      </c>
      <c r="G145" s="230"/>
      <c r="H145" s="231" t="s">
        <v>18</v>
      </c>
      <c r="I145" s="233"/>
      <c r="J145" s="230"/>
      <c r="K145" s="230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252</v>
      </c>
      <c r="AU145" s="238" t="s">
        <v>79</v>
      </c>
      <c r="AV145" s="15" t="s">
        <v>77</v>
      </c>
      <c r="AW145" s="15" t="s">
        <v>32</v>
      </c>
      <c r="AX145" s="15" t="s">
        <v>70</v>
      </c>
      <c r="AY145" s="238" t="s">
        <v>244</v>
      </c>
    </row>
    <row r="146" spans="1:65" s="13" customFormat="1">
      <c r="B146" s="195"/>
      <c r="C146" s="196"/>
      <c r="D146" s="197" t="s">
        <v>252</v>
      </c>
      <c r="E146" s="198" t="s">
        <v>18</v>
      </c>
      <c r="F146" s="199" t="s">
        <v>5536</v>
      </c>
      <c r="G146" s="196"/>
      <c r="H146" s="200">
        <v>27.5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252</v>
      </c>
      <c r="AU146" s="206" t="s">
        <v>79</v>
      </c>
      <c r="AV146" s="13" t="s">
        <v>79</v>
      </c>
      <c r="AW146" s="13" t="s">
        <v>32</v>
      </c>
      <c r="AX146" s="13" t="s">
        <v>70</v>
      </c>
      <c r="AY146" s="206" t="s">
        <v>244</v>
      </c>
    </row>
    <row r="147" spans="1:65" s="15" customFormat="1">
      <c r="B147" s="229"/>
      <c r="C147" s="230"/>
      <c r="D147" s="197" t="s">
        <v>252</v>
      </c>
      <c r="E147" s="231" t="s">
        <v>18</v>
      </c>
      <c r="F147" s="232" t="s">
        <v>374</v>
      </c>
      <c r="G147" s="230"/>
      <c r="H147" s="231" t="s">
        <v>18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252</v>
      </c>
      <c r="AU147" s="238" t="s">
        <v>79</v>
      </c>
      <c r="AV147" s="15" t="s">
        <v>77</v>
      </c>
      <c r="AW147" s="15" t="s">
        <v>32</v>
      </c>
      <c r="AX147" s="15" t="s">
        <v>70</v>
      </c>
      <c r="AY147" s="238" t="s">
        <v>244</v>
      </c>
    </row>
    <row r="148" spans="1:65" s="13" customFormat="1">
      <c r="B148" s="195"/>
      <c r="C148" s="196"/>
      <c r="D148" s="197" t="s">
        <v>252</v>
      </c>
      <c r="E148" s="198" t="s">
        <v>18</v>
      </c>
      <c r="F148" s="199" t="s">
        <v>5537</v>
      </c>
      <c r="G148" s="196"/>
      <c r="H148" s="200">
        <v>-45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252</v>
      </c>
      <c r="AU148" s="206" t="s">
        <v>79</v>
      </c>
      <c r="AV148" s="13" t="s">
        <v>79</v>
      </c>
      <c r="AW148" s="13" t="s">
        <v>32</v>
      </c>
      <c r="AX148" s="13" t="s">
        <v>70</v>
      </c>
      <c r="AY148" s="206" t="s">
        <v>244</v>
      </c>
    </row>
    <row r="149" spans="1:65" s="14" customFormat="1">
      <c r="B149" s="207"/>
      <c r="C149" s="208"/>
      <c r="D149" s="197" t="s">
        <v>252</v>
      </c>
      <c r="E149" s="209" t="s">
        <v>18</v>
      </c>
      <c r="F149" s="210" t="s">
        <v>254</v>
      </c>
      <c r="G149" s="208"/>
      <c r="H149" s="211">
        <v>133.5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252</v>
      </c>
      <c r="AU149" s="217" t="s">
        <v>79</v>
      </c>
      <c r="AV149" s="14" t="s">
        <v>250</v>
      </c>
      <c r="AW149" s="14" t="s">
        <v>32</v>
      </c>
      <c r="AX149" s="14" t="s">
        <v>77</v>
      </c>
      <c r="AY149" s="217" t="s">
        <v>244</v>
      </c>
    </row>
    <row r="150" spans="1:65" s="2" customFormat="1" ht="16.5" customHeight="1">
      <c r="A150" s="36"/>
      <c r="B150" s="37"/>
      <c r="C150" s="218" t="s">
        <v>359</v>
      </c>
      <c r="D150" s="218" t="s">
        <v>264</v>
      </c>
      <c r="E150" s="219" t="s">
        <v>5538</v>
      </c>
      <c r="F150" s="220" t="s">
        <v>5539</v>
      </c>
      <c r="G150" s="221" t="s">
        <v>249</v>
      </c>
      <c r="H150" s="222">
        <v>0</v>
      </c>
      <c r="I150" s="223"/>
      <c r="J150" s="224">
        <f>ROUND(I150*H150,2)</f>
        <v>0</v>
      </c>
      <c r="K150" s="225"/>
      <c r="L150" s="226"/>
      <c r="M150" s="227" t="s">
        <v>18</v>
      </c>
      <c r="N150" s="228" t="s">
        <v>41</v>
      </c>
      <c r="O150" s="66"/>
      <c r="P150" s="191">
        <f>O150*H150</f>
        <v>0</v>
      </c>
      <c r="Q150" s="191">
        <v>5.0000000000000001E-4</v>
      </c>
      <c r="R150" s="191">
        <f>Q150*H150</f>
        <v>0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415</v>
      </c>
      <c r="AT150" s="193" t="s">
        <v>264</v>
      </c>
      <c r="AU150" s="193" t="s">
        <v>79</v>
      </c>
      <c r="AY150" s="19" t="s">
        <v>244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77</v>
      </c>
      <c r="BK150" s="194">
        <f>ROUND(I150*H150,2)</f>
        <v>0</v>
      </c>
      <c r="BL150" s="19" t="s">
        <v>167</v>
      </c>
      <c r="BM150" s="193" t="s">
        <v>5540</v>
      </c>
    </row>
    <row r="151" spans="1:65" s="13" customFormat="1">
      <c r="B151" s="195"/>
      <c r="C151" s="196"/>
      <c r="D151" s="197" t="s">
        <v>252</v>
      </c>
      <c r="E151" s="198" t="s">
        <v>18</v>
      </c>
      <c r="F151" s="199" t="s">
        <v>5541</v>
      </c>
      <c r="G151" s="196"/>
      <c r="H151" s="200">
        <v>0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252</v>
      </c>
      <c r="AU151" s="206" t="s">
        <v>79</v>
      </c>
      <c r="AV151" s="13" t="s">
        <v>79</v>
      </c>
      <c r="AW151" s="13" t="s">
        <v>32</v>
      </c>
      <c r="AX151" s="13" t="s">
        <v>77</v>
      </c>
      <c r="AY151" s="206" t="s">
        <v>244</v>
      </c>
    </row>
    <row r="152" spans="1:65" s="2" customFormat="1" ht="16.5" customHeight="1">
      <c r="A152" s="36"/>
      <c r="B152" s="37"/>
      <c r="C152" s="218" t="s">
        <v>370</v>
      </c>
      <c r="D152" s="218" t="s">
        <v>264</v>
      </c>
      <c r="E152" s="219" t="s">
        <v>5542</v>
      </c>
      <c r="F152" s="220" t="s">
        <v>5543</v>
      </c>
      <c r="G152" s="221" t="s">
        <v>249</v>
      </c>
      <c r="H152" s="222">
        <v>12</v>
      </c>
      <c r="I152" s="223"/>
      <c r="J152" s="224">
        <f>ROUND(I152*H152,2)</f>
        <v>0</v>
      </c>
      <c r="K152" s="225"/>
      <c r="L152" s="226"/>
      <c r="M152" s="227" t="s">
        <v>18</v>
      </c>
      <c r="N152" s="228" t="s">
        <v>41</v>
      </c>
      <c r="O152" s="66"/>
      <c r="P152" s="191">
        <f>O152*H152</f>
        <v>0</v>
      </c>
      <c r="Q152" s="191">
        <v>2.9999999999999997E-4</v>
      </c>
      <c r="R152" s="191">
        <f>Q152*H152</f>
        <v>3.5999999999999999E-3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415</v>
      </c>
      <c r="AT152" s="193" t="s">
        <v>264</v>
      </c>
      <c r="AU152" s="193" t="s">
        <v>79</v>
      </c>
      <c r="AY152" s="19" t="s">
        <v>244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77</v>
      </c>
      <c r="BK152" s="194">
        <f>ROUND(I152*H152,2)</f>
        <v>0</v>
      </c>
      <c r="BL152" s="19" t="s">
        <v>167</v>
      </c>
      <c r="BM152" s="193" t="s">
        <v>5544</v>
      </c>
    </row>
    <row r="153" spans="1:65" s="13" customFormat="1">
      <c r="B153" s="195"/>
      <c r="C153" s="196"/>
      <c r="D153" s="197" t="s">
        <v>252</v>
      </c>
      <c r="E153" s="198" t="s">
        <v>18</v>
      </c>
      <c r="F153" s="199" t="s">
        <v>139</v>
      </c>
      <c r="G153" s="196"/>
      <c r="H153" s="200">
        <v>12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252</v>
      </c>
      <c r="AU153" s="206" t="s">
        <v>79</v>
      </c>
      <c r="AV153" s="13" t="s">
        <v>79</v>
      </c>
      <c r="AW153" s="13" t="s">
        <v>32</v>
      </c>
      <c r="AX153" s="13" t="s">
        <v>77</v>
      </c>
      <c r="AY153" s="206" t="s">
        <v>244</v>
      </c>
    </row>
    <row r="154" spans="1:65" s="2" customFormat="1" ht="24.2" customHeight="1">
      <c r="A154" s="36"/>
      <c r="B154" s="37"/>
      <c r="C154" s="181" t="s">
        <v>376</v>
      </c>
      <c r="D154" s="181" t="s">
        <v>246</v>
      </c>
      <c r="E154" s="182" t="s">
        <v>5545</v>
      </c>
      <c r="F154" s="183" t="s">
        <v>5546</v>
      </c>
      <c r="G154" s="184" t="s">
        <v>379</v>
      </c>
      <c r="H154" s="185">
        <v>0</v>
      </c>
      <c r="I154" s="186"/>
      <c r="J154" s="187">
        <f>ROUND(I154*H154,2)</f>
        <v>0</v>
      </c>
      <c r="K154" s="188"/>
      <c r="L154" s="41"/>
      <c r="M154" s="189" t="s">
        <v>18</v>
      </c>
      <c r="N154" s="190" t="s">
        <v>41</v>
      </c>
      <c r="O154" s="66"/>
      <c r="P154" s="191">
        <f>O154*H154</f>
        <v>0</v>
      </c>
      <c r="Q154" s="191">
        <v>3.7000000000000002E-3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167</v>
      </c>
      <c r="AT154" s="193" t="s">
        <v>246</v>
      </c>
      <c r="AU154" s="193" t="s">
        <v>79</v>
      </c>
      <c r="AY154" s="19" t="s">
        <v>244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77</v>
      </c>
      <c r="BK154" s="194">
        <f>ROUND(I154*H154,2)</f>
        <v>0</v>
      </c>
      <c r="BL154" s="19" t="s">
        <v>167</v>
      </c>
      <c r="BM154" s="193" t="s">
        <v>5547</v>
      </c>
    </row>
    <row r="155" spans="1:65" s="13" customFormat="1">
      <c r="B155" s="195"/>
      <c r="C155" s="196"/>
      <c r="D155" s="197" t="s">
        <v>252</v>
      </c>
      <c r="E155" s="198" t="s">
        <v>18</v>
      </c>
      <c r="F155" s="199" t="s">
        <v>5548</v>
      </c>
      <c r="G155" s="196"/>
      <c r="H155" s="200">
        <v>0</v>
      </c>
      <c r="I155" s="201"/>
      <c r="J155" s="196"/>
      <c r="K155" s="196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252</v>
      </c>
      <c r="AU155" s="206" t="s">
        <v>79</v>
      </c>
      <c r="AV155" s="13" t="s">
        <v>79</v>
      </c>
      <c r="AW155" s="13" t="s">
        <v>32</v>
      </c>
      <c r="AX155" s="13" t="s">
        <v>77</v>
      </c>
      <c r="AY155" s="206" t="s">
        <v>244</v>
      </c>
    </row>
    <row r="156" spans="1:65" s="2" customFormat="1" ht="24.2" customHeight="1">
      <c r="A156" s="36"/>
      <c r="B156" s="37"/>
      <c r="C156" s="181" t="s">
        <v>382</v>
      </c>
      <c r="D156" s="181" t="s">
        <v>246</v>
      </c>
      <c r="E156" s="182" t="s">
        <v>5549</v>
      </c>
      <c r="F156" s="183" t="s">
        <v>5550</v>
      </c>
      <c r="G156" s="184" t="s">
        <v>249</v>
      </c>
      <c r="H156" s="185">
        <v>2</v>
      </c>
      <c r="I156" s="186"/>
      <c r="J156" s="187">
        <f t="shared" ref="J156:J166" si="0">ROUND(I156*H156,2)</f>
        <v>0</v>
      </c>
      <c r="K156" s="188"/>
      <c r="L156" s="41"/>
      <c r="M156" s="189" t="s">
        <v>18</v>
      </c>
      <c r="N156" s="190" t="s">
        <v>41</v>
      </c>
      <c r="O156" s="66"/>
      <c r="P156" s="191">
        <f t="shared" ref="P156:P166" si="1">O156*H156</f>
        <v>0</v>
      </c>
      <c r="Q156" s="191">
        <v>3.4000000000000002E-4</v>
      </c>
      <c r="R156" s="191">
        <f t="shared" ref="R156:R166" si="2">Q156*H156</f>
        <v>6.8000000000000005E-4</v>
      </c>
      <c r="S156" s="191">
        <v>0</v>
      </c>
      <c r="T156" s="192">
        <f t="shared" ref="T156:T166" si="3"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167</v>
      </c>
      <c r="AT156" s="193" t="s">
        <v>246</v>
      </c>
      <c r="AU156" s="193" t="s">
        <v>79</v>
      </c>
      <c r="AY156" s="19" t="s">
        <v>244</v>
      </c>
      <c r="BE156" s="194">
        <f t="shared" ref="BE156:BE166" si="4">IF(N156="základní",J156,0)</f>
        <v>0</v>
      </c>
      <c r="BF156" s="194">
        <f t="shared" ref="BF156:BF166" si="5">IF(N156="snížená",J156,0)</f>
        <v>0</v>
      </c>
      <c r="BG156" s="194">
        <f t="shared" ref="BG156:BG166" si="6">IF(N156="zákl. přenesená",J156,0)</f>
        <v>0</v>
      </c>
      <c r="BH156" s="194">
        <f t="shared" ref="BH156:BH166" si="7">IF(N156="sníž. přenesená",J156,0)</f>
        <v>0</v>
      </c>
      <c r="BI156" s="194">
        <f t="shared" ref="BI156:BI166" si="8">IF(N156="nulová",J156,0)</f>
        <v>0</v>
      </c>
      <c r="BJ156" s="19" t="s">
        <v>77</v>
      </c>
      <c r="BK156" s="194">
        <f t="shared" ref="BK156:BK166" si="9">ROUND(I156*H156,2)</f>
        <v>0</v>
      </c>
      <c r="BL156" s="19" t="s">
        <v>167</v>
      </c>
      <c r="BM156" s="193" t="s">
        <v>5551</v>
      </c>
    </row>
    <row r="157" spans="1:65" s="2" customFormat="1" ht="21.75" customHeight="1">
      <c r="A157" s="36"/>
      <c r="B157" s="37"/>
      <c r="C157" s="181" t="s">
        <v>387</v>
      </c>
      <c r="D157" s="181" t="s">
        <v>246</v>
      </c>
      <c r="E157" s="182" t="s">
        <v>5552</v>
      </c>
      <c r="F157" s="183" t="s">
        <v>5553</v>
      </c>
      <c r="G157" s="184" t="s">
        <v>249</v>
      </c>
      <c r="H157" s="185">
        <v>9</v>
      </c>
      <c r="I157" s="186"/>
      <c r="J157" s="187">
        <f t="shared" si="0"/>
        <v>0</v>
      </c>
      <c r="K157" s="188"/>
      <c r="L157" s="41"/>
      <c r="M157" s="189" t="s">
        <v>18</v>
      </c>
      <c r="N157" s="190" t="s">
        <v>41</v>
      </c>
      <c r="O157" s="66"/>
      <c r="P157" s="191">
        <f t="shared" si="1"/>
        <v>0</v>
      </c>
      <c r="Q157" s="191">
        <v>2.9E-4</v>
      </c>
      <c r="R157" s="191">
        <f t="shared" si="2"/>
        <v>2.6099999999999999E-3</v>
      </c>
      <c r="S157" s="191">
        <v>0</v>
      </c>
      <c r="T157" s="192">
        <f t="shared" si="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167</v>
      </c>
      <c r="AT157" s="193" t="s">
        <v>246</v>
      </c>
      <c r="AU157" s="193" t="s">
        <v>79</v>
      </c>
      <c r="AY157" s="19" t="s">
        <v>244</v>
      </c>
      <c r="BE157" s="194">
        <f t="shared" si="4"/>
        <v>0</v>
      </c>
      <c r="BF157" s="194">
        <f t="shared" si="5"/>
        <v>0</v>
      </c>
      <c r="BG157" s="194">
        <f t="shared" si="6"/>
        <v>0</v>
      </c>
      <c r="BH157" s="194">
        <f t="shared" si="7"/>
        <v>0</v>
      </c>
      <c r="BI157" s="194">
        <f t="shared" si="8"/>
        <v>0</v>
      </c>
      <c r="BJ157" s="19" t="s">
        <v>77</v>
      </c>
      <c r="BK157" s="194">
        <f t="shared" si="9"/>
        <v>0</v>
      </c>
      <c r="BL157" s="19" t="s">
        <v>167</v>
      </c>
      <c r="BM157" s="193" t="s">
        <v>5554</v>
      </c>
    </row>
    <row r="158" spans="1:65" s="2" customFormat="1" ht="24.2" customHeight="1">
      <c r="A158" s="36"/>
      <c r="B158" s="37"/>
      <c r="C158" s="181" t="s">
        <v>392</v>
      </c>
      <c r="D158" s="181" t="s">
        <v>246</v>
      </c>
      <c r="E158" s="182" t="s">
        <v>5555</v>
      </c>
      <c r="F158" s="183" t="s">
        <v>5556</v>
      </c>
      <c r="G158" s="184" t="s">
        <v>379</v>
      </c>
      <c r="H158" s="185">
        <v>334</v>
      </c>
      <c r="I158" s="186"/>
      <c r="J158" s="187">
        <f t="shared" si="0"/>
        <v>0</v>
      </c>
      <c r="K158" s="188"/>
      <c r="L158" s="41"/>
      <c r="M158" s="189" t="s">
        <v>18</v>
      </c>
      <c r="N158" s="190" t="s">
        <v>41</v>
      </c>
      <c r="O158" s="66"/>
      <c r="P158" s="191">
        <f t="shared" si="1"/>
        <v>0</v>
      </c>
      <c r="Q158" s="191">
        <v>0</v>
      </c>
      <c r="R158" s="191">
        <f t="shared" si="2"/>
        <v>0</v>
      </c>
      <c r="S158" s="191">
        <v>0</v>
      </c>
      <c r="T158" s="192">
        <f t="shared" si="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167</v>
      </c>
      <c r="AT158" s="193" t="s">
        <v>246</v>
      </c>
      <c r="AU158" s="193" t="s">
        <v>79</v>
      </c>
      <c r="AY158" s="19" t="s">
        <v>244</v>
      </c>
      <c r="BE158" s="194">
        <f t="shared" si="4"/>
        <v>0</v>
      </c>
      <c r="BF158" s="194">
        <f t="shared" si="5"/>
        <v>0</v>
      </c>
      <c r="BG158" s="194">
        <f t="shared" si="6"/>
        <v>0</v>
      </c>
      <c r="BH158" s="194">
        <f t="shared" si="7"/>
        <v>0</v>
      </c>
      <c r="BI158" s="194">
        <f t="shared" si="8"/>
        <v>0</v>
      </c>
      <c r="BJ158" s="19" t="s">
        <v>77</v>
      </c>
      <c r="BK158" s="194">
        <f t="shared" si="9"/>
        <v>0</v>
      </c>
      <c r="BL158" s="19" t="s">
        <v>167</v>
      </c>
      <c r="BM158" s="193" t="s">
        <v>5557</v>
      </c>
    </row>
    <row r="159" spans="1:65" s="2" customFormat="1" ht="16.5" customHeight="1">
      <c r="A159" s="36"/>
      <c r="B159" s="37"/>
      <c r="C159" s="181" t="s">
        <v>397</v>
      </c>
      <c r="D159" s="181" t="s">
        <v>246</v>
      </c>
      <c r="E159" s="182" t="s">
        <v>5558</v>
      </c>
      <c r="F159" s="183" t="s">
        <v>5559</v>
      </c>
      <c r="G159" s="184" t="s">
        <v>379</v>
      </c>
      <c r="H159" s="185">
        <v>119</v>
      </c>
      <c r="I159" s="186"/>
      <c r="J159" s="187">
        <f t="shared" si="0"/>
        <v>0</v>
      </c>
      <c r="K159" s="188"/>
      <c r="L159" s="41"/>
      <c r="M159" s="189" t="s">
        <v>18</v>
      </c>
      <c r="N159" s="190" t="s">
        <v>41</v>
      </c>
      <c r="O159" s="66"/>
      <c r="P159" s="191">
        <f t="shared" si="1"/>
        <v>0</v>
      </c>
      <c r="Q159" s="191">
        <v>0</v>
      </c>
      <c r="R159" s="191">
        <f t="shared" si="2"/>
        <v>0</v>
      </c>
      <c r="S159" s="191">
        <v>0</v>
      </c>
      <c r="T159" s="192">
        <f t="shared" si="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250</v>
      </c>
      <c r="AT159" s="193" t="s">
        <v>246</v>
      </c>
      <c r="AU159" s="193" t="s">
        <v>79</v>
      </c>
      <c r="AY159" s="19" t="s">
        <v>244</v>
      </c>
      <c r="BE159" s="194">
        <f t="shared" si="4"/>
        <v>0</v>
      </c>
      <c r="BF159" s="194">
        <f t="shared" si="5"/>
        <v>0</v>
      </c>
      <c r="BG159" s="194">
        <f t="shared" si="6"/>
        <v>0</v>
      </c>
      <c r="BH159" s="194">
        <f t="shared" si="7"/>
        <v>0</v>
      </c>
      <c r="BI159" s="194">
        <f t="shared" si="8"/>
        <v>0</v>
      </c>
      <c r="BJ159" s="19" t="s">
        <v>77</v>
      </c>
      <c r="BK159" s="194">
        <f t="shared" si="9"/>
        <v>0</v>
      </c>
      <c r="BL159" s="19" t="s">
        <v>250</v>
      </c>
      <c r="BM159" s="193" t="s">
        <v>5560</v>
      </c>
    </row>
    <row r="160" spans="1:65" s="2" customFormat="1" ht="21.75" customHeight="1">
      <c r="A160" s="36"/>
      <c r="B160" s="37"/>
      <c r="C160" s="181" t="s">
        <v>402</v>
      </c>
      <c r="D160" s="181" t="s">
        <v>246</v>
      </c>
      <c r="E160" s="182" t="s">
        <v>5561</v>
      </c>
      <c r="F160" s="183" t="s">
        <v>5562</v>
      </c>
      <c r="G160" s="184" t="s">
        <v>4452</v>
      </c>
      <c r="H160" s="185">
        <v>119</v>
      </c>
      <c r="I160" s="186"/>
      <c r="J160" s="187">
        <f t="shared" si="0"/>
        <v>0</v>
      </c>
      <c r="K160" s="188"/>
      <c r="L160" s="41"/>
      <c r="M160" s="189" t="s">
        <v>18</v>
      </c>
      <c r="N160" s="190" t="s">
        <v>41</v>
      </c>
      <c r="O160" s="66"/>
      <c r="P160" s="191">
        <f t="shared" si="1"/>
        <v>0</v>
      </c>
      <c r="Q160" s="191">
        <v>0</v>
      </c>
      <c r="R160" s="191">
        <f t="shared" si="2"/>
        <v>0</v>
      </c>
      <c r="S160" s="191">
        <v>0</v>
      </c>
      <c r="T160" s="192">
        <f t="shared" si="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250</v>
      </c>
      <c r="AT160" s="193" t="s">
        <v>246</v>
      </c>
      <c r="AU160" s="193" t="s">
        <v>79</v>
      </c>
      <c r="AY160" s="19" t="s">
        <v>244</v>
      </c>
      <c r="BE160" s="194">
        <f t="shared" si="4"/>
        <v>0</v>
      </c>
      <c r="BF160" s="194">
        <f t="shared" si="5"/>
        <v>0</v>
      </c>
      <c r="BG160" s="194">
        <f t="shared" si="6"/>
        <v>0</v>
      </c>
      <c r="BH160" s="194">
        <f t="shared" si="7"/>
        <v>0</v>
      </c>
      <c r="BI160" s="194">
        <f t="shared" si="8"/>
        <v>0</v>
      </c>
      <c r="BJ160" s="19" t="s">
        <v>77</v>
      </c>
      <c r="BK160" s="194">
        <f t="shared" si="9"/>
        <v>0</v>
      </c>
      <c r="BL160" s="19" t="s">
        <v>250</v>
      </c>
      <c r="BM160" s="193" t="s">
        <v>5563</v>
      </c>
    </row>
    <row r="161" spans="1:65" s="2" customFormat="1" ht="33" customHeight="1">
      <c r="A161" s="36"/>
      <c r="B161" s="37"/>
      <c r="C161" s="181" t="s">
        <v>407</v>
      </c>
      <c r="D161" s="181" t="s">
        <v>246</v>
      </c>
      <c r="E161" s="182" t="s">
        <v>5564</v>
      </c>
      <c r="F161" s="183" t="s">
        <v>5565</v>
      </c>
      <c r="G161" s="184" t="s">
        <v>1227</v>
      </c>
      <c r="H161" s="185">
        <v>7</v>
      </c>
      <c r="I161" s="186"/>
      <c r="J161" s="187">
        <f t="shared" si="0"/>
        <v>0</v>
      </c>
      <c r="K161" s="188"/>
      <c r="L161" s="41"/>
      <c r="M161" s="189" t="s">
        <v>18</v>
      </c>
      <c r="N161" s="190" t="s">
        <v>41</v>
      </c>
      <c r="O161" s="66"/>
      <c r="P161" s="191">
        <f t="shared" si="1"/>
        <v>0</v>
      </c>
      <c r="Q161" s="191">
        <v>0</v>
      </c>
      <c r="R161" s="191">
        <f t="shared" si="2"/>
        <v>0</v>
      </c>
      <c r="S161" s="191">
        <v>0</v>
      </c>
      <c r="T161" s="192">
        <f t="shared" si="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250</v>
      </c>
      <c r="AT161" s="193" t="s">
        <v>246</v>
      </c>
      <c r="AU161" s="193" t="s">
        <v>79</v>
      </c>
      <c r="AY161" s="19" t="s">
        <v>244</v>
      </c>
      <c r="BE161" s="194">
        <f t="shared" si="4"/>
        <v>0</v>
      </c>
      <c r="BF161" s="194">
        <f t="shared" si="5"/>
        <v>0</v>
      </c>
      <c r="BG161" s="194">
        <f t="shared" si="6"/>
        <v>0</v>
      </c>
      <c r="BH161" s="194">
        <f t="shared" si="7"/>
        <v>0</v>
      </c>
      <c r="BI161" s="194">
        <f t="shared" si="8"/>
        <v>0</v>
      </c>
      <c r="BJ161" s="19" t="s">
        <v>77</v>
      </c>
      <c r="BK161" s="194">
        <f t="shared" si="9"/>
        <v>0</v>
      </c>
      <c r="BL161" s="19" t="s">
        <v>250</v>
      </c>
      <c r="BM161" s="193" t="s">
        <v>5566</v>
      </c>
    </row>
    <row r="162" spans="1:65" s="2" customFormat="1" ht="16.5" customHeight="1">
      <c r="A162" s="36"/>
      <c r="B162" s="37"/>
      <c r="C162" s="181" t="s">
        <v>411</v>
      </c>
      <c r="D162" s="181" t="s">
        <v>246</v>
      </c>
      <c r="E162" s="182" t="s">
        <v>5567</v>
      </c>
      <c r="F162" s="183" t="s">
        <v>5568</v>
      </c>
      <c r="G162" s="184" t="s">
        <v>1227</v>
      </c>
      <c r="H162" s="185">
        <v>20</v>
      </c>
      <c r="I162" s="186"/>
      <c r="J162" s="187">
        <f t="shared" si="0"/>
        <v>0</v>
      </c>
      <c r="K162" s="188"/>
      <c r="L162" s="41"/>
      <c r="M162" s="189" t="s">
        <v>18</v>
      </c>
      <c r="N162" s="190" t="s">
        <v>41</v>
      </c>
      <c r="O162" s="66"/>
      <c r="P162" s="191">
        <f t="shared" si="1"/>
        <v>0</v>
      </c>
      <c r="Q162" s="191">
        <v>0</v>
      </c>
      <c r="R162" s="191">
        <f t="shared" si="2"/>
        <v>0</v>
      </c>
      <c r="S162" s="191">
        <v>0</v>
      </c>
      <c r="T162" s="192">
        <f t="shared" si="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250</v>
      </c>
      <c r="AT162" s="193" t="s">
        <v>246</v>
      </c>
      <c r="AU162" s="193" t="s">
        <v>79</v>
      </c>
      <c r="AY162" s="19" t="s">
        <v>244</v>
      </c>
      <c r="BE162" s="194">
        <f t="shared" si="4"/>
        <v>0</v>
      </c>
      <c r="BF162" s="194">
        <f t="shared" si="5"/>
        <v>0</v>
      </c>
      <c r="BG162" s="194">
        <f t="shared" si="6"/>
        <v>0</v>
      </c>
      <c r="BH162" s="194">
        <f t="shared" si="7"/>
        <v>0</v>
      </c>
      <c r="BI162" s="194">
        <f t="shared" si="8"/>
        <v>0</v>
      </c>
      <c r="BJ162" s="19" t="s">
        <v>77</v>
      </c>
      <c r="BK162" s="194">
        <f t="shared" si="9"/>
        <v>0</v>
      </c>
      <c r="BL162" s="19" t="s">
        <v>250</v>
      </c>
      <c r="BM162" s="193" t="s">
        <v>5569</v>
      </c>
    </row>
    <row r="163" spans="1:65" s="2" customFormat="1" ht="24.2" customHeight="1">
      <c r="A163" s="36"/>
      <c r="B163" s="37"/>
      <c r="C163" s="181" t="s">
        <v>415</v>
      </c>
      <c r="D163" s="181" t="s">
        <v>246</v>
      </c>
      <c r="E163" s="182" t="s">
        <v>5570</v>
      </c>
      <c r="F163" s="183" t="s">
        <v>5571</v>
      </c>
      <c r="G163" s="184" t="s">
        <v>379</v>
      </c>
      <c r="H163" s="185">
        <v>50</v>
      </c>
      <c r="I163" s="186"/>
      <c r="J163" s="187">
        <f t="shared" si="0"/>
        <v>0</v>
      </c>
      <c r="K163" s="188"/>
      <c r="L163" s="41"/>
      <c r="M163" s="189" t="s">
        <v>18</v>
      </c>
      <c r="N163" s="190" t="s">
        <v>41</v>
      </c>
      <c r="O163" s="66"/>
      <c r="P163" s="191">
        <f t="shared" si="1"/>
        <v>0</v>
      </c>
      <c r="Q163" s="191">
        <v>0</v>
      </c>
      <c r="R163" s="191">
        <f t="shared" si="2"/>
        <v>0</v>
      </c>
      <c r="S163" s="191">
        <v>0</v>
      </c>
      <c r="T163" s="192">
        <f t="shared" si="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250</v>
      </c>
      <c r="AT163" s="193" t="s">
        <v>246</v>
      </c>
      <c r="AU163" s="193" t="s">
        <v>79</v>
      </c>
      <c r="AY163" s="19" t="s">
        <v>244</v>
      </c>
      <c r="BE163" s="194">
        <f t="shared" si="4"/>
        <v>0</v>
      </c>
      <c r="BF163" s="194">
        <f t="shared" si="5"/>
        <v>0</v>
      </c>
      <c r="BG163" s="194">
        <f t="shared" si="6"/>
        <v>0</v>
      </c>
      <c r="BH163" s="194">
        <f t="shared" si="7"/>
        <v>0</v>
      </c>
      <c r="BI163" s="194">
        <f t="shared" si="8"/>
        <v>0</v>
      </c>
      <c r="BJ163" s="19" t="s">
        <v>77</v>
      </c>
      <c r="BK163" s="194">
        <f t="shared" si="9"/>
        <v>0</v>
      </c>
      <c r="BL163" s="19" t="s">
        <v>250</v>
      </c>
      <c r="BM163" s="193" t="s">
        <v>5572</v>
      </c>
    </row>
    <row r="164" spans="1:65" s="2" customFormat="1" ht="16.5" customHeight="1">
      <c r="A164" s="36"/>
      <c r="B164" s="37"/>
      <c r="C164" s="181" t="s">
        <v>419</v>
      </c>
      <c r="D164" s="181" t="s">
        <v>246</v>
      </c>
      <c r="E164" s="182" t="s">
        <v>5573</v>
      </c>
      <c r="F164" s="183" t="s">
        <v>5574</v>
      </c>
      <c r="G164" s="184" t="s">
        <v>1227</v>
      </c>
      <c r="H164" s="185">
        <v>6</v>
      </c>
      <c r="I164" s="186"/>
      <c r="J164" s="187">
        <f t="shared" si="0"/>
        <v>0</v>
      </c>
      <c r="K164" s="188"/>
      <c r="L164" s="41"/>
      <c r="M164" s="189" t="s">
        <v>18</v>
      </c>
      <c r="N164" s="190" t="s">
        <v>41</v>
      </c>
      <c r="O164" s="66"/>
      <c r="P164" s="191">
        <f t="shared" si="1"/>
        <v>0</v>
      </c>
      <c r="Q164" s="191">
        <v>0</v>
      </c>
      <c r="R164" s="191">
        <f t="shared" si="2"/>
        <v>0</v>
      </c>
      <c r="S164" s="191">
        <v>0</v>
      </c>
      <c r="T164" s="192">
        <f t="shared" si="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250</v>
      </c>
      <c r="AT164" s="193" t="s">
        <v>246</v>
      </c>
      <c r="AU164" s="193" t="s">
        <v>79</v>
      </c>
      <c r="AY164" s="19" t="s">
        <v>244</v>
      </c>
      <c r="BE164" s="194">
        <f t="shared" si="4"/>
        <v>0</v>
      </c>
      <c r="BF164" s="194">
        <f t="shared" si="5"/>
        <v>0</v>
      </c>
      <c r="BG164" s="194">
        <f t="shared" si="6"/>
        <v>0</v>
      </c>
      <c r="BH164" s="194">
        <f t="shared" si="7"/>
        <v>0</v>
      </c>
      <c r="BI164" s="194">
        <f t="shared" si="8"/>
        <v>0</v>
      </c>
      <c r="BJ164" s="19" t="s">
        <v>77</v>
      </c>
      <c r="BK164" s="194">
        <f t="shared" si="9"/>
        <v>0</v>
      </c>
      <c r="BL164" s="19" t="s">
        <v>250</v>
      </c>
      <c r="BM164" s="193" t="s">
        <v>5575</v>
      </c>
    </row>
    <row r="165" spans="1:65" s="2" customFormat="1" ht="16.5" customHeight="1">
      <c r="A165" s="36"/>
      <c r="B165" s="37"/>
      <c r="C165" s="181" t="s">
        <v>423</v>
      </c>
      <c r="D165" s="181" t="s">
        <v>246</v>
      </c>
      <c r="E165" s="182" t="s">
        <v>5576</v>
      </c>
      <c r="F165" s="183" t="s">
        <v>5577</v>
      </c>
      <c r="G165" s="184" t="s">
        <v>1227</v>
      </c>
      <c r="H165" s="185">
        <v>2</v>
      </c>
      <c r="I165" s="186"/>
      <c r="J165" s="187">
        <f t="shared" si="0"/>
        <v>0</v>
      </c>
      <c r="K165" s="188"/>
      <c r="L165" s="41"/>
      <c r="M165" s="189" t="s">
        <v>18</v>
      </c>
      <c r="N165" s="190" t="s">
        <v>41</v>
      </c>
      <c r="O165" s="66"/>
      <c r="P165" s="191">
        <f t="shared" si="1"/>
        <v>0</v>
      </c>
      <c r="Q165" s="191">
        <v>0</v>
      </c>
      <c r="R165" s="191">
        <f t="shared" si="2"/>
        <v>0</v>
      </c>
      <c r="S165" s="191">
        <v>0</v>
      </c>
      <c r="T165" s="192">
        <f t="shared" si="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250</v>
      </c>
      <c r="AT165" s="193" t="s">
        <v>246</v>
      </c>
      <c r="AU165" s="193" t="s">
        <v>79</v>
      </c>
      <c r="AY165" s="19" t="s">
        <v>244</v>
      </c>
      <c r="BE165" s="194">
        <f t="shared" si="4"/>
        <v>0</v>
      </c>
      <c r="BF165" s="194">
        <f t="shared" si="5"/>
        <v>0</v>
      </c>
      <c r="BG165" s="194">
        <f t="shared" si="6"/>
        <v>0</v>
      </c>
      <c r="BH165" s="194">
        <f t="shared" si="7"/>
        <v>0</v>
      </c>
      <c r="BI165" s="194">
        <f t="shared" si="8"/>
        <v>0</v>
      </c>
      <c r="BJ165" s="19" t="s">
        <v>77</v>
      </c>
      <c r="BK165" s="194">
        <f t="shared" si="9"/>
        <v>0</v>
      </c>
      <c r="BL165" s="19" t="s">
        <v>250</v>
      </c>
      <c r="BM165" s="193" t="s">
        <v>5578</v>
      </c>
    </row>
    <row r="166" spans="1:65" s="2" customFormat="1" ht="44.25" customHeight="1">
      <c r="A166" s="36"/>
      <c r="B166" s="37"/>
      <c r="C166" s="181" t="s">
        <v>427</v>
      </c>
      <c r="D166" s="181" t="s">
        <v>246</v>
      </c>
      <c r="E166" s="182" t="s">
        <v>5579</v>
      </c>
      <c r="F166" s="183" t="s">
        <v>5580</v>
      </c>
      <c r="G166" s="184" t="s">
        <v>1286</v>
      </c>
      <c r="H166" s="248"/>
      <c r="I166" s="186"/>
      <c r="J166" s="187">
        <f t="shared" si="0"/>
        <v>0</v>
      </c>
      <c r="K166" s="188"/>
      <c r="L166" s="41"/>
      <c r="M166" s="189" t="s">
        <v>18</v>
      </c>
      <c r="N166" s="190" t="s">
        <v>41</v>
      </c>
      <c r="O166" s="66"/>
      <c r="P166" s="191">
        <f t="shared" si="1"/>
        <v>0</v>
      </c>
      <c r="Q166" s="191">
        <v>0</v>
      </c>
      <c r="R166" s="191">
        <f t="shared" si="2"/>
        <v>0</v>
      </c>
      <c r="S166" s="191">
        <v>0</v>
      </c>
      <c r="T166" s="192">
        <f t="shared" si="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167</v>
      </c>
      <c r="AT166" s="193" t="s">
        <v>246</v>
      </c>
      <c r="AU166" s="193" t="s">
        <v>79</v>
      </c>
      <c r="AY166" s="19" t="s">
        <v>244</v>
      </c>
      <c r="BE166" s="194">
        <f t="shared" si="4"/>
        <v>0</v>
      </c>
      <c r="BF166" s="194">
        <f t="shared" si="5"/>
        <v>0</v>
      </c>
      <c r="BG166" s="194">
        <f t="shared" si="6"/>
        <v>0</v>
      </c>
      <c r="BH166" s="194">
        <f t="shared" si="7"/>
        <v>0</v>
      </c>
      <c r="BI166" s="194">
        <f t="shared" si="8"/>
        <v>0</v>
      </c>
      <c r="BJ166" s="19" t="s">
        <v>77</v>
      </c>
      <c r="BK166" s="194">
        <f t="shared" si="9"/>
        <v>0</v>
      </c>
      <c r="BL166" s="19" t="s">
        <v>167</v>
      </c>
      <c r="BM166" s="193" t="s">
        <v>5581</v>
      </c>
    </row>
    <row r="167" spans="1:65" s="12" customFormat="1" ht="22.9" customHeight="1">
      <c r="B167" s="165"/>
      <c r="C167" s="166"/>
      <c r="D167" s="167" t="s">
        <v>69</v>
      </c>
      <c r="E167" s="179" t="s">
        <v>644</v>
      </c>
      <c r="F167" s="179" t="s">
        <v>645</v>
      </c>
      <c r="G167" s="166"/>
      <c r="H167" s="166"/>
      <c r="I167" s="169"/>
      <c r="J167" s="180">
        <f>BK167</f>
        <v>0</v>
      </c>
      <c r="K167" s="166"/>
      <c r="L167" s="171"/>
      <c r="M167" s="172"/>
      <c r="N167" s="173"/>
      <c r="O167" s="173"/>
      <c r="P167" s="174">
        <f>SUM(P168:P222)</f>
        <v>0</v>
      </c>
      <c r="Q167" s="173"/>
      <c r="R167" s="174">
        <f>SUM(R168:R222)</f>
        <v>2.5423</v>
      </c>
      <c r="S167" s="173"/>
      <c r="T167" s="175">
        <f>SUM(T168:T222)</f>
        <v>0</v>
      </c>
      <c r="AR167" s="176" t="s">
        <v>79</v>
      </c>
      <c r="AT167" s="177" t="s">
        <v>69</v>
      </c>
      <c r="AU167" s="177" t="s">
        <v>77</v>
      </c>
      <c r="AY167" s="176" t="s">
        <v>244</v>
      </c>
      <c r="BK167" s="178">
        <f>SUM(BK168:BK222)</f>
        <v>0</v>
      </c>
    </row>
    <row r="168" spans="1:65" s="2" customFormat="1" ht="24.2" customHeight="1">
      <c r="A168" s="36"/>
      <c r="B168" s="37"/>
      <c r="C168" s="181" t="s">
        <v>431</v>
      </c>
      <c r="D168" s="181" t="s">
        <v>246</v>
      </c>
      <c r="E168" s="182" t="s">
        <v>5582</v>
      </c>
      <c r="F168" s="183" t="s">
        <v>5583</v>
      </c>
      <c r="G168" s="184" t="s">
        <v>379</v>
      </c>
      <c r="H168" s="185">
        <v>93</v>
      </c>
      <c r="I168" s="186"/>
      <c r="J168" s="187">
        <f>ROUND(I168*H168,2)</f>
        <v>0</v>
      </c>
      <c r="K168" s="188"/>
      <c r="L168" s="41"/>
      <c r="M168" s="189" t="s">
        <v>18</v>
      </c>
      <c r="N168" s="190" t="s">
        <v>41</v>
      </c>
      <c r="O168" s="66"/>
      <c r="P168" s="191">
        <f>O168*H168</f>
        <v>0</v>
      </c>
      <c r="Q168" s="191">
        <v>2.4499999999999999E-3</v>
      </c>
      <c r="R168" s="191">
        <f>Q168*H168</f>
        <v>0.22785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167</v>
      </c>
      <c r="AT168" s="193" t="s">
        <v>246</v>
      </c>
      <c r="AU168" s="193" t="s">
        <v>79</v>
      </c>
      <c r="AY168" s="19" t="s">
        <v>244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77</v>
      </c>
      <c r="BK168" s="194">
        <f>ROUND(I168*H168,2)</f>
        <v>0</v>
      </c>
      <c r="BL168" s="19" t="s">
        <v>167</v>
      </c>
      <c r="BM168" s="193" t="s">
        <v>5584</v>
      </c>
    </row>
    <row r="169" spans="1:65" s="15" customFormat="1">
      <c r="B169" s="229"/>
      <c r="C169" s="230"/>
      <c r="D169" s="197" t="s">
        <v>252</v>
      </c>
      <c r="E169" s="231" t="s">
        <v>18</v>
      </c>
      <c r="F169" s="232" t="s">
        <v>5585</v>
      </c>
      <c r="G169" s="230"/>
      <c r="H169" s="231" t="s">
        <v>18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252</v>
      </c>
      <c r="AU169" s="238" t="s">
        <v>79</v>
      </c>
      <c r="AV169" s="15" t="s">
        <v>77</v>
      </c>
      <c r="AW169" s="15" t="s">
        <v>32</v>
      </c>
      <c r="AX169" s="15" t="s">
        <v>70</v>
      </c>
      <c r="AY169" s="238" t="s">
        <v>244</v>
      </c>
    </row>
    <row r="170" spans="1:65" s="13" customFormat="1">
      <c r="B170" s="195"/>
      <c r="C170" s="196"/>
      <c r="D170" s="197" t="s">
        <v>252</v>
      </c>
      <c r="E170" s="198" t="s">
        <v>18</v>
      </c>
      <c r="F170" s="199" t="s">
        <v>427</v>
      </c>
      <c r="G170" s="196"/>
      <c r="H170" s="200">
        <v>35</v>
      </c>
      <c r="I170" s="201"/>
      <c r="J170" s="196"/>
      <c r="K170" s="196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252</v>
      </c>
      <c r="AU170" s="206" t="s">
        <v>79</v>
      </c>
      <c r="AV170" s="13" t="s">
        <v>79</v>
      </c>
      <c r="AW170" s="13" t="s">
        <v>32</v>
      </c>
      <c r="AX170" s="13" t="s">
        <v>70</v>
      </c>
      <c r="AY170" s="206" t="s">
        <v>244</v>
      </c>
    </row>
    <row r="171" spans="1:65" s="15" customFormat="1">
      <c r="B171" s="229"/>
      <c r="C171" s="230"/>
      <c r="D171" s="197" t="s">
        <v>252</v>
      </c>
      <c r="E171" s="231" t="s">
        <v>18</v>
      </c>
      <c r="F171" s="232" t="s">
        <v>5585</v>
      </c>
      <c r="G171" s="230"/>
      <c r="H171" s="231" t="s">
        <v>18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252</v>
      </c>
      <c r="AU171" s="238" t="s">
        <v>79</v>
      </c>
      <c r="AV171" s="15" t="s">
        <v>77</v>
      </c>
      <c r="AW171" s="15" t="s">
        <v>32</v>
      </c>
      <c r="AX171" s="15" t="s">
        <v>70</v>
      </c>
      <c r="AY171" s="238" t="s">
        <v>244</v>
      </c>
    </row>
    <row r="172" spans="1:65" s="13" customFormat="1">
      <c r="B172" s="195"/>
      <c r="C172" s="196"/>
      <c r="D172" s="197" t="s">
        <v>252</v>
      </c>
      <c r="E172" s="198" t="s">
        <v>18</v>
      </c>
      <c r="F172" s="199" t="s">
        <v>551</v>
      </c>
      <c r="G172" s="196"/>
      <c r="H172" s="200">
        <v>58</v>
      </c>
      <c r="I172" s="201"/>
      <c r="J172" s="196"/>
      <c r="K172" s="196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252</v>
      </c>
      <c r="AU172" s="206" t="s">
        <v>79</v>
      </c>
      <c r="AV172" s="13" t="s">
        <v>79</v>
      </c>
      <c r="AW172" s="13" t="s">
        <v>32</v>
      </c>
      <c r="AX172" s="13" t="s">
        <v>70</v>
      </c>
      <c r="AY172" s="206" t="s">
        <v>244</v>
      </c>
    </row>
    <row r="173" spans="1:65" s="14" customFormat="1">
      <c r="B173" s="207"/>
      <c r="C173" s="208"/>
      <c r="D173" s="197" t="s">
        <v>252</v>
      </c>
      <c r="E173" s="209" t="s">
        <v>18</v>
      </c>
      <c r="F173" s="210" t="s">
        <v>254</v>
      </c>
      <c r="G173" s="208"/>
      <c r="H173" s="211">
        <v>93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252</v>
      </c>
      <c r="AU173" s="217" t="s">
        <v>79</v>
      </c>
      <c r="AV173" s="14" t="s">
        <v>250</v>
      </c>
      <c r="AW173" s="14" t="s">
        <v>32</v>
      </c>
      <c r="AX173" s="14" t="s">
        <v>77</v>
      </c>
      <c r="AY173" s="217" t="s">
        <v>244</v>
      </c>
    </row>
    <row r="174" spans="1:65" s="2" customFormat="1" ht="24.2" customHeight="1">
      <c r="A174" s="36"/>
      <c r="B174" s="37"/>
      <c r="C174" s="181" t="s">
        <v>435</v>
      </c>
      <c r="D174" s="181" t="s">
        <v>246</v>
      </c>
      <c r="E174" s="182" t="s">
        <v>5586</v>
      </c>
      <c r="F174" s="183" t="s">
        <v>5587</v>
      </c>
      <c r="G174" s="184" t="s">
        <v>379</v>
      </c>
      <c r="H174" s="185">
        <v>11</v>
      </c>
      <c r="I174" s="186"/>
      <c r="J174" s="187">
        <f>ROUND(I174*H174,2)</f>
        <v>0</v>
      </c>
      <c r="K174" s="188"/>
      <c r="L174" s="41"/>
      <c r="M174" s="189" t="s">
        <v>18</v>
      </c>
      <c r="N174" s="190" t="s">
        <v>41</v>
      </c>
      <c r="O174" s="66"/>
      <c r="P174" s="191">
        <f>O174*H174</f>
        <v>0</v>
      </c>
      <c r="Q174" s="191">
        <v>4.5100000000000001E-3</v>
      </c>
      <c r="R174" s="191">
        <f>Q174*H174</f>
        <v>4.9610000000000001E-2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167</v>
      </c>
      <c r="AT174" s="193" t="s">
        <v>246</v>
      </c>
      <c r="AU174" s="193" t="s">
        <v>79</v>
      </c>
      <c r="AY174" s="19" t="s">
        <v>244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77</v>
      </c>
      <c r="BK174" s="194">
        <f>ROUND(I174*H174,2)</f>
        <v>0</v>
      </c>
      <c r="BL174" s="19" t="s">
        <v>167</v>
      </c>
      <c r="BM174" s="193" t="s">
        <v>5588</v>
      </c>
    </row>
    <row r="175" spans="1:65" s="15" customFormat="1">
      <c r="B175" s="229"/>
      <c r="C175" s="230"/>
      <c r="D175" s="197" t="s">
        <v>252</v>
      </c>
      <c r="E175" s="231" t="s">
        <v>18</v>
      </c>
      <c r="F175" s="232" t="s">
        <v>5585</v>
      </c>
      <c r="G175" s="230"/>
      <c r="H175" s="231" t="s">
        <v>18</v>
      </c>
      <c r="I175" s="233"/>
      <c r="J175" s="230"/>
      <c r="K175" s="230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252</v>
      </c>
      <c r="AU175" s="238" t="s">
        <v>79</v>
      </c>
      <c r="AV175" s="15" t="s">
        <v>77</v>
      </c>
      <c r="AW175" s="15" t="s">
        <v>32</v>
      </c>
      <c r="AX175" s="15" t="s">
        <v>70</v>
      </c>
      <c r="AY175" s="238" t="s">
        <v>244</v>
      </c>
    </row>
    <row r="176" spans="1:65" s="13" customFormat="1">
      <c r="B176" s="195"/>
      <c r="C176" s="196"/>
      <c r="D176" s="197" t="s">
        <v>252</v>
      </c>
      <c r="E176" s="198" t="s">
        <v>18</v>
      </c>
      <c r="F176" s="199" t="s">
        <v>126</v>
      </c>
      <c r="G176" s="196"/>
      <c r="H176" s="200">
        <v>11</v>
      </c>
      <c r="I176" s="201"/>
      <c r="J176" s="196"/>
      <c r="K176" s="196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252</v>
      </c>
      <c r="AU176" s="206" t="s">
        <v>79</v>
      </c>
      <c r="AV176" s="13" t="s">
        <v>79</v>
      </c>
      <c r="AW176" s="13" t="s">
        <v>32</v>
      </c>
      <c r="AX176" s="13" t="s">
        <v>77</v>
      </c>
      <c r="AY176" s="206" t="s">
        <v>244</v>
      </c>
    </row>
    <row r="177" spans="1:65" s="2" customFormat="1" ht="24.2" customHeight="1">
      <c r="A177" s="36"/>
      <c r="B177" s="37"/>
      <c r="C177" s="181" t="s">
        <v>440</v>
      </c>
      <c r="D177" s="181" t="s">
        <v>246</v>
      </c>
      <c r="E177" s="182" t="s">
        <v>5589</v>
      </c>
      <c r="F177" s="183" t="s">
        <v>5590</v>
      </c>
      <c r="G177" s="184" t="s">
        <v>379</v>
      </c>
      <c r="H177" s="185">
        <v>119</v>
      </c>
      <c r="I177" s="186"/>
      <c r="J177" s="187">
        <f>ROUND(I177*H177,2)</f>
        <v>0</v>
      </c>
      <c r="K177" s="188"/>
      <c r="L177" s="41"/>
      <c r="M177" s="189" t="s">
        <v>18</v>
      </c>
      <c r="N177" s="190" t="s">
        <v>41</v>
      </c>
      <c r="O177" s="66"/>
      <c r="P177" s="191">
        <f>O177*H177</f>
        <v>0</v>
      </c>
      <c r="Q177" s="191">
        <v>5.1799999999999997E-3</v>
      </c>
      <c r="R177" s="191">
        <f>Q177*H177</f>
        <v>0.61641999999999997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167</v>
      </c>
      <c r="AT177" s="193" t="s">
        <v>246</v>
      </c>
      <c r="AU177" s="193" t="s">
        <v>79</v>
      </c>
      <c r="AY177" s="19" t="s">
        <v>244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77</v>
      </c>
      <c r="BK177" s="194">
        <f>ROUND(I177*H177,2)</f>
        <v>0</v>
      </c>
      <c r="BL177" s="19" t="s">
        <v>167</v>
      </c>
      <c r="BM177" s="193" t="s">
        <v>5591</v>
      </c>
    </row>
    <row r="178" spans="1:65" s="15" customFormat="1">
      <c r="B178" s="229"/>
      <c r="C178" s="230"/>
      <c r="D178" s="197" t="s">
        <v>252</v>
      </c>
      <c r="E178" s="231" t="s">
        <v>18</v>
      </c>
      <c r="F178" s="232" t="s">
        <v>5585</v>
      </c>
      <c r="G178" s="230"/>
      <c r="H178" s="231" t="s">
        <v>18</v>
      </c>
      <c r="I178" s="233"/>
      <c r="J178" s="230"/>
      <c r="K178" s="230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252</v>
      </c>
      <c r="AU178" s="238" t="s">
        <v>79</v>
      </c>
      <c r="AV178" s="15" t="s">
        <v>77</v>
      </c>
      <c r="AW178" s="15" t="s">
        <v>32</v>
      </c>
      <c r="AX178" s="15" t="s">
        <v>70</v>
      </c>
      <c r="AY178" s="238" t="s">
        <v>244</v>
      </c>
    </row>
    <row r="179" spans="1:65" s="13" customFormat="1">
      <c r="B179" s="195"/>
      <c r="C179" s="196"/>
      <c r="D179" s="197" t="s">
        <v>252</v>
      </c>
      <c r="E179" s="198" t="s">
        <v>18</v>
      </c>
      <c r="F179" s="199" t="s">
        <v>859</v>
      </c>
      <c r="G179" s="196"/>
      <c r="H179" s="200">
        <v>119</v>
      </c>
      <c r="I179" s="201"/>
      <c r="J179" s="196"/>
      <c r="K179" s="196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252</v>
      </c>
      <c r="AU179" s="206" t="s">
        <v>79</v>
      </c>
      <c r="AV179" s="13" t="s">
        <v>79</v>
      </c>
      <c r="AW179" s="13" t="s">
        <v>32</v>
      </c>
      <c r="AX179" s="13" t="s">
        <v>77</v>
      </c>
      <c r="AY179" s="206" t="s">
        <v>244</v>
      </c>
    </row>
    <row r="180" spans="1:65" s="2" customFormat="1" ht="24.2" customHeight="1">
      <c r="A180" s="36"/>
      <c r="B180" s="37"/>
      <c r="C180" s="181" t="s">
        <v>447</v>
      </c>
      <c r="D180" s="181" t="s">
        <v>246</v>
      </c>
      <c r="E180" s="182" t="s">
        <v>5592</v>
      </c>
      <c r="F180" s="183" t="s">
        <v>5593</v>
      </c>
      <c r="G180" s="184" t="s">
        <v>379</v>
      </c>
      <c r="H180" s="185">
        <v>37</v>
      </c>
      <c r="I180" s="186"/>
      <c r="J180" s="187">
        <f>ROUND(I180*H180,2)</f>
        <v>0</v>
      </c>
      <c r="K180" s="188"/>
      <c r="L180" s="41"/>
      <c r="M180" s="189" t="s">
        <v>18</v>
      </c>
      <c r="N180" s="190" t="s">
        <v>41</v>
      </c>
      <c r="O180" s="66"/>
      <c r="P180" s="191">
        <f>O180*H180</f>
        <v>0</v>
      </c>
      <c r="Q180" s="191">
        <v>6.4000000000000003E-3</v>
      </c>
      <c r="R180" s="191">
        <f>Q180*H180</f>
        <v>0.23680000000000001</v>
      </c>
      <c r="S180" s="191">
        <v>0</v>
      </c>
      <c r="T180" s="19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167</v>
      </c>
      <c r="AT180" s="193" t="s">
        <v>246</v>
      </c>
      <c r="AU180" s="193" t="s">
        <v>79</v>
      </c>
      <c r="AY180" s="19" t="s">
        <v>244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77</v>
      </c>
      <c r="BK180" s="194">
        <f>ROUND(I180*H180,2)</f>
        <v>0</v>
      </c>
      <c r="BL180" s="19" t="s">
        <v>167</v>
      </c>
      <c r="BM180" s="193" t="s">
        <v>5594</v>
      </c>
    </row>
    <row r="181" spans="1:65" s="15" customFormat="1">
      <c r="B181" s="229"/>
      <c r="C181" s="230"/>
      <c r="D181" s="197" t="s">
        <v>252</v>
      </c>
      <c r="E181" s="231" t="s">
        <v>18</v>
      </c>
      <c r="F181" s="232" t="s">
        <v>5585</v>
      </c>
      <c r="G181" s="230"/>
      <c r="H181" s="231" t="s">
        <v>18</v>
      </c>
      <c r="I181" s="233"/>
      <c r="J181" s="230"/>
      <c r="K181" s="230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252</v>
      </c>
      <c r="AU181" s="238" t="s">
        <v>79</v>
      </c>
      <c r="AV181" s="15" t="s">
        <v>77</v>
      </c>
      <c r="AW181" s="15" t="s">
        <v>32</v>
      </c>
      <c r="AX181" s="15" t="s">
        <v>70</v>
      </c>
      <c r="AY181" s="238" t="s">
        <v>244</v>
      </c>
    </row>
    <row r="182" spans="1:65" s="13" customFormat="1">
      <c r="B182" s="195"/>
      <c r="C182" s="196"/>
      <c r="D182" s="197" t="s">
        <v>252</v>
      </c>
      <c r="E182" s="198" t="s">
        <v>18</v>
      </c>
      <c r="F182" s="199" t="s">
        <v>435</v>
      </c>
      <c r="G182" s="196"/>
      <c r="H182" s="200">
        <v>37</v>
      </c>
      <c r="I182" s="201"/>
      <c r="J182" s="196"/>
      <c r="K182" s="196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252</v>
      </c>
      <c r="AU182" s="206" t="s">
        <v>79</v>
      </c>
      <c r="AV182" s="13" t="s">
        <v>79</v>
      </c>
      <c r="AW182" s="13" t="s">
        <v>32</v>
      </c>
      <c r="AX182" s="13" t="s">
        <v>77</v>
      </c>
      <c r="AY182" s="206" t="s">
        <v>244</v>
      </c>
    </row>
    <row r="183" spans="1:65" s="2" customFormat="1" ht="33" customHeight="1">
      <c r="A183" s="36"/>
      <c r="B183" s="37"/>
      <c r="C183" s="181" t="s">
        <v>452</v>
      </c>
      <c r="D183" s="181" t="s">
        <v>246</v>
      </c>
      <c r="E183" s="182" t="s">
        <v>5595</v>
      </c>
      <c r="F183" s="183" t="s">
        <v>5596</v>
      </c>
      <c r="G183" s="184" t="s">
        <v>379</v>
      </c>
      <c r="H183" s="185">
        <v>75</v>
      </c>
      <c r="I183" s="186"/>
      <c r="J183" s="187">
        <f t="shared" ref="J183:J192" si="10">ROUND(I183*H183,2)</f>
        <v>0</v>
      </c>
      <c r="K183" s="188"/>
      <c r="L183" s="41"/>
      <c r="M183" s="189" t="s">
        <v>18</v>
      </c>
      <c r="N183" s="190" t="s">
        <v>41</v>
      </c>
      <c r="O183" s="66"/>
      <c r="P183" s="191">
        <f t="shared" ref="P183:P192" si="11">O183*H183</f>
        <v>0</v>
      </c>
      <c r="Q183" s="191">
        <v>8.4000000000000003E-4</v>
      </c>
      <c r="R183" s="191">
        <f t="shared" ref="R183:R192" si="12">Q183*H183</f>
        <v>6.3E-2</v>
      </c>
      <c r="S183" s="191">
        <v>0</v>
      </c>
      <c r="T183" s="192">
        <f t="shared" ref="T183:T192" si="13"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167</v>
      </c>
      <c r="AT183" s="193" t="s">
        <v>246</v>
      </c>
      <c r="AU183" s="193" t="s">
        <v>79</v>
      </c>
      <c r="AY183" s="19" t="s">
        <v>244</v>
      </c>
      <c r="BE183" s="194">
        <f t="shared" ref="BE183:BE192" si="14">IF(N183="základní",J183,0)</f>
        <v>0</v>
      </c>
      <c r="BF183" s="194">
        <f t="shared" ref="BF183:BF192" si="15">IF(N183="snížená",J183,0)</f>
        <v>0</v>
      </c>
      <c r="BG183" s="194">
        <f t="shared" ref="BG183:BG192" si="16">IF(N183="zákl. přenesená",J183,0)</f>
        <v>0</v>
      </c>
      <c r="BH183" s="194">
        <f t="shared" ref="BH183:BH192" si="17">IF(N183="sníž. přenesená",J183,0)</f>
        <v>0</v>
      </c>
      <c r="BI183" s="194">
        <f t="shared" ref="BI183:BI192" si="18">IF(N183="nulová",J183,0)</f>
        <v>0</v>
      </c>
      <c r="BJ183" s="19" t="s">
        <v>77</v>
      </c>
      <c r="BK183" s="194">
        <f t="shared" ref="BK183:BK192" si="19">ROUND(I183*H183,2)</f>
        <v>0</v>
      </c>
      <c r="BL183" s="19" t="s">
        <v>167</v>
      </c>
      <c r="BM183" s="193" t="s">
        <v>5597</v>
      </c>
    </row>
    <row r="184" spans="1:65" s="2" customFormat="1" ht="33" customHeight="1">
      <c r="A184" s="36"/>
      <c r="B184" s="37"/>
      <c r="C184" s="181" t="s">
        <v>459</v>
      </c>
      <c r="D184" s="181" t="s">
        <v>246</v>
      </c>
      <c r="E184" s="182" t="s">
        <v>5598</v>
      </c>
      <c r="F184" s="183" t="s">
        <v>5599</v>
      </c>
      <c r="G184" s="184" t="s">
        <v>379</v>
      </c>
      <c r="H184" s="185">
        <v>272</v>
      </c>
      <c r="I184" s="186"/>
      <c r="J184" s="187">
        <f t="shared" si="10"/>
        <v>0</v>
      </c>
      <c r="K184" s="188"/>
      <c r="L184" s="41"/>
      <c r="M184" s="189" t="s">
        <v>18</v>
      </c>
      <c r="N184" s="190" t="s">
        <v>41</v>
      </c>
      <c r="O184" s="66"/>
      <c r="P184" s="191">
        <f t="shared" si="11"/>
        <v>0</v>
      </c>
      <c r="Q184" s="191">
        <v>1.16E-3</v>
      </c>
      <c r="R184" s="191">
        <f t="shared" si="12"/>
        <v>0.31552000000000002</v>
      </c>
      <c r="S184" s="191">
        <v>0</v>
      </c>
      <c r="T184" s="192">
        <f t="shared" si="1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167</v>
      </c>
      <c r="AT184" s="193" t="s">
        <v>246</v>
      </c>
      <c r="AU184" s="193" t="s">
        <v>79</v>
      </c>
      <c r="AY184" s="19" t="s">
        <v>244</v>
      </c>
      <c r="BE184" s="194">
        <f t="shared" si="14"/>
        <v>0</v>
      </c>
      <c r="BF184" s="194">
        <f t="shared" si="15"/>
        <v>0</v>
      </c>
      <c r="BG184" s="194">
        <f t="shared" si="16"/>
        <v>0</v>
      </c>
      <c r="BH184" s="194">
        <f t="shared" si="17"/>
        <v>0</v>
      </c>
      <c r="BI184" s="194">
        <f t="shared" si="18"/>
        <v>0</v>
      </c>
      <c r="BJ184" s="19" t="s">
        <v>77</v>
      </c>
      <c r="BK184" s="194">
        <f t="shared" si="19"/>
        <v>0</v>
      </c>
      <c r="BL184" s="19" t="s">
        <v>167</v>
      </c>
      <c r="BM184" s="193" t="s">
        <v>5600</v>
      </c>
    </row>
    <row r="185" spans="1:65" s="2" customFormat="1" ht="33" customHeight="1">
      <c r="A185" s="36"/>
      <c r="B185" s="37"/>
      <c r="C185" s="181" t="s">
        <v>467</v>
      </c>
      <c r="D185" s="181" t="s">
        <v>246</v>
      </c>
      <c r="E185" s="182" t="s">
        <v>5601</v>
      </c>
      <c r="F185" s="183" t="s">
        <v>5602</v>
      </c>
      <c r="G185" s="184" t="s">
        <v>379</v>
      </c>
      <c r="H185" s="185">
        <v>33</v>
      </c>
      <c r="I185" s="186"/>
      <c r="J185" s="187">
        <f t="shared" si="10"/>
        <v>0</v>
      </c>
      <c r="K185" s="188"/>
      <c r="L185" s="41"/>
      <c r="M185" s="189" t="s">
        <v>18</v>
      </c>
      <c r="N185" s="190" t="s">
        <v>41</v>
      </c>
      <c r="O185" s="66"/>
      <c r="P185" s="191">
        <f t="shared" si="11"/>
        <v>0</v>
      </c>
      <c r="Q185" s="191">
        <v>1.4400000000000001E-3</v>
      </c>
      <c r="R185" s="191">
        <f t="shared" si="12"/>
        <v>4.752E-2</v>
      </c>
      <c r="S185" s="191">
        <v>0</v>
      </c>
      <c r="T185" s="192">
        <f t="shared" si="1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167</v>
      </c>
      <c r="AT185" s="193" t="s">
        <v>246</v>
      </c>
      <c r="AU185" s="193" t="s">
        <v>79</v>
      </c>
      <c r="AY185" s="19" t="s">
        <v>244</v>
      </c>
      <c r="BE185" s="194">
        <f t="shared" si="14"/>
        <v>0</v>
      </c>
      <c r="BF185" s="194">
        <f t="shared" si="15"/>
        <v>0</v>
      </c>
      <c r="BG185" s="194">
        <f t="shared" si="16"/>
        <v>0</v>
      </c>
      <c r="BH185" s="194">
        <f t="shared" si="17"/>
        <v>0</v>
      </c>
      <c r="BI185" s="194">
        <f t="shared" si="18"/>
        <v>0</v>
      </c>
      <c r="BJ185" s="19" t="s">
        <v>77</v>
      </c>
      <c r="BK185" s="194">
        <f t="shared" si="19"/>
        <v>0</v>
      </c>
      <c r="BL185" s="19" t="s">
        <v>167</v>
      </c>
      <c r="BM185" s="193" t="s">
        <v>5603</v>
      </c>
    </row>
    <row r="186" spans="1:65" s="2" customFormat="1" ht="33" customHeight="1">
      <c r="A186" s="36"/>
      <c r="B186" s="37"/>
      <c r="C186" s="181" t="s">
        <v>472</v>
      </c>
      <c r="D186" s="181" t="s">
        <v>246</v>
      </c>
      <c r="E186" s="182" t="s">
        <v>5604</v>
      </c>
      <c r="F186" s="183" t="s">
        <v>5605</v>
      </c>
      <c r="G186" s="184" t="s">
        <v>379</v>
      </c>
      <c r="H186" s="185">
        <v>32</v>
      </c>
      <c r="I186" s="186"/>
      <c r="J186" s="187">
        <f t="shared" si="10"/>
        <v>0</v>
      </c>
      <c r="K186" s="188"/>
      <c r="L186" s="41"/>
      <c r="M186" s="189" t="s">
        <v>18</v>
      </c>
      <c r="N186" s="190" t="s">
        <v>41</v>
      </c>
      <c r="O186" s="66"/>
      <c r="P186" s="191">
        <f t="shared" si="11"/>
        <v>0</v>
      </c>
      <c r="Q186" s="191">
        <v>2.81E-3</v>
      </c>
      <c r="R186" s="191">
        <f t="shared" si="12"/>
        <v>8.992E-2</v>
      </c>
      <c r="S186" s="191">
        <v>0</v>
      </c>
      <c r="T186" s="192">
        <f t="shared" si="1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167</v>
      </c>
      <c r="AT186" s="193" t="s">
        <v>246</v>
      </c>
      <c r="AU186" s="193" t="s">
        <v>79</v>
      </c>
      <c r="AY186" s="19" t="s">
        <v>244</v>
      </c>
      <c r="BE186" s="194">
        <f t="shared" si="14"/>
        <v>0</v>
      </c>
      <c r="BF186" s="194">
        <f t="shared" si="15"/>
        <v>0</v>
      </c>
      <c r="BG186" s="194">
        <f t="shared" si="16"/>
        <v>0</v>
      </c>
      <c r="BH186" s="194">
        <f t="shared" si="17"/>
        <v>0</v>
      </c>
      <c r="BI186" s="194">
        <f t="shared" si="18"/>
        <v>0</v>
      </c>
      <c r="BJ186" s="19" t="s">
        <v>77</v>
      </c>
      <c r="BK186" s="194">
        <f t="shared" si="19"/>
        <v>0</v>
      </c>
      <c r="BL186" s="19" t="s">
        <v>167</v>
      </c>
      <c r="BM186" s="193" t="s">
        <v>5606</v>
      </c>
    </row>
    <row r="187" spans="1:65" s="2" customFormat="1" ht="33" customHeight="1">
      <c r="A187" s="36"/>
      <c r="B187" s="37"/>
      <c r="C187" s="181" t="s">
        <v>478</v>
      </c>
      <c r="D187" s="181" t="s">
        <v>246</v>
      </c>
      <c r="E187" s="182" t="s">
        <v>5607</v>
      </c>
      <c r="F187" s="183" t="s">
        <v>5608</v>
      </c>
      <c r="G187" s="184" t="s">
        <v>379</v>
      </c>
      <c r="H187" s="185">
        <v>5</v>
      </c>
      <c r="I187" s="186"/>
      <c r="J187" s="187">
        <f t="shared" si="10"/>
        <v>0</v>
      </c>
      <c r="K187" s="188"/>
      <c r="L187" s="41"/>
      <c r="M187" s="189" t="s">
        <v>18</v>
      </c>
      <c r="N187" s="190" t="s">
        <v>41</v>
      </c>
      <c r="O187" s="66"/>
      <c r="P187" s="191">
        <f t="shared" si="11"/>
        <v>0</v>
      </c>
      <c r="Q187" s="191">
        <v>3.62E-3</v>
      </c>
      <c r="R187" s="191">
        <f t="shared" si="12"/>
        <v>1.8099999999999998E-2</v>
      </c>
      <c r="S187" s="191">
        <v>0</v>
      </c>
      <c r="T187" s="192">
        <f t="shared" si="1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167</v>
      </c>
      <c r="AT187" s="193" t="s">
        <v>246</v>
      </c>
      <c r="AU187" s="193" t="s">
        <v>79</v>
      </c>
      <c r="AY187" s="19" t="s">
        <v>244</v>
      </c>
      <c r="BE187" s="194">
        <f t="shared" si="14"/>
        <v>0</v>
      </c>
      <c r="BF187" s="194">
        <f t="shared" si="15"/>
        <v>0</v>
      </c>
      <c r="BG187" s="194">
        <f t="shared" si="16"/>
        <v>0</v>
      </c>
      <c r="BH187" s="194">
        <f t="shared" si="17"/>
        <v>0</v>
      </c>
      <c r="BI187" s="194">
        <f t="shared" si="18"/>
        <v>0</v>
      </c>
      <c r="BJ187" s="19" t="s">
        <v>77</v>
      </c>
      <c r="BK187" s="194">
        <f t="shared" si="19"/>
        <v>0</v>
      </c>
      <c r="BL187" s="19" t="s">
        <v>167</v>
      </c>
      <c r="BM187" s="193" t="s">
        <v>5609</v>
      </c>
    </row>
    <row r="188" spans="1:65" s="2" customFormat="1" ht="33" customHeight="1">
      <c r="A188" s="36"/>
      <c r="B188" s="37"/>
      <c r="C188" s="181" t="s">
        <v>483</v>
      </c>
      <c r="D188" s="181" t="s">
        <v>246</v>
      </c>
      <c r="E188" s="182" t="s">
        <v>5610</v>
      </c>
      <c r="F188" s="183" t="s">
        <v>5611</v>
      </c>
      <c r="G188" s="184" t="s">
        <v>379</v>
      </c>
      <c r="H188" s="185">
        <v>263</v>
      </c>
      <c r="I188" s="186"/>
      <c r="J188" s="187">
        <f t="shared" si="10"/>
        <v>0</v>
      </c>
      <c r="K188" s="188"/>
      <c r="L188" s="41"/>
      <c r="M188" s="189" t="s">
        <v>18</v>
      </c>
      <c r="N188" s="190" t="s">
        <v>41</v>
      </c>
      <c r="O188" s="66"/>
      <c r="P188" s="191">
        <f t="shared" si="11"/>
        <v>0</v>
      </c>
      <c r="Q188" s="191">
        <v>9.7999999999999997E-4</v>
      </c>
      <c r="R188" s="191">
        <f t="shared" si="12"/>
        <v>0.25773999999999997</v>
      </c>
      <c r="S188" s="191">
        <v>0</v>
      </c>
      <c r="T188" s="192">
        <f t="shared" si="1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167</v>
      </c>
      <c r="AT188" s="193" t="s">
        <v>246</v>
      </c>
      <c r="AU188" s="193" t="s">
        <v>79</v>
      </c>
      <c r="AY188" s="19" t="s">
        <v>244</v>
      </c>
      <c r="BE188" s="194">
        <f t="shared" si="14"/>
        <v>0</v>
      </c>
      <c r="BF188" s="194">
        <f t="shared" si="15"/>
        <v>0</v>
      </c>
      <c r="BG188" s="194">
        <f t="shared" si="16"/>
        <v>0</v>
      </c>
      <c r="BH188" s="194">
        <f t="shared" si="17"/>
        <v>0</v>
      </c>
      <c r="BI188" s="194">
        <f t="shared" si="18"/>
        <v>0</v>
      </c>
      <c r="BJ188" s="19" t="s">
        <v>77</v>
      </c>
      <c r="BK188" s="194">
        <f t="shared" si="19"/>
        <v>0</v>
      </c>
      <c r="BL188" s="19" t="s">
        <v>167</v>
      </c>
      <c r="BM188" s="193" t="s">
        <v>5612</v>
      </c>
    </row>
    <row r="189" spans="1:65" s="2" customFormat="1" ht="33" customHeight="1">
      <c r="A189" s="36"/>
      <c r="B189" s="37"/>
      <c r="C189" s="181" t="s">
        <v>490</v>
      </c>
      <c r="D189" s="181" t="s">
        <v>246</v>
      </c>
      <c r="E189" s="182" t="s">
        <v>5613</v>
      </c>
      <c r="F189" s="183" t="s">
        <v>5614</v>
      </c>
      <c r="G189" s="184" t="s">
        <v>379</v>
      </c>
      <c r="H189" s="185">
        <v>140</v>
      </c>
      <c r="I189" s="186"/>
      <c r="J189" s="187">
        <f t="shared" si="10"/>
        <v>0</v>
      </c>
      <c r="K189" s="188"/>
      <c r="L189" s="41"/>
      <c r="M189" s="189" t="s">
        <v>18</v>
      </c>
      <c r="N189" s="190" t="s">
        <v>41</v>
      </c>
      <c r="O189" s="66"/>
      <c r="P189" s="191">
        <f t="shared" si="11"/>
        <v>0</v>
      </c>
      <c r="Q189" s="191">
        <v>1.2600000000000001E-3</v>
      </c>
      <c r="R189" s="191">
        <f t="shared" si="12"/>
        <v>0.1764</v>
      </c>
      <c r="S189" s="191">
        <v>0</v>
      </c>
      <c r="T189" s="192">
        <f t="shared" si="1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167</v>
      </c>
      <c r="AT189" s="193" t="s">
        <v>246</v>
      </c>
      <c r="AU189" s="193" t="s">
        <v>79</v>
      </c>
      <c r="AY189" s="19" t="s">
        <v>244</v>
      </c>
      <c r="BE189" s="194">
        <f t="shared" si="14"/>
        <v>0</v>
      </c>
      <c r="BF189" s="194">
        <f t="shared" si="15"/>
        <v>0</v>
      </c>
      <c r="BG189" s="194">
        <f t="shared" si="16"/>
        <v>0</v>
      </c>
      <c r="BH189" s="194">
        <f t="shared" si="17"/>
        <v>0</v>
      </c>
      <c r="BI189" s="194">
        <f t="shared" si="18"/>
        <v>0</v>
      </c>
      <c r="BJ189" s="19" t="s">
        <v>77</v>
      </c>
      <c r="BK189" s="194">
        <f t="shared" si="19"/>
        <v>0</v>
      </c>
      <c r="BL189" s="19" t="s">
        <v>167</v>
      </c>
      <c r="BM189" s="193" t="s">
        <v>5615</v>
      </c>
    </row>
    <row r="190" spans="1:65" s="2" customFormat="1" ht="33" customHeight="1">
      <c r="A190" s="36"/>
      <c r="B190" s="37"/>
      <c r="C190" s="181" t="s">
        <v>497</v>
      </c>
      <c r="D190" s="181" t="s">
        <v>246</v>
      </c>
      <c r="E190" s="182" t="s">
        <v>5616</v>
      </c>
      <c r="F190" s="183" t="s">
        <v>5617</v>
      </c>
      <c r="G190" s="184" t="s">
        <v>379</v>
      </c>
      <c r="H190" s="185">
        <v>70</v>
      </c>
      <c r="I190" s="186"/>
      <c r="J190" s="187">
        <f t="shared" si="10"/>
        <v>0</v>
      </c>
      <c r="K190" s="188"/>
      <c r="L190" s="41"/>
      <c r="M190" s="189" t="s">
        <v>18</v>
      </c>
      <c r="N190" s="190" t="s">
        <v>41</v>
      </c>
      <c r="O190" s="66"/>
      <c r="P190" s="191">
        <f t="shared" si="11"/>
        <v>0</v>
      </c>
      <c r="Q190" s="191">
        <v>1.5299999999999999E-3</v>
      </c>
      <c r="R190" s="191">
        <f t="shared" si="12"/>
        <v>0.10709999999999999</v>
      </c>
      <c r="S190" s="191">
        <v>0</v>
      </c>
      <c r="T190" s="192">
        <f t="shared" si="1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3" t="s">
        <v>167</v>
      </c>
      <c r="AT190" s="193" t="s">
        <v>246</v>
      </c>
      <c r="AU190" s="193" t="s">
        <v>79</v>
      </c>
      <c r="AY190" s="19" t="s">
        <v>244</v>
      </c>
      <c r="BE190" s="194">
        <f t="shared" si="14"/>
        <v>0</v>
      </c>
      <c r="BF190" s="194">
        <f t="shared" si="15"/>
        <v>0</v>
      </c>
      <c r="BG190" s="194">
        <f t="shared" si="16"/>
        <v>0</v>
      </c>
      <c r="BH190" s="194">
        <f t="shared" si="17"/>
        <v>0</v>
      </c>
      <c r="BI190" s="194">
        <f t="shared" si="18"/>
        <v>0</v>
      </c>
      <c r="BJ190" s="19" t="s">
        <v>77</v>
      </c>
      <c r="BK190" s="194">
        <f t="shared" si="19"/>
        <v>0</v>
      </c>
      <c r="BL190" s="19" t="s">
        <v>167</v>
      </c>
      <c r="BM190" s="193" t="s">
        <v>5618</v>
      </c>
    </row>
    <row r="191" spans="1:65" s="2" customFormat="1" ht="33" customHeight="1">
      <c r="A191" s="36"/>
      <c r="B191" s="37"/>
      <c r="C191" s="181" t="s">
        <v>502</v>
      </c>
      <c r="D191" s="181" t="s">
        <v>246</v>
      </c>
      <c r="E191" s="182" t="s">
        <v>5619</v>
      </c>
      <c r="F191" s="183" t="s">
        <v>5620</v>
      </c>
      <c r="G191" s="184" t="s">
        <v>379</v>
      </c>
      <c r="H191" s="185">
        <v>37</v>
      </c>
      <c r="I191" s="186"/>
      <c r="J191" s="187">
        <f t="shared" si="10"/>
        <v>0</v>
      </c>
      <c r="K191" s="188"/>
      <c r="L191" s="41"/>
      <c r="M191" s="189" t="s">
        <v>18</v>
      </c>
      <c r="N191" s="190" t="s">
        <v>41</v>
      </c>
      <c r="O191" s="66"/>
      <c r="P191" s="191">
        <f t="shared" si="11"/>
        <v>0</v>
      </c>
      <c r="Q191" s="191">
        <v>2.8400000000000001E-3</v>
      </c>
      <c r="R191" s="191">
        <f t="shared" si="12"/>
        <v>0.10508000000000001</v>
      </c>
      <c r="S191" s="191">
        <v>0</v>
      </c>
      <c r="T191" s="192">
        <f t="shared" si="1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167</v>
      </c>
      <c r="AT191" s="193" t="s">
        <v>246</v>
      </c>
      <c r="AU191" s="193" t="s">
        <v>79</v>
      </c>
      <c r="AY191" s="19" t="s">
        <v>244</v>
      </c>
      <c r="BE191" s="194">
        <f t="shared" si="14"/>
        <v>0</v>
      </c>
      <c r="BF191" s="194">
        <f t="shared" si="15"/>
        <v>0</v>
      </c>
      <c r="BG191" s="194">
        <f t="shared" si="16"/>
        <v>0</v>
      </c>
      <c r="BH191" s="194">
        <f t="shared" si="17"/>
        <v>0</v>
      </c>
      <c r="BI191" s="194">
        <f t="shared" si="18"/>
        <v>0</v>
      </c>
      <c r="BJ191" s="19" t="s">
        <v>77</v>
      </c>
      <c r="BK191" s="194">
        <f t="shared" si="19"/>
        <v>0</v>
      </c>
      <c r="BL191" s="19" t="s">
        <v>167</v>
      </c>
      <c r="BM191" s="193" t="s">
        <v>5621</v>
      </c>
    </row>
    <row r="192" spans="1:65" s="2" customFormat="1" ht="55.5" customHeight="1">
      <c r="A192" s="36"/>
      <c r="B192" s="37"/>
      <c r="C192" s="181" t="s">
        <v>507</v>
      </c>
      <c r="D192" s="181" t="s">
        <v>246</v>
      </c>
      <c r="E192" s="182" t="s">
        <v>5622</v>
      </c>
      <c r="F192" s="183" t="s">
        <v>5623</v>
      </c>
      <c r="G192" s="184" t="s">
        <v>379</v>
      </c>
      <c r="H192" s="185">
        <v>285</v>
      </c>
      <c r="I192" s="186"/>
      <c r="J192" s="187">
        <f t="shared" si="10"/>
        <v>0</v>
      </c>
      <c r="K192" s="188"/>
      <c r="L192" s="41"/>
      <c r="M192" s="189" t="s">
        <v>18</v>
      </c>
      <c r="N192" s="190" t="s">
        <v>41</v>
      </c>
      <c r="O192" s="66"/>
      <c r="P192" s="191">
        <f t="shared" si="11"/>
        <v>0</v>
      </c>
      <c r="Q192" s="191">
        <v>6.9999999999999994E-5</v>
      </c>
      <c r="R192" s="191">
        <f t="shared" si="12"/>
        <v>1.9949999999999999E-2</v>
      </c>
      <c r="S192" s="191">
        <v>0</v>
      </c>
      <c r="T192" s="192">
        <f t="shared" si="1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167</v>
      </c>
      <c r="AT192" s="193" t="s">
        <v>246</v>
      </c>
      <c r="AU192" s="193" t="s">
        <v>79</v>
      </c>
      <c r="AY192" s="19" t="s">
        <v>244</v>
      </c>
      <c r="BE192" s="194">
        <f t="shared" si="14"/>
        <v>0</v>
      </c>
      <c r="BF192" s="194">
        <f t="shared" si="15"/>
        <v>0</v>
      </c>
      <c r="BG192" s="194">
        <f t="shared" si="16"/>
        <v>0</v>
      </c>
      <c r="BH192" s="194">
        <f t="shared" si="17"/>
        <v>0</v>
      </c>
      <c r="BI192" s="194">
        <f t="shared" si="18"/>
        <v>0</v>
      </c>
      <c r="BJ192" s="19" t="s">
        <v>77</v>
      </c>
      <c r="BK192" s="194">
        <f t="shared" si="19"/>
        <v>0</v>
      </c>
      <c r="BL192" s="19" t="s">
        <v>167</v>
      </c>
      <c r="BM192" s="193" t="s">
        <v>5624</v>
      </c>
    </row>
    <row r="193" spans="1:65" s="15" customFormat="1">
      <c r="B193" s="229"/>
      <c r="C193" s="230"/>
      <c r="D193" s="197" t="s">
        <v>252</v>
      </c>
      <c r="E193" s="231" t="s">
        <v>18</v>
      </c>
      <c r="F193" s="232" t="s">
        <v>5625</v>
      </c>
      <c r="G193" s="230"/>
      <c r="H193" s="231" t="s">
        <v>18</v>
      </c>
      <c r="I193" s="233"/>
      <c r="J193" s="230"/>
      <c r="K193" s="230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252</v>
      </c>
      <c r="AU193" s="238" t="s">
        <v>79</v>
      </c>
      <c r="AV193" s="15" t="s">
        <v>77</v>
      </c>
      <c r="AW193" s="15" t="s">
        <v>32</v>
      </c>
      <c r="AX193" s="15" t="s">
        <v>70</v>
      </c>
      <c r="AY193" s="238" t="s">
        <v>244</v>
      </c>
    </row>
    <row r="194" spans="1:65" s="13" customFormat="1">
      <c r="B194" s="195"/>
      <c r="C194" s="196"/>
      <c r="D194" s="197" t="s">
        <v>252</v>
      </c>
      <c r="E194" s="198" t="s">
        <v>18</v>
      </c>
      <c r="F194" s="199" t="s">
        <v>3189</v>
      </c>
      <c r="G194" s="196"/>
      <c r="H194" s="200">
        <v>285</v>
      </c>
      <c r="I194" s="201"/>
      <c r="J194" s="196"/>
      <c r="K194" s="196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252</v>
      </c>
      <c r="AU194" s="206" t="s">
        <v>79</v>
      </c>
      <c r="AV194" s="13" t="s">
        <v>79</v>
      </c>
      <c r="AW194" s="13" t="s">
        <v>32</v>
      </c>
      <c r="AX194" s="13" t="s">
        <v>77</v>
      </c>
      <c r="AY194" s="206" t="s">
        <v>244</v>
      </c>
    </row>
    <row r="195" spans="1:65" s="2" customFormat="1" ht="49.15" customHeight="1">
      <c r="A195" s="36"/>
      <c r="B195" s="37"/>
      <c r="C195" s="181" t="s">
        <v>512</v>
      </c>
      <c r="D195" s="181" t="s">
        <v>246</v>
      </c>
      <c r="E195" s="182" t="s">
        <v>5626</v>
      </c>
      <c r="F195" s="183" t="s">
        <v>5627</v>
      </c>
      <c r="G195" s="184" t="s">
        <v>379</v>
      </c>
      <c r="H195" s="185">
        <v>58</v>
      </c>
      <c r="I195" s="186"/>
      <c r="J195" s="187">
        <f>ROUND(I195*H195,2)</f>
        <v>0</v>
      </c>
      <c r="K195" s="188"/>
      <c r="L195" s="41"/>
      <c r="M195" s="189" t="s">
        <v>18</v>
      </c>
      <c r="N195" s="190" t="s">
        <v>41</v>
      </c>
      <c r="O195" s="66"/>
      <c r="P195" s="191">
        <f>O195*H195</f>
        <v>0</v>
      </c>
      <c r="Q195" s="191">
        <v>4.0000000000000003E-5</v>
      </c>
      <c r="R195" s="191">
        <f>Q195*H195</f>
        <v>2.32E-3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250</v>
      </c>
      <c r="AT195" s="193" t="s">
        <v>246</v>
      </c>
      <c r="AU195" s="193" t="s">
        <v>79</v>
      </c>
      <c r="AY195" s="19" t="s">
        <v>244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77</v>
      </c>
      <c r="BK195" s="194">
        <f>ROUND(I195*H195,2)</f>
        <v>0</v>
      </c>
      <c r="BL195" s="19" t="s">
        <v>250</v>
      </c>
      <c r="BM195" s="193" t="s">
        <v>5628</v>
      </c>
    </row>
    <row r="196" spans="1:65" s="15" customFormat="1">
      <c r="B196" s="229"/>
      <c r="C196" s="230"/>
      <c r="D196" s="197" t="s">
        <v>252</v>
      </c>
      <c r="E196" s="231" t="s">
        <v>18</v>
      </c>
      <c r="F196" s="232" t="s">
        <v>5585</v>
      </c>
      <c r="G196" s="230"/>
      <c r="H196" s="231" t="s">
        <v>18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252</v>
      </c>
      <c r="AU196" s="238" t="s">
        <v>79</v>
      </c>
      <c r="AV196" s="15" t="s">
        <v>77</v>
      </c>
      <c r="AW196" s="15" t="s">
        <v>32</v>
      </c>
      <c r="AX196" s="15" t="s">
        <v>70</v>
      </c>
      <c r="AY196" s="238" t="s">
        <v>244</v>
      </c>
    </row>
    <row r="197" spans="1:65" s="13" customFormat="1">
      <c r="B197" s="195"/>
      <c r="C197" s="196"/>
      <c r="D197" s="197" t="s">
        <v>252</v>
      </c>
      <c r="E197" s="198" t="s">
        <v>18</v>
      </c>
      <c r="F197" s="199" t="s">
        <v>551</v>
      </c>
      <c r="G197" s="196"/>
      <c r="H197" s="200">
        <v>58</v>
      </c>
      <c r="I197" s="201"/>
      <c r="J197" s="196"/>
      <c r="K197" s="196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252</v>
      </c>
      <c r="AU197" s="206" t="s">
        <v>79</v>
      </c>
      <c r="AV197" s="13" t="s">
        <v>79</v>
      </c>
      <c r="AW197" s="13" t="s">
        <v>32</v>
      </c>
      <c r="AX197" s="13" t="s">
        <v>77</v>
      </c>
      <c r="AY197" s="206" t="s">
        <v>244</v>
      </c>
    </row>
    <row r="198" spans="1:65" s="2" customFormat="1" ht="55.5" customHeight="1">
      <c r="A198" s="36"/>
      <c r="B198" s="37"/>
      <c r="C198" s="181" t="s">
        <v>518</v>
      </c>
      <c r="D198" s="181" t="s">
        <v>246</v>
      </c>
      <c r="E198" s="182" t="s">
        <v>5629</v>
      </c>
      <c r="F198" s="183" t="s">
        <v>5630</v>
      </c>
      <c r="G198" s="184" t="s">
        <v>379</v>
      </c>
      <c r="H198" s="185">
        <v>216</v>
      </c>
      <c r="I198" s="186"/>
      <c r="J198" s="187">
        <f>ROUND(I198*H198,2)</f>
        <v>0</v>
      </c>
      <c r="K198" s="188"/>
      <c r="L198" s="41"/>
      <c r="M198" s="189" t="s">
        <v>18</v>
      </c>
      <c r="N198" s="190" t="s">
        <v>41</v>
      </c>
      <c r="O198" s="66"/>
      <c r="P198" s="191">
        <f>O198*H198</f>
        <v>0</v>
      </c>
      <c r="Q198" s="191">
        <v>4.0000000000000003E-5</v>
      </c>
      <c r="R198" s="191">
        <f>Q198*H198</f>
        <v>8.6400000000000001E-3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250</v>
      </c>
      <c r="AT198" s="193" t="s">
        <v>246</v>
      </c>
      <c r="AU198" s="193" t="s">
        <v>79</v>
      </c>
      <c r="AY198" s="19" t="s">
        <v>244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77</v>
      </c>
      <c r="BK198" s="194">
        <f>ROUND(I198*H198,2)</f>
        <v>0</v>
      </c>
      <c r="BL198" s="19" t="s">
        <v>250</v>
      </c>
      <c r="BM198" s="193" t="s">
        <v>5631</v>
      </c>
    </row>
    <row r="199" spans="1:65" s="15" customFormat="1">
      <c r="B199" s="229"/>
      <c r="C199" s="230"/>
      <c r="D199" s="197" t="s">
        <v>252</v>
      </c>
      <c r="E199" s="231" t="s">
        <v>18</v>
      </c>
      <c r="F199" s="232" t="s">
        <v>5632</v>
      </c>
      <c r="G199" s="230"/>
      <c r="H199" s="231" t="s">
        <v>18</v>
      </c>
      <c r="I199" s="233"/>
      <c r="J199" s="230"/>
      <c r="K199" s="230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252</v>
      </c>
      <c r="AU199" s="238" t="s">
        <v>79</v>
      </c>
      <c r="AV199" s="15" t="s">
        <v>77</v>
      </c>
      <c r="AW199" s="15" t="s">
        <v>32</v>
      </c>
      <c r="AX199" s="15" t="s">
        <v>70</v>
      </c>
      <c r="AY199" s="238" t="s">
        <v>244</v>
      </c>
    </row>
    <row r="200" spans="1:65" s="13" customFormat="1">
      <c r="B200" s="195"/>
      <c r="C200" s="196"/>
      <c r="D200" s="197" t="s">
        <v>252</v>
      </c>
      <c r="E200" s="198" t="s">
        <v>18</v>
      </c>
      <c r="F200" s="199" t="s">
        <v>126</v>
      </c>
      <c r="G200" s="196"/>
      <c r="H200" s="200">
        <v>11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252</v>
      </c>
      <c r="AU200" s="206" t="s">
        <v>79</v>
      </c>
      <c r="AV200" s="13" t="s">
        <v>79</v>
      </c>
      <c r="AW200" s="13" t="s">
        <v>32</v>
      </c>
      <c r="AX200" s="13" t="s">
        <v>70</v>
      </c>
      <c r="AY200" s="206" t="s">
        <v>244</v>
      </c>
    </row>
    <row r="201" spans="1:65" s="15" customFormat="1">
      <c r="B201" s="229"/>
      <c r="C201" s="230"/>
      <c r="D201" s="197" t="s">
        <v>252</v>
      </c>
      <c r="E201" s="231" t="s">
        <v>18</v>
      </c>
      <c r="F201" s="232" t="s">
        <v>5625</v>
      </c>
      <c r="G201" s="230"/>
      <c r="H201" s="231" t="s">
        <v>18</v>
      </c>
      <c r="I201" s="233"/>
      <c r="J201" s="230"/>
      <c r="K201" s="230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252</v>
      </c>
      <c r="AU201" s="238" t="s">
        <v>79</v>
      </c>
      <c r="AV201" s="15" t="s">
        <v>77</v>
      </c>
      <c r="AW201" s="15" t="s">
        <v>32</v>
      </c>
      <c r="AX201" s="15" t="s">
        <v>70</v>
      </c>
      <c r="AY201" s="238" t="s">
        <v>244</v>
      </c>
    </row>
    <row r="202" spans="1:65" s="13" customFormat="1">
      <c r="B202" s="195"/>
      <c r="C202" s="196"/>
      <c r="D202" s="197" t="s">
        <v>252</v>
      </c>
      <c r="E202" s="198" t="s">
        <v>18</v>
      </c>
      <c r="F202" s="199" t="s">
        <v>2823</v>
      </c>
      <c r="G202" s="196"/>
      <c r="H202" s="200">
        <v>205</v>
      </c>
      <c r="I202" s="201"/>
      <c r="J202" s="196"/>
      <c r="K202" s="196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252</v>
      </c>
      <c r="AU202" s="206" t="s">
        <v>79</v>
      </c>
      <c r="AV202" s="13" t="s">
        <v>79</v>
      </c>
      <c r="AW202" s="13" t="s">
        <v>32</v>
      </c>
      <c r="AX202" s="13" t="s">
        <v>70</v>
      </c>
      <c r="AY202" s="206" t="s">
        <v>244</v>
      </c>
    </row>
    <row r="203" spans="1:65" s="14" customFormat="1">
      <c r="B203" s="207"/>
      <c r="C203" s="208"/>
      <c r="D203" s="197" t="s">
        <v>252</v>
      </c>
      <c r="E203" s="209" t="s">
        <v>18</v>
      </c>
      <c r="F203" s="210" t="s">
        <v>254</v>
      </c>
      <c r="G203" s="208"/>
      <c r="H203" s="211">
        <v>216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252</v>
      </c>
      <c r="AU203" s="217" t="s">
        <v>79</v>
      </c>
      <c r="AV203" s="14" t="s">
        <v>250</v>
      </c>
      <c r="AW203" s="14" t="s">
        <v>32</v>
      </c>
      <c r="AX203" s="14" t="s">
        <v>77</v>
      </c>
      <c r="AY203" s="217" t="s">
        <v>244</v>
      </c>
    </row>
    <row r="204" spans="1:65" s="2" customFormat="1" ht="55.5" customHeight="1">
      <c r="A204" s="36"/>
      <c r="B204" s="37"/>
      <c r="C204" s="181" t="s">
        <v>523</v>
      </c>
      <c r="D204" s="181" t="s">
        <v>246</v>
      </c>
      <c r="E204" s="182" t="s">
        <v>5633</v>
      </c>
      <c r="F204" s="183" t="s">
        <v>5634</v>
      </c>
      <c r="G204" s="184" t="s">
        <v>379</v>
      </c>
      <c r="H204" s="185">
        <v>37</v>
      </c>
      <c r="I204" s="186"/>
      <c r="J204" s="187">
        <f>ROUND(I204*H204,2)</f>
        <v>0</v>
      </c>
      <c r="K204" s="188"/>
      <c r="L204" s="41"/>
      <c r="M204" s="189" t="s">
        <v>18</v>
      </c>
      <c r="N204" s="190" t="s">
        <v>41</v>
      </c>
      <c r="O204" s="66"/>
      <c r="P204" s="191">
        <f>O204*H204</f>
        <v>0</v>
      </c>
      <c r="Q204" s="191">
        <v>8.0000000000000007E-5</v>
      </c>
      <c r="R204" s="191">
        <f>Q204*H204</f>
        <v>2.9600000000000004E-3</v>
      </c>
      <c r="S204" s="191">
        <v>0</v>
      </c>
      <c r="T204" s="19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3" t="s">
        <v>250</v>
      </c>
      <c r="AT204" s="193" t="s">
        <v>246</v>
      </c>
      <c r="AU204" s="193" t="s">
        <v>79</v>
      </c>
      <c r="AY204" s="19" t="s">
        <v>244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77</v>
      </c>
      <c r="BK204" s="194">
        <f>ROUND(I204*H204,2)</f>
        <v>0</v>
      </c>
      <c r="BL204" s="19" t="s">
        <v>250</v>
      </c>
      <c r="BM204" s="193" t="s">
        <v>5635</v>
      </c>
    </row>
    <row r="205" spans="1:65" s="15" customFormat="1">
      <c r="B205" s="229"/>
      <c r="C205" s="230"/>
      <c r="D205" s="197" t="s">
        <v>252</v>
      </c>
      <c r="E205" s="231" t="s">
        <v>18</v>
      </c>
      <c r="F205" s="232" t="s">
        <v>5585</v>
      </c>
      <c r="G205" s="230"/>
      <c r="H205" s="231" t="s">
        <v>18</v>
      </c>
      <c r="I205" s="233"/>
      <c r="J205" s="230"/>
      <c r="K205" s="230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252</v>
      </c>
      <c r="AU205" s="238" t="s">
        <v>79</v>
      </c>
      <c r="AV205" s="15" t="s">
        <v>77</v>
      </c>
      <c r="AW205" s="15" t="s">
        <v>32</v>
      </c>
      <c r="AX205" s="15" t="s">
        <v>70</v>
      </c>
      <c r="AY205" s="238" t="s">
        <v>244</v>
      </c>
    </row>
    <row r="206" spans="1:65" s="13" customFormat="1">
      <c r="B206" s="195"/>
      <c r="C206" s="196"/>
      <c r="D206" s="197" t="s">
        <v>252</v>
      </c>
      <c r="E206" s="198" t="s">
        <v>18</v>
      </c>
      <c r="F206" s="199" t="s">
        <v>435</v>
      </c>
      <c r="G206" s="196"/>
      <c r="H206" s="200">
        <v>37</v>
      </c>
      <c r="I206" s="201"/>
      <c r="J206" s="196"/>
      <c r="K206" s="196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252</v>
      </c>
      <c r="AU206" s="206" t="s">
        <v>79</v>
      </c>
      <c r="AV206" s="13" t="s">
        <v>79</v>
      </c>
      <c r="AW206" s="13" t="s">
        <v>32</v>
      </c>
      <c r="AX206" s="13" t="s">
        <v>77</v>
      </c>
      <c r="AY206" s="206" t="s">
        <v>244</v>
      </c>
    </row>
    <row r="207" spans="1:65" s="2" customFormat="1" ht="24.2" customHeight="1">
      <c r="A207" s="36"/>
      <c r="B207" s="37"/>
      <c r="C207" s="181" t="s">
        <v>529</v>
      </c>
      <c r="D207" s="181" t="s">
        <v>246</v>
      </c>
      <c r="E207" s="182" t="s">
        <v>5636</v>
      </c>
      <c r="F207" s="183" t="s">
        <v>5637</v>
      </c>
      <c r="G207" s="184" t="s">
        <v>249</v>
      </c>
      <c r="H207" s="185">
        <v>45</v>
      </c>
      <c r="I207" s="186"/>
      <c r="J207" s="187">
        <f t="shared" ref="J207:J214" si="20">ROUND(I207*H207,2)</f>
        <v>0</v>
      </c>
      <c r="K207" s="188"/>
      <c r="L207" s="41"/>
      <c r="M207" s="189" t="s">
        <v>18</v>
      </c>
      <c r="N207" s="190" t="s">
        <v>41</v>
      </c>
      <c r="O207" s="66"/>
      <c r="P207" s="191">
        <f t="shared" ref="P207:P214" si="21">O207*H207</f>
        <v>0</v>
      </c>
      <c r="Q207" s="191">
        <v>0</v>
      </c>
      <c r="R207" s="191">
        <f t="shared" ref="R207:R214" si="22">Q207*H207</f>
        <v>0</v>
      </c>
      <c r="S207" s="191">
        <v>0</v>
      </c>
      <c r="T207" s="192">
        <f t="shared" ref="T207:T214" si="23"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3" t="s">
        <v>167</v>
      </c>
      <c r="AT207" s="193" t="s">
        <v>246</v>
      </c>
      <c r="AU207" s="193" t="s">
        <v>79</v>
      </c>
      <c r="AY207" s="19" t="s">
        <v>244</v>
      </c>
      <c r="BE207" s="194">
        <f t="shared" ref="BE207:BE214" si="24">IF(N207="základní",J207,0)</f>
        <v>0</v>
      </c>
      <c r="BF207" s="194">
        <f t="shared" ref="BF207:BF214" si="25">IF(N207="snížená",J207,0)</f>
        <v>0</v>
      </c>
      <c r="BG207" s="194">
        <f t="shared" ref="BG207:BG214" si="26">IF(N207="zákl. přenesená",J207,0)</f>
        <v>0</v>
      </c>
      <c r="BH207" s="194">
        <f t="shared" ref="BH207:BH214" si="27">IF(N207="sníž. přenesená",J207,0)</f>
        <v>0</v>
      </c>
      <c r="BI207" s="194">
        <f t="shared" ref="BI207:BI214" si="28">IF(N207="nulová",J207,0)</f>
        <v>0</v>
      </c>
      <c r="BJ207" s="19" t="s">
        <v>77</v>
      </c>
      <c r="BK207" s="194">
        <f t="shared" ref="BK207:BK214" si="29">ROUND(I207*H207,2)</f>
        <v>0</v>
      </c>
      <c r="BL207" s="19" t="s">
        <v>167</v>
      </c>
      <c r="BM207" s="193" t="s">
        <v>5638</v>
      </c>
    </row>
    <row r="208" spans="1:65" s="2" customFormat="1" ht="24.2" customHeight="1">
      <c r="A208" s="36"/>
      <c r="B208" s="37"/>
      <c r="C208" s="181" t="s">
        <v>533</v>
      </c>
      <c r="D208" s="181" t="s">
        <v>246</v>
      </c>
      <c r="E208" s="182" t="s">
        <v>5639</v>
      </c>
      <c r="F208" s="183" t="s">
        <v>5640</v>
      </c>
      <c r="G208" s="184" t="s">
        <v>249</v>
      </c>
      <c r="H208" s="185">
        <v>43</v>
      </c>
      <c r="I208" s="186"/>
      <c r="J208" s="187">
        <f t="shared" si="20"/>
        <v>0</v>
      </c>
      <c r="K208" s="188"/>
      <c r="L208" s="41"/>
      <c r="M208" s="189" t="s">
        <v>18</v>
      </c>
      <c r="N208" s="190" t="s">
        <v>41</v>
      </c>
      <c r="O208" s="66"/>
      <c r="P208" s="191">
        <f t="shared" si="21"/>
        <v>0</v>
      </c>
      <c r="Q208" s="191">
        <v>1.2999999999999999E-4</v>
      </c>
      <c r="R208" s="191">
        <f t="shared" si="22"/>
        <v>5.5899999999999995E-3</v>
      </c>
      <c r="S208" s="191">
        <v>0</v>
      </c>
      <c r="T208" s="192">
        <f t="shared" si="2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167</v>
      </c>
      <c r="AT208" s="193" t="s">
        <v>246</v>
      </c>
      <c r="AU208" s="193" t="s">
        <v>79</v>
      </c>
      <c r="AY208" s="19" t="s">
        <v>244</v>
      </c>
      <c r="BE208" s="194">
        <f t="shared" si="24"/>
        <v>0</v>
      </c>
      <c r="BF208" s="194">
        <f t="shared" si="25"/>
        <v>0</v>
      </c>
      <c r="BG208" s="194">
        <f t="shared" si="26"/>
        <v>0</v>
      </c>
      <c r="BH208" s="194">
        <f t="shared" si="27"/>
        <v>0</v>
      </c>
      <c r="BI208" s="194">
        <f t="shared" si="28"/>
        <v>0</v>
      </c>
      <c r="BJ208" s="19" t="s">
        <v>77</v>
      </c>
      <c r="BK208" s="194">
        <f t="shared" si="29"/>
        <v>0</v>
      </c>
      <c r="BL208" s="19" t="s">
        <v>167</v>
      </c>
      <c r="BM208" s="193" t="s">
        <v>5641</v>
      </c>
    </row>
    <row r="209" spans="1:65" s="2" customFormat="1" ht="33" customHeight="1">
      <c r="A209" s="36"/>
      <c r="B209" s="37"/>
      <c r="C209" s="181" t="s">
        <v>538</v>
      </c>
      <c r="D209" s="181" t="s">
        <v>246</v>
      </c>
      <c r="E209" s="182" t="s">
        <v>5642</v>
      </c>
      <c r="F209" s="183" t="s">
        <v>5643</v>
      </c>
      <c r="G209" s="184" t="s">
        <v>657</v>
      </c>
      <c r="H209" s="185">
        <v>2</v>
      </c>
      <c r="I209" s="186"/>
      <c r="J209" s="187">
        <f t="shared" si="20"/>
        <v>0</v>
      </c>
      <c r="K209" s="188"/>
      <c r="L209" s="41"/>
      <c r="M209" s="189" t="s">
        <v>18</v>
      </c>
      <c r="N209" s="190" t="s">
        <v>41</v>
      </c>
      <c r="O209" s="66"/>
      <c r="P209" s="191">
        <f t="shared" si="21"/>
        <v>0</v>
      </c>
      <c r="Q209" s="191">
        <v>2.1000000000000001E-4</v>
      </c>
      <c r="R209" s="191">
        <f t="shared" si="22"/>
        <v>4.2000000000000002E-4</v>
      </c>
      <c r="S209" s="191">
        <v>0</v>
      </c>
      <c r="T209" s="192">
        <f t="shared" si="2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167</v>
      </c>
      <c r="AT209" s="193" t="s">
        <v>246</v>
      </c>
      <c r="AU209" s="193" t="s">
        <v>79</v>
      </c>
      <c r="AY209" s="19" t="s">
        <v>244</v>
      </c>
      <c r="BE209" s="194">
        <f t="shared" si="24"/>
        <v>0</v>
      </c>
      <c r="BF209" s="194">
        <f t="shared" si="25"/>
        <v>0</v>
      </c>
      <c r="BG209" s="194">
        <f t="shared" si="26"/>
        <v>0</v>
      </c>
      <c r="BH209" s="194">
        <f t="shared" si="27"/>
        <v>0</v>
      </c>
      <c r="BI209" s="194">
        <f t="shared" si="28"/>
        <v>0</v>
      </c>
      <c r="BJ209" s="19" t="s">
        <v>77</v>
      </c>
      <c r="BK209" s="194">
        <f t="shared" si="29"/>
        <v>0</v>
      </c>
      <c r="BL209" s="19" t="s">
        <v>167</v>
      </c>
      <c r="BM209" s="193" t="s">
        <v>5644</v>
      </c>
    </row>
    <row r="210" spans="1:65" s="2" customFormat="1" ht="24.2" customHeight="1">
      <c r="A210" s="36"/>
      <c r="B210" s="37"/>
      <c r="C210" s="181" t="s">
        <v>542</v>
      </c>
      <c r="D210" s="181" t="s">
        <v>246</v>
      </c>
      <c r="E210" s="182" t="s">
        <v>5645</v>
      </c>
      <c r="F210" s="183" t="s">
        <v>5646</v>
      </c>
      <c r="G210" s="184" t="s">
        <v>249</v>
      </c>
      <c r="H210" s="185">
        <v>4</v>
      </c>
      <c r="I210" s="186"/>
      <c r="J210" s="187">
        <f t="shared" si="20"/>
        <v>0</v>
      </c>
      <c r="K210" s="188"/>
      <c r="L210" s="41"/>
      <c r="M210" s="189" t="s">
        <v>18</v>
      </c>
      <c r="N210" s="190" t="s">
        <v>41</v>
      </c>
      <c r="O210" s="66"/>
      <c r="P210" s="191">
        <f t="shared" si="21"/>
        <v>0</v>
      </c>
      <c r="Q210" s="191">
        <v>2.2000000000000001E-4</v>
      </c>
      <c r="R210" s="191">
        <f t="shared" si="22"/>
        <v>8.8000000000000003E-4</v>
      </c>
      <c r="S210" s="191">
        <v>0</v>
      </c>
      <c r="T210" s="192">
        <f t="shared" si="2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167</v>
      </c>
      <c r="AT210" s="193" t="s">
        <v>246</v>
      </c>
      <c r="AU210" s="193" t="s">
        <v>79</v>
      </c>
      <c r="AY210" s="19" t="s">
        <v>244</v>
      </c>
      <c r="BE210" s="194">
        <f t="shared" si="24"/>
        <v>0</v>
      </c>
      <c r="BF210" s="194">
        <f t="shared" si="25"/>
        <v>0</v>
      </c>
      <c r="BG210" s="194">
        <f t="shared" si="26"/>
        <v>0</v>
      </c>
      <c r="BH210" s="194">
        <f t="shared" si="27"/>
        <v>0</v>
      </c>
      <c r="BI210" s="194">
        <f t="shared" si="28"/>
        <v>0</v>
      </c>
      <c r="BJ210" s="19" t="s">
        <v>77</v>
      </c>
      <c r="BK210" s="194">
        <f t="shared" si="29"/>
        <v>0</v>
      </c>
      <c r="BL210" s="19" t="s">
        <v>167</v>
      </c>
      <c r="BM210" s="193" t="s">
        <v>5647</v>
      </c>
    </row>
    <row r="211" spans="1:65" s="2" customFormat="1" ht="24.2" customHeight="1">
      <c r="A211" s="36"/>
      <c r="B211" s="37"/>
      <c r="C211" s="181" t="s">
        <v>547</v>
      </c>
      <c r="D211" s="181" t="s">
        <v>246</v>
      </c>
      <c r="E211" s="182" t="s">
        <v>5648</v>
      </c>
      <c r="F211" s="183" t="s">
        <v>5649</v>
      </c>
      <c r="G211" s="184" t="s">
        <v>249</v>
      </c>
      <c r="H211" s="185">
        <v>8</v>
      </c>
      <c r="I211" s="186"/>
      <c r="J211" s="187">
        <f t="shared" si="20"/>
        <v>0</v>
      </c>
      <c r="K211" s="188"/>
      <c r="L211" s="41"/>
      <c r="M211" s="189" t="s">
        <v>18</v>
      </c>
      <c r="N211" s="190" t="s">
        <v>41</v>
      </c>
      <c r="O211" s="66"/>
      <c r="P211" s="191">
        <f t="shared" si="21"/>
        <v>0</v>
      </c>
      <c r="Q211" s="191">
        <v>2.7E-4</v>
      </c>
      <c r="R211" s="191">
        <f t="shared" si="22"/>
        <v>2.16E-3</v>
      </c>
      <c r="S211" s="191">
        <v>0</v>
      </c>
      <c r="T211" s="192">
        <f t="shared" si="2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167</v>
      </c>
      <c r="AT211" s="193" t="s">
        <v>246</v>
      </c>
      <c r="AU211" s="193" t="s">
        <v>79</v>
      </c>
      <c r="AY211" s="19" t="s">
        <v>244</v>
      </c>
      <c r="BE211" s="194">
        <f t="shared" si="24"/>
        <v>0</v>
      </c>
      <c r="BF211" s="194">
        <f t="shared" si="25"/>
        <v>0</v>
      </c>
      <c r="BG211" s="194">
        <f t="shared" si="26"/>
        <v>0</v>
      </c>
      <c r="BH211" s="194">
        <f t="shared" si="27"/>
        <v>0</v>
      </c>
      <c r="BI211" s="194">
        <f t="shared" si="28"/>
        <v>0</v>
      </c>
      <c r="BJ211" s="19" t="s">
        <v>77</v>
      </c>
      <c r="BK211" s="194">
        <f t="shared" si="29"/>
        <v>0</v>
      </c>
      <c r="BL211" s="19" t="s">
        <v>167</v>
      </c>
      <c r="BM211" s="193" t="s">
        <v>5650</v>
      </c>
    </row>
    <row r="212" spans="1:65" s="2" customFormat="1" ht="24.2" customHeight="1">
      <c r="A212" s="36"/>
      <c r="B212" s="37"/>
      <c r="C212" s="181" t="s">
        <v>551</v>
      </c>
      <c r="D212" s="181" t="s">
        <v>246</v>
      </c>
      <c r="E212" s="182" t="s">
        <v>5651</v>
      </c>
      <c r="F212" s="183" t="s">
        <v>5652</v>
      </c>
      <c r="G212" s="184" t="s">
        <v>249</v>
      </c>
      <c r="H212" s="185">
        <v>4</v>
      </c>
      <c r="I212" s="186"/>
      <c r="J212" s="187">
        <f t="shared" si="20"/>
        <v>0</v>
      </c>
      <c r="K212" s="188"/>
      <c r="L212" s="41"/>
      <c r="M212" s="189" t="s">
        <v>18</v>
      </c>
      <c r="N212" s="190" t="s">
        <v>41</v>
      </c>
      <c r="O212" s="66"/>
      <c r="P212" s="191">
        <f t="shared" si="21"/>
        <v>0</v>
      </c>
      <c r="Q212" s="191">
        <v>4.0000000000000002E-4</v>
      </c>
      <c r="R212" s="191">
        <f t="shared" si="22"/>
        <v>1.6000000000000001E-3</v>
      </c>
      <c r="S212" s="191">
        <v>0</v>
      </c>
      <c r="T212" s="192">
        <f t="shared" si="2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167</v>
      </c>
      <c r="AT212" s="193" t="s">
        <v>246</v>
      </c>
      <c r="AU212" s="193" t="s">
        <v>79</v>
      </c>
      <c r="AY212" s="19" t="s">
        <v>244</v>
      </c>
      <c r="BE212" s="194">
        <f t="shared" si="24"/>
        <v>0</v>
      </c>
      <c r="BF212" s="194">
        <f t="shared" si="25"/>
        <v>0</v>
      </c>
      <c r="BG212" s="194">
        <f t="shared" si="26"/>
        <v>0</v>
      </c>
      <c r="BH212" s="194">
        <f t="shared" si="27"/>
        <v>0</v>
      </c>
      <c r="BI212" s="194">
        <f t="shared" si="28"/>
        <v>0</v>
      </c>
      <c r="BJ212" s="19" t="s">
        <v>77</v>
      </c>
      <c r="BK212" s="194">
        <f t="shared" si="29"/>
        <v>0</v>
      </c>
      <c r="BL212" s="19" t="s">
        <v>167</v>
      </c>
      <c r="BM212" s="193" t="s">
        <v>5653</v>
      </c>
    </row>
    <row r="213" spans="1:65" s="2" customFormat="1" ht="24.2" customHeight="1">
      <c r="A213" s="36"/>
      <c r="B213" s="37"/>
      <c r="C213" s="181" t="s">
        <v>556</v>
      </c>
      <c r="D213" s="181" t="s">
        <v>246</v>
      </c>
      <c r="E213" s="182" t="s">
        <v>5654</v>
      </c>
      <c r="F213" s="183" t="s">
        <v>5655</v>
      </c>
      <c r="G213" s="184" t="s">
        <v>249</v>
      </c>
      <c r="H213" s="185">
        <v>8</v>
      </c>
      <c r="I213" s="186"/>
      <c r="J213" s="187">
        <f t="shared" si="20"/>
        <v>0</v>
      </c>
      <c r="K213" s="188"/>
      <c r="L213" s="41"/>
      <c r="M213" s="189" t="s">
        <v>18</v>
      </c>
      <c r="N213" s="190" t="s">
        <v>41</v>
      </c>
      <c r="O213" s="66"/>
      <c r="P213" s="191">
        <f t="shared" si="21"/>
        <v>0</v>
      </c>
      <c r="Q213" s="191">
        <v>5.6999999999999998E-4</v>
      </c>
      <c r="R213" s="191">
        <f t="shared" si="22"/>
        <v>4.5599999999999998E-3</v>
      </c>
      <c r="S213" s="191">
        <v>0</v>
      </c>
      <c r="T213" s="192">
        <f t="shared" si="2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167</v>
      </c>
      <c r="AT213" s="193" t="s">
        <v>246</v>
      </c>
      <c r="AU213" s="193" t="s">
        <v>79</v>
      </c>
      <c r="AY213" s="19" t="s">
        <v>244</v>
      </c>
      <c r="BE213" s="194">
        <f t="shared" si="24"/>
        <v>0</v>
      </c>
      <c r="BF213" s="194">
        <f t="shared" si="25"/>
        <v>0</v>
      </c>
      <c r="BG213" s="194">
        <f t="shared" si="26"/>
        <v>0</v>
      </c>
      <c r="BH213" s="194">
        <f t="shared" si="27"/>
        <v>0</v>
      </c>
      <c r="BI213" s="194">
        <f t="shared" si="28"/>
        <v>0</v>
      </c>
      <c r="BJ213" s="19" t="s">
        <v>77</v>
      </c>
      <c r="BK213" s="194">
        <f t="shared" si="29"/>
        <v>0</v>
      </c>
      <c r="BL213" s="19" t="s">
        <v>167</v>
      </c>
      <c r="BM213" s="193" t="s">
        <v>5656</v>
      </c>
    </row>
    <row r="214" spans="1:65" s="2" customFormat="1" ht="33" customHeight="1">
      <c r="A214" s="36"/>
      <c r="B214" s="37"/>
      <c r="C214" s="181" t="s">
        <v>561</v>
      </c>
      <c r="D214" s="181" t="s">
        <v>246</v>
      </c>
      <c r="E214" s="182" t="s">
        <v>5657</v>
      </c>
      <c r="F214" s="183" t="s">
        <v>5658</v>
      </c>
      <c r="G214" s="184" t="s">
        <v>657</v>
      </c>
      <c r="H214" s="185">
        <v>2</v>
      </c>
      <c r="I214" s="186"/>
      <c r="J214" s="187">
        <f t="shared" si="20"/>
        <v>0</v>
      </c>
      <c r="K214" s="188"/>
      <c r="L214" s="41"/>
      <c r="M214" s="189" t="s">
        <v>18</v>
      </c>
      <c r="N214" s="190" t="s">
        <v>41</v>
      </c>
      <c r="O214" s="66"/>
      <c r="P214" s="191">
        <f t="shared" si="21"/>
        <v>0</v>
      </c>
      <c r="Q214" s="191">
        <v>2.92E-2</v>
      </c>
      <c r="R214" s="191">
        <f t="shared" si="22"/>
        <v>5.8400000000000001E-2</v>
      </c>
      <c r="S214" s="191">
        <v>0</v>
      </c>
      <c r="T214" s="192">
        <f t="shared" si="2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167</v>
      </c>
      <c r="AT214" s="193" t="s">
        <v>246</v>
      </c>
      <c r="AU214" s="193" t="s">
        <v>79</v>
      </c>
      <c r="AY214" s="19" t="s">
        <v>244</v>
      </c>
      <c r="BE214" s="194">
        <f t="shared" si="24"/>
        <v>0</v>
      </c>
      <c r="BF214" s="194">
        <f t="shared" si="25"/>
        <v>0</v>
      </c>
      <c r="BG214" s="194">
        <f t="shared" si="26"/>
        <v>0</v>
      </c>
      <c r="BH214" s="194">
        <f t="shared" si="27"/>
        <v>0</v>
      </c>
      <c r="BI214" s="194">
        <f t="shared" si="28"/>
        <v>0</v>
      </c>
      <c r="BJ214" s="19" t="s">
        <v>77</v>
      </c>
      <c r="BK214" s="194">
        <f t="shared" si="29"/>
        <v>0</v>
      </c>
      <c r="BL214" s="19" t="s">
        <v>167</v>
      </c>
      <c r="BM214" s="193" t="s">
        <v>5659</v>
      </c>
    </row>
    <row r="215" spans="1:65" s="13" customFormat="1">
      <c r="B215" s="195"/>
      <c r="C215" s="196"/>
      <c r="D215" s="197" t="s">
        <v>252</v>
      </c>
      <c r="E215" s="198" t="s">
        <v>18</v>
      </c>
      <c r="F215" s="199" t="s">
        <v>79</v>
      </c>
      <c r="G215" s="196"/>
      <c r="H215" s="200">
        <v>2</v>
      </c>
      <c r="I215" s="201"/>
      <c r="J215" s="196"/>
      <c r="K215" s="196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252</v>
      </c>
      <c r="AU215" s="206" t="s">
        <v>79</v>
      </c>
      <c r="AV215" s="13" t="s">
        <v>79</v>
      </c>
      <c r="AW215" s="13" t="s">
        <v>32</v>
      </c>
      <c r="AX215" s="13" t="s">
        <v>77</v>
      </c>
      <c r="AY215" s="206" t="s">
        <v>244</v>
      </c>
    </row>
    <row r="216" spans="1:65" s="2" customFormat="1" ht="33" customHeight="1">
      <c r="A216" s="36"/>
      <c r="B216" s="37"/>
      <c r="C216" s="181" t="s">
        <v>567</v>
      </c>
      <c r="D216" s="181" t="s">
        <v>246</v>
      </c>
      <c r="E216" s="182" t="s">
        <v>5660</v>
      </c>
      <c r="F216" s="183" t="s">
        <v>5661</v>
      </c>
      <c r="G216" s="184" t="s">
        <v>657</v>
      </c>
      <c r="H216" s="185">
        <v>2</v>
      </c>
      <c r="I216" s="186"/>
      <c r="J216" s="187">
        <f>ROUND(I216*H216,2)</f>
        <v>0</v>
      </c>
      <c r="K216" s="188"/>
      <c r="L216" s="41"/>
      <c r="M216" s="189" t="s">
        <v>18</v>
      </c>
      <c r="N216" s="190" t="s">
        <v>41</v>
      </c>
      <c r="O216" s="66"/>
      <c r="P216" s="191">
        <f>O216*H216</f>
        <v>0</v>
      </c>
      <c r="Q216" s="191">
        <v>1.188E-2</v>
      </c>
      <c r="R216" s="191">
        <f>Q216*H216</f>
        <v>2.376E-2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167</v>
      </c>
      <c r="AT216" s="193" t="s">
        <v>246</v>
      </c>
      <c r="AU216" s="193" t="s">
        <v>79</v>
      </c>
      <c r="AY216" s="19" t="s">
        <v>244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77</v>
      </c>
      <c r="BK216" s="194">
        <f>ROUND(I216*H216,2)</f>
        <v>0</v>
      </c>
      <c r="BL216" s="19" t="s">
        <v>167</v>
      </c>
      <c r="BM216" s="193" t="s">
        <v>5662</v>
      </c>
    </row>
    <row r="217" spans="1:65" s="13" customFormat="1">
      <c r="B217" s="195"/>
      <c r="C217" s="196"/>
      <c r="D217" s="197" t="s">
        <v>252</v>
      </c>
      <c r="E217" s="198" t="s">
        <v>18</v>
      </c>
      <c r="F217" s="199" t="s">
        <v>79</v>
      </c>
      <c r="G217" s="196"/>
      <c r="H217" s="200">
        <v>2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252</v>
      </c>
      <c r="AU217" s="206" t="s">
        <v>79</v>
      </c>
      <c r="AV217" s="13" t="s">
        <v>79</v>
      </c>
      <c r="AW217" s="13" t="s">
        <v>32</v>
      </c>
      <c r="AX217" s="13" t="s">
        <v>77</v>
      </c>
      <c r="AY217" s="206" t="s">
        <v>244</v>
      </c>
    </row>
    <row r="218" spans="1:65" s="2" customFormat="1" ht="37.9" customHeight="1">
      <c r="A218" s="36"/>
      <c r="B218" s="37"/>
      <c r="C218" s="181" t="s">
        <v>575</v>
      </c>
      <c r="D218" s="181" t="s">
        <v>246</v>
      </c>
      <c r="E218" s="182" t="s">
        <v>5663</v>
      </c>
      <c r="F218" s="183" t="s">
        <v>5664</v>
      </c>
      <c r="G218" s="184" t="s">
        <v>379</v>
      </c>
      <c r="H218" s="185">
        <v>500</v>
      </c>
      <c r="I218" s="186"/>
      <c r="J218" s="187">
        <f>ROUND(I218*H218,2)</f>
        <v>0</v>
      </c>
      <c r="K218" s="188"/>
      <c r="L218" s="41"/>
      <c r="M218" s="189" t="s">
        <v>18</v>
      </c>
      <c r="N218" s="190" t="s">
        <v>41</v>
      </c>
      <c r="O218" s="66"/>
      <c r="P218" s="191">
        <f>O218*H218</f>
        <v>0</v>
      </c>
      <c r="Q218" s="191">
        <v>1.9000000000000001E-4</v>
      </c>
      <c r="R218" s="191">
        <f>Q218*H218</f>
        <v>9.5000000000000001E-2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167</v>
      </c>
      <c r="AT218" s="193" t="s">
        <v>246</v>
      </c>
      <c r="AU218" s="193" t="s">
        <v>79</v>
      </c>
      <c r="AY218" s="19" t="s">
        <v>244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77</v>
      </c>
      <c r="BK218" s="194">
        <f>ROUND(I218*H218,2)</f>
        <v>0</v>
      </c>
      <c r="BL218" s="19" t="s">
        <v>167</v>
      </c>
      <c r="BM218" s="193" t="s">
        <v>5665</v>
      </c>
    </row>
    <row r="219" spans="1:65" s="2" customFormat="1" ht="33" customHeight="1">
      <c r="A219" s="36"/>
      <c r="B219" s="37"/>
      <c r="C219" s="181" t="s">
        <v>579</v>
      </c>
      <c r="D219" s="181" t="s">
        <v>246</v>
      </c>
      <c r="E219" s="182" t="s">
        <v>5666</v>
      </c>
      <c r="F219" s="183" t="s">
        <v>5667</v>
      </c>
      <c r="G219" s="184" t="s">
        <v>379</v>
      </c>
      <c r="H219" s="185">
        <v>500</v>
      </c>
      <c r="I219" s="186"/>
      <c r="J219" s="187">
        <f>ROUND(I219*H219,2)</f>
        <v>0</v>
      </c>
      <c r="K219" s="188"/>
      <c r="L219" s="41"/>
      <c r="M219" s="189" t="s">
        <v>18</v>
      </c>
      <c r="N219" s="190" t="s">
        <v>41</v>
      </c>
      <c r="O219" s="66"/>
      <c r="P219" s="191">
        <f>O219*H219</f>
        <v>0</v>
      </c>
      <c r="Q219" s="191">
        <v>1.0000000000000001E-5</v>
      </c>
      <c r="R219" s="191">
        <f>Q219*H219</f>
        <v>5.0000000000000001E-3</v>
      </c>
      <c r="S219" s="191">
        <v>0</v>
      </c>
      <c r="T219" s="19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167</v>
      </c>
      <c r="AT219" s="193" t="s">
        <v>246</v>
      </c>
      <c r="AU219" s="193" t="s">
        <v>79</v>
      </c>
      <c r="AY219" s="19" t="s">
        <v>244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77</v>
      </c>
      <c r="BK219" s="194">
        <f>ROUND(I219*H219,2)</f>
        <v>0</v>
      </c>
      <c r="BL219" s="19" t="s">
        <v>167</v>
      </c>
      <c r="BM219" s="193" t="s">
        <v>5668</v>
      </c>
    </row>
    <row r="220" spans="1:65" s="2" customFormat="1" ht="16.5" customHeight="1">
      <c r="A220" s="36"/>
      <c r="B220" s="37"/>
      <c r="C220" s="181" t="s">
        <v>585</v>
      </c>
      <c r="D220" s="181" t="s">
        <v>246</v>
      </c>
      <c r="E220" s="182" t="s">
        <v>5669</v>
      </c>
      <c r="F220" s="183" t="s">
        <v>5670</v>
      </c>
      <c r="G220" s="184" t="s">
        <v>379</v>
      </c>
      <c r="H220" s="185">
        <v>4</v>
      </c>
      <c r="I220" s="186"/>
      <c r="J220" s="187">
        <f>ROUND(I220*H220,2)</f>
        <v>0</v>
      </c>
      <c r="K220" s="188"/>
      <c r="L220" s="41"/>
      <c r="M220" s="189" t="s">
        <v>18</v>
      </c>
      <c r="N220" s="190" t="s">
        <v>41</v>
      </c>
      <c r="O220" s="66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250</v>
      </c>
      <c r="AT220" s="193" t="s">
        <v>246</v>
      </c>
      <c r="AU220" s="193" t="s">
        <v>79</v>
      </c>
      <c r="AY220" s="19" t="s">
        <v>244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77</v>
      </c>
      <c r="BK220" s="194">
        <f>ROUND(I220*H220,2)</f>
        <v>0</v>
      </c>
      <c r="BL220" s="19" t="s">
        <v>250</v>
      </c>
      <c r="BM220" s="193" t="s">
        <v>5671</v>
      </c>
    </row>
    <row r="221" spans="1:65" s="2" customFormat="1" ht="16.5" customHeight="1">
      <c r="A221" s="36"/>
      <c r="B221" s="37"/>
      <c r="C221" s="181" t="s">
        <v>589</v>
      </c>
      <c r="D221" s="181" t="s">
        <v>246</v>
      </c>
      <c r="E221" s="182" t="s">
        <v>5672</v>
      </c>
      <c r="F221" s="183" t="s">
        <v>5673</v>
      </c>
      <c r="G221" s="184" t="s">
        <v>1227</v>
      </c>
      <c r="H221" s="185">
        <v>4</v>
      </c>
      <c r="I221" s="186"/>
      <c r="J221" s="187">
        <f>ROUND(I221*H221,2)</f>
        <v>0</v>
      </c>
      <c r="K221" s="188"/>
      <c r="L221" s="41"/>
      <c r="M221" s="189" t="s">
        <v>18</v>
      </c>
      <c r="N221" s="190" t="s">
        <v>41</v>
      </c>
      <c r="O221" s="6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3" t="s">
        <v>250</v>
      </c>
      <c r="AT221" s="193" t="s">
        <v>246</v>
      </c>
      <c r="AU221" s="193" t="s">
        <v>79</v>
      </c>
      <c r="AY221" s="19" t="s">
        <v>244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77</v>
      </c>
      <c r="BK221" s="194">
        <f>ROUND(I221*H221,2)</f>
        <v>0</v>
      </c>
      <c r="BL221" s="19" t="s">
        <v>250</v>
      </c>
      <c r="BM221" s="193" t="s">
        <v>5674</v>
      </c>
    </row>
    <row r="222" spans="1:65" s="2" customFormat="1" ht="44.25" customHeight="1">
      <c r="A222" s="36"/>
      <c r="B222" s="37"/>
      <c r="C222" s="181" t="s">
        <v>593</v>
      </c>
      <c r="D222" s="181" t="s">
        <v>246</v>
      </c>
      <c r="E222" s="182" t="s">
        <v>5675</v>
      </c>
      <c r="F222" s="183" t="s">
        <v>5676</v>
      </c>
      <c r="G222" s="184" t="s">
        <v>1286</v>
      </c>
      <c r="H222" s="248"/>
      <c r="I222" s="186"/>
      <c r="J222" s="187">
        <f>ROUND(I222*H222,2)</f>
        <v>0</v>
      </c>
      <c r="K222" s="188"/>
      <c r="L222" s="41"/>
      <c r="M222" s="189" t="s">
        <v>18</v>
      </c>
      <c r="N222" s="190" t="s">
        <v>41</v>
      </c>
      <c r="O222" s="66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3" t="s">
        <v>167</v>
      </c>
      <c r="AT222" s="193" t="s">
        <v>246</v>
      </c>
      <c r="AU222" s="193" t="s">
        <v>79</v>
      </c>
      <c r="AY222" s="19" t="s">
        <v>244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77</v>
      </c>
      <c r="BK222" s="194">
        <f>ROUND(I222*H222,2)</f>
        <v>0</v>
      </c>
      <c r="BL222" s="19" t="s">
        <v>167</v>
      </c>
      <c r="BM222" s="193" t="s">
        <v>5677</v>
      </c>
    </row>
    <row r="223" spans="1:65" s="12" customFormat="1" ht="22.9" customHeight="1">
      <c r="B223" s="165"/>
      <c r="C223" s="166"/>
      <c r="D223" s="167" t="s">
        <v>69</v>
      </c>
      <c r="E223" s="179" t="s">
        <v>5678</v>
      </c>
      <c r="F223" s="179" t="s">
        <v>5679</v>
      </c>
      <c r="G223" s="166"/>
      <c r="H223" s="166"/>
      <c r="I223" s="169"/>
      <c r="J223" s="180">
        <f>BK223</f>
        <v>0</v>
      </c>
      <c r="K223" s="166"/>
      <c r="L223" s="171"/>
      <c r="M223" s="172"/>
      <c r="N223" s="173"/>
      <c r="O223" s="173"/>
      <c r="P223" s="174">
        <f>SUM(P224:P227)</f>
        <v>0</v>
      </c>
      <c r="Q223" s="173"/>
      <c r="R223" s="174">
        <f>SUM(R224:R227)</f>
        <v>2.2929999999999999E-2</v>
      </c>
      <c r="S223" s="173"/>
      <c r="T223" s="175">
        <f>SUM(T224:T227)</f>
        <v>0</v>
      </c>
      <c r="AR223" s="176" t="s">
        <v>79</v>
      </c>
      <c r="AT223" s="177" t="s">
        <v>69</v>
      </c>
      <c r="AU223" s="177" t="s">
        <v>77</v>
      </c>
      <c r="AY223" s="176" t="s">
        <v>244</v>
      </c>
      <c r="BK223" s="178">
        <f>SUM(BK224:BK227)</f>
        <v>0</v>
      </c>
    </row>
    <row r="224" spans="1:65" s="2" customFormat="1" ht="37.9" customHeight="1">
      <c r="A224" s="36"/>
      <c r="B224" s="37"/>
      <c r="C224" s="181" t="s">
        <v>598</v>
      </c>
      <c r="D224" s="181" t="s">
        <v>246</v>
      </c>
      <c r="E224" s="182" t="s">
        <v>5680</v>
      </c>
      <c r="F224" s="183" t="s">
        <v>5681</v>
      </c>
      <c r="G224" s="184" t="s">
        <v>249</v>
      </c>
      <c r="H224" s="185">
        <v>1</v>
      </c>
      <c r="I224" s="186"/>
      <c r="J224" s="187">
        <f>ROUND(I224*H224,2)</f>
        <v>0</v>
      </c>
      <c r="K224" s="188"/>
      <c r="L224" s="41"/>
      <c r="M224" s="189" t="s">
        <v>18</v>
      </c>
      <c r="N224" s="190" t="s">
        <v>41</v>
      </c>
      <c r="O224" s="66"/>
      <c r="P224" s="191">
        <f>O224*H224</f>
        <v>0</v>
      </c>
      <c r="Q224" s="191">
        <v>3.0000000000000001E-5</v>
      </c>
      <c r="R224" s="191">
        <f>Q224*H224</f>
        <v>3.0000000000000001E-5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167</v>
      </c>
      <c r="AT224" s="193" t="s">
        <v>246</v>
      </c>
      <c r="AU224" s="193" t="s">
        <v>79</v>
      </c>
      <c r="AY224" s="19" t="s">
        <v>244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77</v>
      </c>
      <c r="BK224" s="194">
        <f>ROUND(I224*H224,2)</f>
        <v>0</v>
      </c>
      <c r="BL224" s="19" t="s">
        <v>167</v>
      </c>
      <c r="BM224" s="193" t="s">
        <v>5682</v>
      </c>
    </row>
    <row r="225" spans="1:65" s="2" customFormat="1" ht="21.75" customHeight="1">
      <c r="A225" s="36"/>
      <c r="B225" s="37"/>
      <c r="C225" s="218" t="s">
        <v>604</v>
      </c>
      <c r="D225" s="218" t="s">
        <v>264</v>
      </c>
      <c r="E225" s="219" t="s">
        <v>5683</v>
      </c>
      <c r="F225" s="220" t="s">
        <v>5684</v>
      </c>
      <c r="G225" s="221" t="s">
        <v>249</v>
      </c>
      <c r="H225" s="222">
        <v>1</v>
      </c>
      <c r="I225" s="223"/>
      <c r="J225" s="224">
        <f>ROUND(I225*H225,2)</f>
        <v>0</v>
      </c>
      <c r="K225" s="225"/>
      <c r="L225" s="226"/>
      <c r="M225" s="227" t="s">
        <v>18</v>
      </c>
      <c r="N225" s="228" t="s">
        <v>41</v>
      </c>
      <c r="O225" s="66"/>
      <c r="P225" s="191">
        <f>O225*H225</f>
        <v>0</v>
      </c>
      <c r="Q225" s="191">
        <v>2.29E-2</v>
      </c>
      <c r="R225" s="191">
        <f>Q225*H225</f>
        <v>2.29E-2</v>
      </c>
      <c r="S225" s="191">
        <v>0</v>
      </c>
      <c r="T225" s="19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3" t="s">
        <v>415</v>
      </c>
      <c r="AT225" s="193" t="s">
        <v>264</v>
      </c>
      <c r="AU225" s="193" t="s">
        <v>79</v>
      </c>
      <c r="AY225" s="19" t="s">
        <v>244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77</v>
      </c>
      <c r="BK225" s="194">
        <f>ROUND(I225*H225,2)</f>
        <v>0</v>
      </c>
      <c r="BL225" s="19" t="s">
        <v>167</v>
      </c>
      <c r="BM225" s="193" t="s">
        <v>5685</v>
      </c>
    </row>
    <row r="226" spans="1:65" s="2" customFormat="1" ht="97.5">
      <c r="A226" s="36"/>
      <c r="B226" s="37"/>
      <c r="C226" s="38"/>
      <c r="D226" s="197" t="s">
        <v>444</v>
      </c>
      <c r="E226" s="38"/>
      <c r="F226" s="239" t="s">
        <v>5686</v>
      </c>
      <c r="G226" s="38"/>
      <c r="H226" s="38"/>
      <c r="I226" s="240"/>
      <c r="J226" s="38"/>
      <c r="K226" s="38"/>
      <c r="L226" s="41"/>
      <c r="M226" s="241"/>
      <c r="N226" s="24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444</v>
      </c>
      <c r="AU226" s="19" t="s">
        <v>79</v>
      </c>
    </row>
    <row r="227" spans="1:65" s="2" customFormat="1" ht="44.25" customHeight="1">
      <c r="A227" s="36"/>
      <c r="B227" s="37"/>
      <c r="C227" s="181" t="s">
        <v>612</v>
      </c>
      <c r="D227" s="181" t="s">
        <v>246</v>
      </c>
      <c r="E227" s="182" t="s">
        <v>5687</v>
      </c>
      <c r="F227" s="183" t="s">
        <v>5688</v>
      </c>
      <c r="G227" s="184" t="s">
        <v>1286</v>
      </c>
      <c r="H227" s="248"/>
      <c r="I227" s="186"/>
      <c r="J227" s="187">
        <f>ROUND(I227*H227,2)</f>
        <v>0</v>
      </c>
      <c r="K227" s="188"/>
      <c r="L227" s="41"/>
      <c r="M227" s="189" t="s">
        <v>18</v>
      </c>
      <c r="N227" s="190" t="s">
        <v>41</v>
      </c>
      <c r="O227" s="6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167</v>
      </c>
      <c r="AT227" s="193" t="s">
        <v>246</v>
      </c>
      <c r="AU227" s="193" t="s">
        <v>79</v>
      </c>
      <c r="AY227" s="19" t="s">
        <v>244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77</v>
      </c>
      <c r="BK227" s="194">
        <f>ROUND(I227*H227,2)</f>
        <v>0</v>
      </c>
      <c r="BL227" s="19" t="s">
        <v>167</v>
      </c>
      <c r="BM227" s="193" t="s">
        <v>5689</v>
      </c>
    </row>
    <row r="228" spans="1:65" s="12" customFormat="1" ht="22.9" customHeight="1">
      <c r="B228" s="165"/>
      <c r="C228" s="166"/>
      <c r="D228" s="167" t="s">
        <v>69</v>
      </c>
      <c r="E228" s="179" t="s">
        <v>652</v>
      </c>
      <c r="F228" s="179" t="s">
        <v>653</v>
      </c>
      <c r="G228" s="166"/>
      <c r="H228" s="166"/>
      <c r="I228" s="169"/>
      <c r="J228" s="180">
        <f>BK228</f>
        <v>0</v>
      </c>
      <c r="K228" s="166"/>
      <c r="L228" s="171"/>
      <c r="M228" s="172"/>
      <c r="N228" s="173"/>
      <c r="O228" s="173"/>
      <c r="P228" s="174">
        <f>SUM(P229:P258)</f>
        <v>0</v>
      </c>
      <c r="Q228" s="173"/>
      <c r="R228" s="174">
        <f>SUM(R229:R258)</f>
        <v>0.67980000000000007</v>
      </c>
      <c r="S228" s="173"/>
      <c r="T228" s="175">
        <f>SUM(T229:T258)</f>
        <v>0.12728</v>
      </c>
      <c r="AR228" s="176" t="s">
        <v>79</v>
      </c>
      <c r="AT228" s="177" t="s">
        <v>69</v>
      </c>
      <c r="AU228" s="177" t="s">
        <v>77</v>
      </c>
      <c r="AY228" s="176" t="s">
        <v>244</v>
      </c>
      <c r="BK228" s="178">
        <f>SUM(BK229:BK258)</f>
        <v>0</v>
      </c>
    </row>
    <row r="229" spans="1:65" s="2" customFormat="1" ht="16.5" customHeight="1">
      <c r="A229" s="36"/>
      <c r="B229" s="37"/>
      <c r="C229" s="181" t="s">
        <v>617</v>
      </c>
      <c r="D229" s="181" t="s">
        <v>246</v>
      </c>
      <c r="E229" s="182" t="s">
        <v>5690</v>
      </c>
      <c r="F229" s="183" t="s">
        <v>5691</v>
      </c>
      <c r="G229" s="184" t="s">
        <v>657</v>
      </c>
      <c r="H229" s="185">
        <v>1</v>
      </c>
      <c r="I229" s="186"/>
      <c r="J229" s="187">
        <f t="shared" ref="J229:J246" si="30">ROUND(I229*H229,2)</f>
        <v>0</v>
      </c>
      <c r="K229" s="188"/>
      <c r="L229" s="41"/>
      <c r="M229" s="189" t="s">
        <v>18</v>
      </c>
      <c r="N229" s="190" t="s">
        <v>41</v>
      </c>
      <c r="O229" s="66"/>
      <c r="P229" s="191">
        <f t="shared" ref="P229:P246" si="31">O229*H229</f>
        <v>0</v>
      </c>
      <c r="Q229" s="191">
        <v>0</v>
      </c>
      <c r="R229" s="191">
        <f t="shared" ref="R229:R246" si="32">Q229*H229</f>
        <v>0</v>
      </c>
      <c r="S229" s="191">
        <v>3.4200000000000001E-2</v>
      </c>
      <c r="T229" s="192">
        <f t="shared" ref="T229:T246" si="33">S229*H229</f>
        <v>3.4200000000000001E-2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3" t="s">
        <v>250</v>
      </c>
      <c r="AT229" s="193" t="s">
        <v>246</v>
      </c>
      <c r="AU229" s="193" t="s">
        <v>79</v>
      </c>
      <c r="AY229" s="19" t="s">
        <v>244</v>
      </c>
      <c r="BE229" s="194">
        <f t="shared" ref="BE229:BE246" si="34">IF(N229="základní",J229,0)</f>
        <v>0</v>
      </c>
      <c r="BF229" s="194">
        <f t="shared" ref="BF229:BF246" si="35">IF(N229="snížená",J229,0)</f>
        <v>0</v>
      </c>
      <c r="BG229" s="194">
        <f t="shared" ref="BG229:BG246" si="36">IF(N229="zákl. přenesená",J229,0)</f>
        <v>0</v>
      </c>
      <c r="BH229" s="194">
        <f t="shared" ref="BH229:BH246" si="37">IF(N229="sníž. přenesená",J229,0)</f>
        <v>0</v>
      </c>
      <c r="BI229" s="194">
        <f t="shared" ref="BI229:BI246" si="38">IF(N229="nulová",J229,0)</f>
        <v>0</v>
      </c>
      <c r="BJ229" s="19" t="s">
        <v>77</v>
      </c>
      <c r="BK229" s="194">
        <f t="shared" ref="BK229:BK246" si="39">ROUND(I229*H229,2)</f>
        <v>0</v>
      </c>
      <c r="BL229" s="19" t="s">
        <v>250</v>
      </c>
      <c r="BM229" s="193" t="s">
        <v>5692</v>
      </c>
    </row>
    <row r="230" spans="1:65" s="2" customFormat="1" ht="33" customHeight="1">
      <c r="A230" s="36"/>
      <c r="B230" s="37"/>
      <c r="C230" s="181" t="s">
        <v>621</v>
      </c>
      <c r="D230" s="181" t="s">
        <v>246</v>
      </c>
      <c r="E230" s="182" t="s">
        <v>5693</v>
      </c>
      <c r="F230" s="183" t="s">
        <v>5694</v>
      </c>
      <c r="G230" s="184" t="s">
        <v>657</v>
      </c>
      <c r="H230" s="185">
        <v>5</v>
      </c>
      <c r="I230" s="186"/>
      <c r="J230" s="187">
        <f t="shared" si="30"/>
        <v>0</v>
      </c>
      <c r="K230" s="188"/>
      <c r="L230" s="41"/>
      <c r="M230" s="189" t="s">
        <v>18</v>
      </c>
      <c r="N230" s="190" t="s">
        <v>41</v>
      </c>
      <c r="O230" s="66"/>
      <c r="P230" s="191">
        <f t="shared" si="31"/>
        <v>0</v>
      </c>
      <c r="Q230" s="191">
        <v>1.6969999999999999E-2</v>
      </c>
      <c r="R230" s="191">
        <f t="shared" si="32"/>
        <v>8.4849999999999995E-2</v>
      </c>
      <c r="S230" s="191">
        <v>0</v>
      </c>
      <c r="T230" s="192">
        <f t="shared" si="3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167</v>
      </c>
      <c r="AT230" s="193" t="s">
        <v>246</v>
      </c>
      <c r="AU230" s="193" t="s">
        <v>79</v>
      </c>
      <c r="AY230" s="19" t="s">
        <v>244</v>
      </c>
      <c r="BE230" s="194">
        <f t="shared" si="34"/>
        <v>0</v>
      </c>
      <c r="BF230" s="194">
        <f t="shared" si="35"/>
        <v>0</v>
      </c>
      <c r="BG230" s="194">
        <f t="shared" si="36"/>
        <v>0</v>
      </c>
      <c r="BH230" s="194">
        <f t="shared" si="37"/>
        <v>0</v>
      </c>
      <c r="BI230" s="194">
        <f t="shared" si="38"/>
        <v>0</v>
      </c>
      <c r="BJ230" s="19" t="s">
        <v>77</v>
      </c>
      <c r="BK230" s="194">
        <f t="shared" si="39"/>
        <v>0</v>
      </c>
      <c r="BL230" s="19" t="s">
        <v>167</v>
      </c>
      <c r="BM230" s="193" t="s">
        <v>5695</v>
      </c>
    </row>
    <row r="231" spans="1:65" s="2" customFormat="1" ht="24.2" customHeight="1">
      <c r="A231" s="36"/>
      <c r="B231" s="37"/>
      <c r="C231" s="181" t="s">
        <v>625</v>
      </c>
      <c r="D231" s="181" t="s">
        <v>246</v>
      </c>
      <c r="E231" s="182" t="s">
        <v>3081</v>
      </c>
      <c r="F231" s="183" t="s">
        <v>3082</v>
      </c>
      <c r="G231" s="184" t="s">
        <v>249</v>
      </c>
      <c r="H231" s="185">
        <v>1</v>
      </c>
      <c r="I231" s="186"/>
      <c r="J231" s="187">
        <f t="shared" si="30"/>
        <v>0</v>
      </c>
      <c r="K231" s="188"/>
      <c r="L231" s="41"/>
      <c r="M231" s="189" t="s">
        <v>18</v>
      </c>
      <c r="N231" s="190" t="s">
        <v>41</v>
      </c>
      <c r="O231" s="66"/>
      <c r="P231" s="191">
        <f t="shared" si="31"/>
        <v>0</v>
      </c>
      <c r="Q231" s="191">
        <v>2.47E-3</v>
      </c>
      <c r="R231" s="191">
        <f t="shared" si="32"/>
        <v>2.47E-3</v>
      </c>
      <c r="S231" s="191">
        <v>0</v>
      </c>
      <c r="T231" s="192">
        <f t="shared" si="3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167</v>
      </c>
      <c r="AT231" s="193" t="s">
        <v>246</v>
      </c>
      <c r="AU231" s="193" t="s">
        <v>79</v>
      </c>
      <c r="AY231" s="19" t="s">
        <v>244</v>
      </c>
      <c r="BE231" s="194">
        <f t="shared" si="34"/>
        <v>0</v>
      </c>
      <c r="BF231" s="194">
        <f t="shared" si="35"/>
        <v>0</v>
      </c>
      <c r="BG231" s="194">
        <f t="shared" si="36"/>
        <v>0</v>
      </c>
      <c r="BH231" s="194">
        <f t="shared" si="37"/>
        <v>0</v>
      </c>
      <c r="BI231" s="194">
        <f t="shared" si="38"/>
        <v>0</v>
      </c>
      <c r="BJ231" s="19" t="s">
        <v>77</v>
      </c>
      <c r="BK231" s="194">
        <f t="shared" si="39"/>
        <v>0</v>
      </c>
      <c r="BL231" s="19" t="s">
        <v>167</v>
      </c>
      <c r="BM231" s="193" t="s">
        <v>5696</v>
      </c>
    </row>
    <row r="232" spans="1:65" s="2" customFormat="1" ht="24.2" customHeight="1">
      <c r="A232" s="36"/>
      <c r="B232" s="37"/>
      <c r="C232" s="218" t="s">
        <v>635</v>
      </c>
      <c r="D232" s="218" t="s">
        <v>264</v>
      </c>
      <c r="E232" s="219" t="s">
        <v>5697</v>
      </c>
      <c r="F232" s="220" t="s">
        <v>5698</v>
      </c>
      <c r="G232" s="221" t="s">
        <v>249</v>
      </c>
      <c r="H232" s="222">
        <v>1</v>
      </c>
      <c r="I232" s="223"/>
      <c r="J232" s="224">
        <f t="shared" si="30"/>
        <v>0</v>
      </c>
      <c r="K232" s="225"/>
      <c r="L232" s="226"/>
      <c r="M232" s="227" t="s">
        <v>18</v>
      </c>
      <c r="N232" s="228" t="s">
        <v>41</v>
      </c>
      <c r="O232" s="66"/>
      <c r="P232" s="191">
        <f t="shared" si="31"/>
        <v>0</v>
      </c>
      <c r="Q232" s="191">
        <v>2.1899999999999999E-2</v>
      </c>
      <c r="R232" s="191">
        <f t="shared" si="32"/>
        <v>2.1899999999999999E-2</v>
      </c>
      <c r="S232" s="191">
        <v>0</v>
      </c>
      <c r="T232" s="192">
        <f t="shared" si="3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415</v>
      </c>
      <c r="AT232" s="193" t="s">
        <v>264</v>
      </c>
      <c r="AU232" s="193" t="s">
        <v>79</v>
      </c>
      <c r="AY232" s="19" t="s">
        <v>244</v>
      </c>
      <c r="BE232" s="194">
        <f t="shared" si="34"/>
        <v>0</v>
      </c>
      <c r="BF232" s="194">
        <f t="shared" si="35"/>
        <v>0</v>
      </c>
      <c r="BG232" s="194">
        <f t="shared" si="36"/>
        <v>0</v>
      </c>
      <c r="BH232" s="194">
        <f t="shared" si="37"/>
        <v>0</v>
      </c>
      <c r="BI232" s="194">
        <f t="shared" si="38"/>
        <v>0</v>
      </c>
      <c r="BJ232" s="19" t="s">
        <v>77</v>
      </c>
      <c r="BK232" s="194">
        <f t="shared" si="39"/>
        <v>0</v>
      </c>
      <c r="BL232" s="19" t="s">
        <v>167</v>
      </c>
      <c r="BM232" s="193" t="s">
        <v>5699</v>
      </c>
    </row>
    <row r="233" spans="1:65" s="2" customFormat="1" ht="16.5" customHeight="1">
      <c r="A233" s="36"/>
      <c r="B233" s="37"/>
      <c r="C233" s="218" t="s">
        <v>640</v>
      </c>
      <c r="D233" s="218" t="s">
        <v>264</v>
      </c>
      <c r="E233" s="219" t="s">
        <v>5700</v>
      </c>
      <c r="F233" s="220" t="s">
        <v>5701</v>
      </c>
      <c r="G233" s="221" t="s">
        <v>249</v>
      </c>
      <c r="H233" s="222">
        <v>6</v>
      </c>
      <c r="I233" s="223"/>
      <c r="J233" s="224">
        <f t="shared" si="30"/>
        <v>0</v>
      </c>
      <c r="K233" s="225"/>
      <c r="L233" s="226"/>
      <c r="M233" s="227" t="s">
        <v>18</v>
      </c>
      <c r="N233" s="228" t="s">
        <v>41</v>
      </c>
      <c r="O233" s="66"/>
      <c r="P233" s="191">
        <f t="shared" si="31"/>
        <v>0</v>
      </c>
      <c r="Q233" s="191">
        <v>2.2000000000000001E-3</v>
      </c>
      <c r="R233" s="191">
        <f t="shared" si="32"/>
        <v>1.32E-2</v>
      </c>
      <c r="S233" s="191">
        <v>0</v>
      </c>
      <c r="T233" s="192">
        <f t="shared" si="3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415</v>
      </c>
      <c r="AT233" s="193" t="s">
        <v>264</v>
      </c>
      <c r="AU233" s="193" t="s">
        <v>79</v>
      </c>
      <c r="AY233" s="19" t="s">
        <v>244</v>
      </c>
      <c r="BE233" s="194">
        <f t="shared" si="34"/>
        <v>0</v>
      </c>
      <c r="BF233" s="194">
        <f t="shared" si="35"/>
        <v>0</v>
      </c>
      <c r="BG233" s="194">
        <f t="shared" si="36"/>
        <v>0</v>
      </c>
      <c r="BH233" s="194">
        <f t="shared" si="37"/>
        <v>0</v>
      </c>
      <c r="BI233" s="194">
        <f t="shared" si="38"/>
        <v>0</v>
      </c>
      <c r="BJ233" s="19" t="s">
        <v>77</v>
      </c>
      <c r="BK233" s="194">
        <f t="shared" si="39"/>
        <v>0</v>
      </c>
      <c r="BL233" s="19" t="s">
        <v>167</v>
      </c>
      <c r="BM233" s="193" t="s">
        <v>5702</v>
      </c>
    </row>
    <row r="234" spans="1:65" s="2" customFormat="1" ht="24.2" customHeight="1">
      <c r="A234" s="36"/>
      <c r="B234" s="37"/>
      <c r="C234" s="181" t="s">
        <v>646</v>
      </c>
      <c r="D234" s="181" t="s">
        <v>246</v>
      </c>
      <c r="E234" s="182" t="s">
        <v>5703</v>
      </c>
      <c r="F234" s="183" t="s">
        <v>5704</v>
      </c>
      <c r="G234" s="184" t="s">
        <v>657</v>
      </c>
      <c r="H234" s="185">
        <v>3</v>
      </c>
      <c r="I234" s="186"/>
      <c r="J234" s="187">
        <f t="shared" si="30"/>
        <v>0</v>
      </c>
      <c r="K234" s="188"/>
      <c r="L234" s="41"/>
      <c r="M234" s="189" t="s">
        <v>18</v>
      </c>
      <c r="N234" s="190" t="s">
        <v>41</v>
      </c>
      <c r="O234" s="66"/>
      <c r="P234" s="191">
        <f t="shared" si="31"/>
        <v>0</v>
      </c>
      <c r="Q234" s="191">
        <v>1.6080000000000001E-2</v>
      </c>
      <c r="R234" s="191">
        <f t="shared" si="32"/>
        <v>4.8240000000000005E-2</v>
      </c>
      <c r="S234" s="191">
        <v>0</v>
      </c>
      <c r="T234" s="192">
        <f t="shared" si="3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167</v>
      </c>
      <c r="AT234" s="193" t="s">
        <v>246</v>
      </c>
      <c r="AU234" s="193" t="s">
        <v>79</v>
      </c>
      <c r="AY234" s="19" t="s">
        <v>244</v>
      </c>
      <c r="BE234" s="194">
        <f t="shared" si="34"/>
        <v>0</v>
      </c>
      <c r="BF234" s="194">
        <f t="shared" si="35"/>
        <v>0</v>
      </c>
      <c r="BG234" s="194">
        <f t="shared" si="36"/>
        <v>0</v>
      </c>
      <c r="BH234" s="194">
        <f t="shared" si="37"/>
        <v>0</v>
      </c>
      <c r="BI234" s="194">
        <f t="shared" si="38"/>
        <v>0</v>
      </c>
      <c r="BJ234" s="19" t="s">
        <v>77</v>
      </c>
      <c r="BK234" s="194">
        <f t="shared" si="39"/>
        <v>0</v>
      </c>
      <c r="BL234" s="19" t="s">
        <v>167</v>
      </c>
      <c r="BM234" s="193" t="s">
        <v>5705</v>
      </c>
    </row>
    <row r="235" spans="1:65" s="2" customFormat="1" ht="21.75" customHeight="1">
      <c r="A235" s="36"/>
      <c r="B235" s="37"/>
      <c r="C235" s="181" t="s">
        <v>654</v>
      </c>
      <c r="D235" s="181" t="s">
        <v>246</v>
      </c>
      <c r="E235" s="182" t="s">
        <v>660</v>
      </c>
      <c r="F235" s="183" t="s">
        <v>661</v>
      </c>
      <c r="G235" s="184" t="s">
        <v>657</v>
      </c>
      <c r="H235" s="185">
        <v>3</v>
      </c>
      <c r="I235" s="186"/>
      <c r="J235" s="187">
        <f t="shared" si="30"/>
        <v>0</v>
      </c>
      <c r="K235" s="188"/>
      <c r="L235" s="41"/>
      <c r="M235" s="189" t="s">
        <v>18</v>
      </c>
      <c r="N235" s="190" t="s">
        <v>41</v>
      </c>
      <c r="O235" s="66"/>
      <c r="P235" s="191">
        <f t="shared" si="31"/>
        <v>0</v>
      </c>
      <c r="Q235" s="191">
        <v>0</v>
      </c>
      <c r="R235" s="191">
        <f t="shared" si="32"/>
        <v>0</v>
      </c>
      <c r="S235" s="191">
        <v>1.9460000000000002E-2</v>
      </c>
      <c r="T235" s="192">
        <f t="shared" si="33"/>
        <v>5.8380000000000001E-2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3" t="s">
        <v>167</v>
      </c>
      <c r="AT235" s="193" t="s">
        <v>246</v>
      </c>
      <c r="AU235" s="193" t="s">
        <v>79</v>
      </c>
      <c r="AY235" s="19" t="s">
        <v>244</v>
      </c>
      <c r="BE235" s="194">
        <f t="shared" si="34"/>
        <v>0</v>
      </c>
      <c r="BF235" s="194">
        <f t="shared" si="35"/>
        <v>0</v>
      </c>
      <c r="BG235" s="194">
        <f t="shared" si="36"/>
        <v>0</v>
      </c>
      <c r="BH235" s="194">
        <f t="shared" si="37"/>
        <v>0</v>
      </c>
      <c r="BI235" s="194">
        <f t="shared" si="38"/>
        <v>0</v>
      </c>
      <c r="BJ235" s="19" t="s">
        <v>77</v>
      </c>
      <c r="BK235" s="194">
        <f t="shared" si="39"/>
        <v>0</v>
      </c>
      <c r="BL235" s="19" t="s">
        <v>167</v>
      </c>
      <c r="BM235" s="193" t="s">
        <v>5706</v>
      </c>
    </row>
    <row r="236" spans="1:65" s="2" customFormat="1" ht="33" customHeight="1">
      <c r="A236" s="36"/>
      <c r="B236" s="37"/>
      <c r="C236" s="181" t="s">
        <v>659</v>
      </c>
      <c r="D236" s="181" t="s">
        <v>246</v>
      </c>
      <c r="E236" s="182" t="s">
        <v>5707</v>
      </c>
      <c r="F236" s="183" t="s">
        <v>5708</v>
      </c>
      <c r="G236" s="184" t="s">
        <v>657</v>
      </c>
      <c r="H236" s="185">
        <v>9</v>
      </c>
      <c r="I236" s="186"/>
      <c r="J236" s="187">
        <f t="shared" si="30"/>
        <v>0</v>
      </c>
      <c r="K236" s="188"/>
      <c r="L236" s="41"/>
      <c r="M236" s="189" t="s">
        <v>18</v>
      </c>
      <c r="N236" s="190" t="s">
        <v>41</v>
      </c>
      <c r="O236" s="66"/>
      <c r="P236" s="191">
        <f t="shared" si="31"/>
        <v>0</v>
      </c>
      <c r="Q236" s="191">
        <v>1.4970000000000001E-2</v>
      </c>
      <c r="R236" s="191">
        <f t="shared" si="32"/>
        <v>0.13473000000000002</v>
      </c>
      <c r="S236" s="191">
        <v>0</v>
      </c>
      <c r="T236" s="192">
        <f t="shared" si="3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3" t="s">
        <v>167</v>
      </c>
      <c r="AT236" s="193" t="s">
        <v>246</v>
      </c>
      <c r="AU236" s="193" t="s">
        <v>79</v>
      </c>
      <c r="AY236" s="19" t="s">
        <v>244</v>
      </c>
      <c r="BE236" s="194">
        <f t="shared" si="34"/>
        <v>0</v>
      </c>
      <c r="BF236" s="194">
        <f t="shared" si="35"/>
        <v>0</v>
      </c>
      <c r="BG236" s="194">
        <f t="shared" si="36"/>
        <v>0</v>
      </c>
      <c r="BH236" s="194">
        <f t="shared" si="37"/>
        <v>0</v>
      </c>
      <c r="BI236" s="194">
        <f t="shared" si="38"/>
        <v>0</v>
      </c>
      <c r="BJ236" s="19" t="s">
        <v>77</v>
      </c>
      <c r="BK236" s="194">
        <f t="shared" si="39"/>
        <v>0</v>
      </c>
      <c r="BL236" s="19" t="s">
        <v>167</v>
      </c>
      <c r="BM236" s="193" t="s">
        <v>5709</v>
      </c>
    </row>
    <row r="237" spans="1:65" s="2" customFormat="1" ht="21.75" customHeight="1">
      <c r="A237" s="36"/>
      <c r="B237" s="37"/>
      <c r="C237" s="181" t="s">
        <v>663</v>
      </c>
      <c r="D237" s="181" t="s">
        <v>246</v>
      </c>
      <c r="E237" s="182" t="s">
        <v>5710</v>
      </c>
      <c r="F237" s="183" t="s">
        <v>5711</v>
      </c>
      <c r="G237" s="184" t="s">
        <v>657</v>
      </c>
      <c r="H237" s="185">
        <v>1</v>
      </c>
      <c r="I237" s="186"/>
      <c r="J237" s="187">
        <f t="shared" si="30"/>
        <v>0</v>
      </c>
      <c r="K237" s="188"/>
      <c r="L237" s="41"/>
      <c r="M237" s="189" t="s">
        <v>18</v>
      </c>
      <c r="N237" s="190" t="s">
        <v>41</v>
      </c>
      <c r="O237" s="66"/>
      <c r="P237" s="191">
        <f t="shared" si="31"/>
        <v>0</v>
      </c>
      <c r="Q237" s="191">
        <v>3.2599999999999999E-3</v>
      </c>
      <c r="R237" s="191">
        <f t="shared" si="32"/>
        <v>3.2599999999999999E-3</v>
      </c>
      <c r="S237" s="191">
        <v>0</v>
      </c>
      <c r="T237" s="192">
        <f t="shared" si="3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167</v>
      </c>
      <c r="AT237" s="193" t="s">
        <v>246</v>
      </c>
      <c r="AU237" s="193" t="s">
        <v>79</v>
      </c>
      <c r="AY237" s="19" t="s">
        <v>244</v>
      </c>
      <c r="BE237" s="194">
        <f t="shared" si="34"/>
        <v>0</v>
      </c>
      <c r="BF237" s="194">
        <f t="shared" si="35"/>
        <v>0</v>
      </c>
      <c r="BG237" s="194">
        <f t="shared" si="36"/>
        <v>0</v>
      </c>
      <c r="BH237" s="194">
        <f t="shared" si="37"/>
        <v>0</v>
      </c>
      <c r="BI237" s="194">
        <f t="shared" si="38"/>
        <v>0</v>
      </c>
      <c r="BJ237" s="19" t="s">
        <v>77</v>
      </c>
      <c r="BK237" s="194">
        <f t="shared" si="39"/>
        <v>0</v>
      </c>
      <c r="BL237" s="19" t="s">
        <v>167</v>
      </c>
      <c r="BM237" s="193" t="s">
        <v>5712</v>
      </c>
    </row>
    <row r="238" spans="1:65" s="2" customFormat="1" ht="24.2" customHeight="1">
      <c r="A238" s="36"/>
      <c r="B238" s="37"/>
      <c r="C238" s="218" t="s">
        <v>667</v>
      </c>
      <c r="D238" s="218" t="s">
        <v>264</v>
      </c>
      <c r="E238" s="219" t="s">
        <v>5713</v>
      </c>
      <c r="F238" s="220" t="s">
        <v>5714</v>
      </c>
      <c r="G238" s="221" t="s">
        <v>249</v>
      </c>
      <c r="H238" s="222">
        <v>1</v>
      </c>
      <c r="I238" s="223"/>
      <c r="J238" s="224">
        <f t="shared" si="30"/>
        <v>0</v>
      </c>
      <c r="K238" s="225"/>
      <c r="L238" s="226"/>
      <c r="M238" s="227" t="s">
        <v>18</v>
      </c>
      <c r="N238" s="228" t="s">
        <v>41</v>
      </c>
      <c r="O238" s="66"/>
      <c r="P238" s="191">
        <f t="shared" si="31"/>
        <v>0</v>
      </c>
      <c r="Q238" s="191">
        <v>1.7600000000000001E-2</v>
      </c>
      <c r="R238" s="191">
        <f t="shared" si="32"/>
        <v>1.7600000000000001E-2</v>
      </c>
      <c r="S238" s="191">
        <v>0</v>
      </c>
      <c r="T238" s="192">
        <f t="shared" si="3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415</v>
      </c>
      <c r="AT238" s="193" t="s">
        <v>264</v>
      </c>
      <c r="AU238" s="193" t="s">
        <v>79</v>
      </c>
      <c r="AY238" s="19" t="s">
        <v>244</v>
      </c>
      <c r="BE238" s="194">
        <f t="shared" si="34"/>
        <v>0</v>
      </c>
      <c r="BF238" s="194">
        <f t="shared" si="35"/>
        <v>0</v>
      </c>
      <c r="BG238" s="194">
        <f t="shared" si="36"/>
        <v>0</v>
      </c>
      <c r="BH238" s="194">
        <f t="shared" si="37"/>
        <v>0</v>
      </c>
      <c r="BI238" s="194">
        <f t="shared" si="38"/>
        <v>0</v>
      </c>
      <c r="BJ238" s="19" t="s">
        <v>77</v>
      </c>
      <c r="BK238" s="194">
        <f t="shared" si="39"/>
        <v>0</v>
      </c>
      <c r="BL238" s="19" t="s">
        <v>167</v>
      </c>
      <c r="BM238" s="193" t="s">
        <v>5715</v>
      </c>
    </row>
    <row r="239" spans="1:65" s="2" customFormat="1" ht="24.2" customHeight="1">
      <c r="A239" s="36"/>
      <c r="B239" s="37"/>
      <c r="C239" s="181" t="s">
        <v>671</v>
      </c>
      <c r="D239" s="181" t="s">
        <v>246</v>
      </c>
      <c r="E239" s="182" t="s">
        <v>5716</v>
      </c>
      <c r="F239" s="183" t="s">
        <v>5717</v>
      </c>
      <c r="G239" s="184" t="s">
        <v>657</v>
      </c>
      <c r="H239" s="185">
        <v>1</v>
      </c>
      <c r="I239" s="186"/>
      <c r="J239" s="187">
        <f t="shared" si="30"/>
        <v>0</v>
      </c>
      <c r="K239" s="188"/>
      <c r="L239" s="41"/>
      <c r="M239" s="189" t="s">
        <v>18</v>
      </c>
      <c r="N239" s="190" t="s">
        <v>41</v>
      </c>
      <c r="O239" s="66"/>
      <c r="P239" s="191">
        <f t="shared" si="31"/>
        <v>0</v>
      </c>
      <c r="Q239" s="191">
        <v>1.6889999999999999E-2</v>
      </c>
      <c r="R239" s="191">
        <f t="shared" si="32"/>
        <v>1.6889999999999999E-2</v>
      </c>
      <c r="S239" s="191">
        <v>0</v>
      </c>
      <c r="T239" s="192">
        <f t="shared" si="3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3" t="s">
        <v>167</v>
      </c>
      <c r="AT239" s="193" t="s">
        <v>246</v>
      </c>
      <c r="AU239" s="193" t="s">
        <v>79</v>
      </c>
      <c r="AY239" s="19" t="s">
        <v>244</v>
      </c>
      <c r="BE239" s="194">
        <f t="shared" si="34"/>
        <v>0</v>
      </c>
      <c r="BF239" s="194">
        <f t="shared" si="35"/>
        <v>0</v>
      </c>
      <c r="BG239" s="194">
        <f t="shared" si="36"/>
        <v>0</v>
      </c>
      <c r="BH239" s="194">
        <f t="shared" si="37"/>
        <v>0</v>
      </c>
      <c r="BI239" s="194">
        <f t="shared" si="38"/>
        <v>0</v>
      </c>
      <c r="BJ239" s="19" t="s">
        <v>77</v>
      </c>
      <c r="BK239" s="194">
        <f t="shared" si="39"/>
        <v>0</v>
      </c>
      <c r="BL239" s="19" t="s">
        <v>167</v>
      </c>
      <c r="BM239" s="193" t="s">
        <v>5718</v>
      </c>
    </row>
    <row r="240" spans="1:65" s="2" customFormat="1" ht="24.2" customHeight="1">
      <c r="A240" s="36"/>
      <c r="B240" s="37"/>
      <c r="C240" s="181" t="s">
        <v>675</v>
      </c>
      <c r="D240" s="181" t="s">
        <v>246</v>
      </c>
      <c r="E240" s="182" t="s">
        <v>5719</v>
      </c>
      <c r="F240" s="183" t="s">
        <v>5720</v>
      </c>
      <c r="G240" s="184" t="s">
        <v>657</v>
      </c>
      <c r="H240" s="185">
        <v>1</v>
      </c>
      <c r="I240" s="186"/>
      <c r="J240" s="187">
        <f t="shared" si="30"/>
        <v>0</v>
      </c>
      <c r="K240" s="188"/>
      <c r="L240" s="41"/>
      <c r="M240" s="189" t="s">
        <v>18</v>
      </c>
      <c r="N240" s="190" t="s">
        <v>41</v>
      </c>
      <c r="O240" s="66"/>
      <c r="P240" s="191">
        <f t="shared" si="31"/>
        <v>0</v>
      </c>
      <c r="Q240" s="191">
        <v>0</v>
      </c>
      <c r="R240" s="191">
        <f t="shared" si="32"/>
        <v>0</v>
      </c>
      <c r="S240" s="191">
        <v>3.4700000000000002E-2</v>
      </c>
      <c r="T240" s="192">
        <f t="shared" si="33"/>
        <v>3.4700000000000002E-2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167</v>
      </c>
      <c r="AT240" s="193" t="s">
        <v>246</v>
      </c>
      <c r="AU240" s="193" t="s">
        <v>79</v>
      </c>
      <c r="AY240" s="19" t="s">
        <v>244</v>
      </c>
      <c r="BE240" s="194">
        <f t="shared" si="34"/>
        <v>0</v>
      </c>
      <c r="BF240" s="194">
        <f t="shared" si="35"/>
        <v>0</v>
      </c>
      <c r="BG240" s="194">
        <f t="shared" si="36"/>
        <v>0</v>
      </c>
      <c r="BH240" s="194">
        <f t="shared" si="37"/>
        <v>0</v>
      </c>
      <c r="BI240" s="194">
        <f t="shared" si="38"/>
        <v>0</v>
      </c>
      <c r="BJ240" s="19" t="s">
        <v>77</v>
      </c>
      <c r="BK240" s="194">
        <f t="shared" si="39"/>
        <v>0</v>
      </c>
      <c r="BL240" s="19" t="s">
        <v>167</v>
      </c>
      <c r="BM240" s="193" t="s">
        <v>5721</v>
      </c>
    </row>
    <row r="241" spans="1:65" s="2" customFormat="1" ht="33" customHeight="1">
      <c r="A241" s="36"/>
      <c r="B241" s="37"/>
      <c r="C241" s="181" t="s">
        <v>679</v>
      </c>
      <c r="D241" s="181" t="s">
        <v>246</v>
      </c>
      <c r="E241" s="182" t="s">
        <v>5722</v>
      </c>
      <c r="F241" s="183" t="s">
        <v>5723</v>
      </c>
      <c r="G241" s="184" t="s">
        <v>657</v>
      </c>
      <c r="H241" s="185">
        <v>2</v>
      </c>
      <c r="I241" s="186"/>
      <c r="J241" s="187">
        <f t="shared" si="30"/>
        <v>0</v>
      </c>
      <c r="K241" s="188"/>
      <c r="L241" s="41"/>
      <c r="M241" s="189" t="s">
        <v>18</v>
      </c>
      <c r="N241" s="190" t="s">
        <v>41</v>
      </c>
      <c r="O241" s="66"/>
      <c r="P241" s="191">
        <f t="shared" si="31"/>
        <v>0</v>
      </c>
      <c r="Q241" s="191">
        <v>1.4749999999999999E-2</v>
      </c>
      <c r="R241" s="191">
        <f t="shared" si="32"/>
        <v>2.9499999999999998E-2</v>
      </c>
      <c r="S241" s="191">
        <v>0</v>
      </c>
      <c r="T241" s="192">
        <f t="shared" si="3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3" t="s">
        <v>167</v>
      </c>
      <c r="AT241" s="193" t="s">
        <v>246</v>
      </c>
      <c r="AU241" s="193" t="s">
        <v>79</v>
      </c>
      <c r="AY241" s="19" t="s">
        <v>244</v>
      </c>
      <c r="BE241" s="194">
        <f t="shared" si="34"/>
        <v>0</v>
      </c>
      <c r="BF241" s="194">
        <f t="shared" si="35"/>
        <v>0</v>
      </c>
      <c r="BG241" s="194">
        <f t="shared" si="36"/>
        <v>0</v>
      </c>
      <c r="BH241" s="194">
        <f t="shared" si="37"/>
        <v>0</v>
      </c>
      <c r="BI241" s="194">
        <f t="shared" si="38"/>
        <v>0</v>
      </c>
      <c r="BJ241" s="19" t="s">
        <v>77</v>
      </c>
      <c r="BK241" s="194">
        <f t="shared" si="39"/>
        <v>0</v>
      </c>
      <c r="BL241" s="19" t="s">
        <v>167</v>
      </c>
      <c r="BM241" s="193" t="s">
        <v>5724</v>
      </c>
    </row>
    <row r="242" spans="1:65" s="2" customFormat="1" ht="33" customHeight="1">
      <c r="A242" s="36"/>
      <c r="B242" s="37"/>
      <c r="C242" s="181" t="s">
        <v>683</v>
      </c>
      <c r="D242" s="181" t="s">
        <v>246</v>
      </c>
      <c r="E242" s="182" t="s">
        <v>5725</v>
      </c>
      <c r="F242" s="183" t="s">
        <v>5726</v>
      </c>
      <c r="G242" s="184" t="s">
        <v>657</v>
      </c>
      <c r="H242" s="185">
        <v>2</v>
      </c>
      <c r="I242" s="186"/>
      <c r="J242" s="187">
        <f t="shared" si="30"/>
        <v>0</v>
      </c>
      <c r="K242" s="188"/>
      <c r="L242" s="41"/>
      <c r="M242" s="189" t="s">
        <v>18</v>
      </c>
      <c r="N242" s="190" t="s">
        <v>41</v>
      </c>
      <c r="O242" s="66"/>
      <c r="P242" s="191">
        <f t="shared" si="31"/>
        <v>0</v>
      </c>
      <c r="Q242" s="191">
        <v>0.13164999999999999</v>
      </c>
      <c r="R242" s="191">
        <f t="shared" si="32"/>
        <v>0.26329999999999998</v>
      </c>
      <c r="S242" s="191">
        <v>0</v>
      </c>
      <c r="T242" s="192">
        <f t="shared" si="3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167</v>
      </c>
      <c r="AT242" s="193" t="s">
        <v>246</v>
      </c>
      <c r="AU242" s="193" t="s">
        <v>79</v>
      </c>
      <c r="AY242" s="19" t="s">
        <v>244</v>
      </c>
      <c r="BE242" s="194">
        <f t="shared" si="34"/>
        <v>0</v>
      </c>
      <c r="BF242" s="194">
        <f t="shared" si="35"/>
        <v>0</v>
      </c>
      <c r="BG242" s="194">
        <f t="shared" si="36"/>
        <v>0</v>
      </c>
      <c r="BH242" s="194">
        <f t="shared" si="37"/>
        <v>0</v>
      </c>
      <c r="BI242" s="194">
        <f t="shared" si="38"/>
        <v>0</v>
      </c>
      <c r="BJ242" s="19" t="s">
        <v>77</v>
      </c>
      <c r="BK242" s="194">
        <f t="shared" si="39"/>
        <v>0</v>
      </c>
      <c r="BL242" s="19" t="s">
        <v>167</v>
      </c>
      <c r="BM242" s="193" t="s">
        <v>5727</v>
      </c>
    </row>
    <row r="243" spans="1:65" s="2" customFormat="1" ht="24.2" customHeight="1">
      <c r="A243" s="36"/>
      <c r="B243" s="37"/>
      <c r="C243" s="181" t="s">
        <v>687</v>
      </c>
      <c r="D243" s="181" t="s">
        <v>246</v>
      </c>
      <c r="E243" s="182" t="s">
        <v>5728</v>
      </c>
      <c r="F243" s="183" t="s">
        <v>5729</v>
      </c>
      <c r="G243" s="184" t="s">
        <v>657</v>
      </c>
      <c r="H243" s="185">
        <v>1</v>
      </c>
      <c r="I243" s="186"/>
      <c r="J243" s="187">
        <f t="shared" si="30"/>
        <v>0</v>
      </c>
      <c r="K243" s="188"/>
      <c r="L243" s="41"/>
      <c r="M243" s="189" t="s">
        <v>18</v>
      </c>
      <c r="N243" s="190" t="s">
        <v>41</v>
      </c>
      <c r="O243" s="66"/>
      <c r="P243" s="191">
        <f t="shared" si="31"/>
        <v>0</v>
      </c>
      <c r="Q243" s="191">
        <v>2.4000000000000001E-4</v>
      </c>
      <c r="R243" s="191">
        <f t="shared" si="32"/>
        <v>2.4000000000000001E-4</v>
      </c>
      <c r="S243" s="191">
        <v>0</v>
      </c>
      <c r="T243" s="192">
        <f t="shared" si="3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3" t="s">
        <v>167</v>
      </c>
      <c r="AT243" s="193" t="s">
        <v>246</v>
      </c>
      <c r="AU243" s="193" t="s">
        <v>79</v>
      </c>
      <c r="AY243" s="19" t="s">
        <v>244</v>
      </c>
      <c r="BE243" s="194">
        <f t="shared" si="34"/>
        <v>0</v>
      </c>
      <c r="BF243" s="194">
        <f t="shared" si="35"/>
        <v>0</v>
      </c>
      <c r="BG243" s="194">
        <f t="shared" si="36"/>
        <v>0</v>
      </c>
      <c r="BH243" s="194">
        <f t="shared" si="37"/>
        <v>0</v>
      </c>
      <c r="BI243" s="194">
        <f t="shared" si="38"/>
        <v>0</v>
      </c>
      <c r="BJ243" s="19" t="s">
        <v>77</v>
      </c>
      <c r="BK243" s="194">
        <f t="shared" si="39"/>
        <v>0</v>
      </c>
      <c r="BL243" s="19" t="s">
        <v>167</v>
      </c>
      <c r="BM243" s="193" t="s">
        <v>5730</v>
      </c>
    </row>
    <row r="244" spans="1:65" s="2" customFormat="1" ht="24.2" customHeight="1">
      <c r="A244" s="36"/>
      <c r="B244" s="37"/>
      <c r="C244" s="181" t="s">
        <v>691</v>
      </c>
      <c r="D244" s="181" t="s">
        <v>246</v>
      </c>
      <c r="E244" s="182" t="s">
        <v>5731</v>
      </c>
      <c r="F244" s="183" t="s">
        <v>5732</v>
      </c>
      <c r="G244" s="184" t="s">
        <v>657</v>
      </c>
      <c r="H244" s="185">
        <v>45</v>
      </c>
      <c r="I244" s="186"/>
      <c r="J244" s="187">
        <f t="shared" si="30"/>
        <v>0</v>
      </c>
      <c r="K244" s="188"/>
      <c r="L244" s="41"/>
      <c r="M244" s="189" t="s">
        <v>18</v>
      </c>
      <c r="N244" s="190" t="s">
        <v>41</v>
      </c>
      <c r="O244" s="66"/>
      <c r="P244" s="191">
        <f t="shared" si="31"/>
        <v>0</v>
      </c>
      <c r="Q244" s="191">
        <v>9.0000000000000006E-5</v>
      </c>
      <c r="R244" s="191">
        <f t="shared" si="32"/>
        <v>4.0500000000000006E-3</v>
      </c>
      <c r="S244" s="191">
        <v>0</v>
      </c>
      <c r="T244" s="192">
        <f t="shared" si="3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3" t="s">
        <v>167</v>
      </c>
      <c r="AT244" s="193" t="s">
        <v>246</v>
      </c>
      <c r="AU244" s="193" t="s">
        <v>79</v>
      </c>
      <c r="AY244" s="19" t="s">
        <v>244</v>
      </c>
      <c r="BE244" s="194">
        <f t="shared" si="34"/>
        <v>0</v>
      </c>
      <c r="BF244" s="194">
        <f t="shared" si="35"/>
        <v>0</v>
      </c>
      <c r="BG244" s="194">
        <f t="shared" si="36"/>
        <v>0</v>
      </c>
      <c r="BH244" s="194">
        <f t="shared" si="37"/>
        <v>0</v>
      </c>
      <c r="BI244" s="194">
        <f t="shared" si="38"/>
        <v>0</v>
      </c>
      <c r="BJ244" s="19" t="s">
        <v>77</v>
      </c>
      <c r="BK244" s="194">
        <f t="shared" si="39"/>
        <v>0</v>
      </c>
      <c r="BL244" s="19" t="s">
        <v>167</v>
      </c>
      <c r="BM244" s="193" t="s">
        <v>5733</v>
      </c>
    </row>
    <row r="245" spans="1:65" s="2" customFormat="1" ht="24.2" customHeight="1">
      <c r="A245" s="36"/>
      <c r="B245" s="37"/>
      <c r="C245" s="218" t="s">
        <v>695</v>
      </c>
      <c r="D245" s="218" t="s">
        <v>264</v>
      </c>
      <c r="E245" s="219" t="s">
        <v>5734</v>
      </c>
      <c r="F245" s="220" t="s">
        <v>5735</v>
      </c>
      <c r="G245" s="221" t="s">
        <v>249</v>
      </c>
      <c r="H245" s="222">
        <v>45</v>
      </c>
      <c r="I245" s="223"/>
      <c r="J245" s="224">
        <f t="shared" si="30"/>
        <v>0</v>
      </c>
      <c r="K245" s="225"/>
      <c r="L245" s="226"/>
      <c r="M245" s="227" t="s">
        <v>18</v>
      </c>
      <c r="N245" s="228" t="s">
        <v>41</v>
      </c>
      <c r="O245" s="66"/>
      <c r="P245" s="191">
        <f t="shared" si="31"/>
        <v>0</v>
      </c>
      <c r="Q245" s="191">
        <v>3.1E-4</v>
      </c>
      <c r="R245" s="191">
        <f t="shared" si="32"/>
        <v>1.3950000000000001E-2</v>
      </c>
      <c r="S245" s="191">
        <v>0</v>
      </c>
      <c r="T245" s="192">
        <f t="shared" si="3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415</v>
      </c>
      <c r="AT245" s="193" t="s">
        <v>264</v>
      </c>
      <c r="AU245" s="193" t="s">
        <v>79</v>
      </c>
      <c r="AY245" s="19" t="s">
        <v>244</v>
      </c>
      <c r="BE245" s="194">
        <f t="shared" si="34"/>
        <v>0</v>
      </c>
      <c r="BF245" s="194">
        <f t="shared" si="35"/>
        <v>0</v>
      </c>
      <c r="BG245" s="194">
        <f t="shared" si="36"/>
        <v>0</v>
      </c>
      <c r="BH245" s="194">
        <f t="shared" si="37"/>
        <v>0</v>
      </c>
      <c r="BI245" s="194">
        <f t="shared" si="38"/>
        <v>0</v>
      </c>
      <c r="BJ245" s="19" t="s">
        <v>77</v>
      </c>
      <c r="BK245" s="194">
        <f t="shared" si="39"/>
        <v>0</v>
      </c>
      <c r="BL245" s="19" t="s">
        <v>167</v>
      </c>
      <c r="BM245" s="193" t="s">
        <v>5736</v>
      </c>
    </row>
    <row r="246" spans="1:65" s="2" customFormat="1" ht="24.2" customHeight="1">
      <c r="A246" s="36"/>
      <c r="B246" s="37"/>
      <c r="C246" s="181" t="s">
        <v>699</v>
      </c>
      <c r="D246" s="181" t="s">
        <v>246</v>
      </c>
      <c r="E246" s="182" t="s">
        <v>5737</v>
      </c>
      <c r="F246" s="183" t="s">
        <v>5738</v>
      </c>
      <c r="G246" s="184" t="s">
        <v>657</v>
      </c>
      <c r="H246" s="185">
        <v>1</v>
      </c>
      <c r="I246" s="186"/>
      <c r="J246" s="187">
        <f t="shared" si="30"/>
        <v>0</v>
      </c>
      <c r="K246" s="188"/>
      <c r="L246" s="41"/>
      <c r="M246" s="189" t="s">
        <v>18</v>
      </c>
      <c r="N246" s="190" t="s">
        <v>41</v>
      </c>
      <c r="O246" s="66"/>
      <c r="P246" s="191">
        <f t="shared" si="31"/>
        <v>0</v>
      </c>
      <c r="Q246" s="191">
        <v>1.9599999999999999E-3</v>
      </c>
      <c r="R246" s="191">
        <f t="shared" si="32"/>
        <v>1.9599999999999999E-3</v>
      </c>
      <c r="S246" s="191">
        <v>0</v>
      </c>
      <c r="T246" s="192">
        <f t="shared" si="3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167</v>
      </c>
      <c r="AT246" s="193" t="s">
        <v>246</v>
      </c>
      <c r="AU246" s="193" t="s">
        <v>79</v>
      </c>
      <c r="AY246" s="19" t="s">
        <v>244</v>
      </c>
      <c r="BE246" s="194">
        <f t="shared" si="34"/>
        <v>0</v>
      </c>
      <c r="BF246" s="194">
        <f t="shared" si="35"/>
        <v>0</v>
      </c>
      <c r="BG246" s="194">
        <f t="shared" si="36"/>
        <v>0</v>
      </c>
      <c r="BH246" s="194">
        <f t="shared" si="37"/>
        <v>0</v>
      </c>
      <c r="BI246" s="194">
        <f t="shared" si="38"/>
        <v>0</v>
      </c>
      <c r="BJ246" s="19" t="s">
        <v>77</v>
      </c>
      <c r="BK246" s="194">
        <f t="shared" si="39"/>
        <v>0</v>
      </c>
      <c r="BL246" s="19" t="s">
        <v>167</v>
      </c>
      <c r="BM246" s="193" t="s">
        <v>5739</v>
      </c>
    </row>
    <row r="247" spans="1:65" s="15" customFormat="1">
      <c r="B247" s="229"/>
      <c r="C247" s="230"/>
      <c r="D247" s="197" t="s">
        <v>252</v>
      </c>
      <c r="E247" s="231" t="s">
        <v>18</v>
      </c>
      <c r="F247" s="232" t="s">
        <v>5740</v>
      </c>
      <c r="G247" s="230"/>
      <c r="H247" s="231" t="s">
        <v>18</v>
      </c>
      <c r="I247" s="233"/>
      <c r="J247" s="230"/>
      <c r="K247" s="230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252</v>
      </c>
      <c r="AU247" s="238" t="s">
        <v>79</v>
      </c>
      <c r="AV247" s="15" t="s">
        <v>77</v>
      </c>
      <c r="AW247" s="15" t="s">
        <v>32</v>
      </c>
      <c r="AX247" s="15" t="s">
        <v>70</v>
      </c>
      <c r="AY247" s="238" t="s">
        <v>244</v>
      </c>
    </row>
    <row r="248" spans="1:65" s="13" customFormat="1">
      <c r="B248" s="195"/>
      <c r="C248" s="196"/>
      <c r="D248" s="197" t="s">
        <v>252</v>
      </c>
      <c r="E248" s="198" t="s">
        <v>18</v>
      </c>
      <c r="F248" s="199" t="s">
        <v>77</v>
      </c>
      <c r="G248" s="196"/>
      <c r="H248" s="200">
        <v>1</v>
      </c>
      <c r="I248" s="201"/>
      <c r="J248" s="196"/>
      <c r="K248" s="196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252</v>
      </c>
      <c r="AU248" s="206" t="s">
        <v>79</v>
      </c>
      <c r="AV248" s="13" t="s">
        <v>79</v>
      </c>
      <c r="AW248" s="13" t="s">
        <v>32</v>
      </c>
      <c r="AX248" s="13" t="s">
        <v>77</v>
      </c>
      <c r="AY248" s="206" t="s">
        <v>244</v>
      </c>
    </row>
    <row r="249" spans="1:65" s="2" customFormat="1" ht="24.2" customHeight="1">
      <c r="A249" s="36"/>
      <c r="B249" s="37"/>
      <c r="C249" s="181" t="s">
        <v>705</v>
      </c>
      <c r="D249" s="181" t="s">
        <v>246</v>
      </c>
      <c r="E249" s="182" t="s">
        <v>5741</v>
      </c>
      <c r="F249" s="183" t="s">
        <v>5742</v>
      </c>
      <c r="G249" s="184" t="s">
        <v>657</v>
      </c>
      <c r="H249" s="185">
        <v>2</v>
      </c>
      <c r="I249" s="186"/>
      <c r="J249" s="187">
        <f>ROUND(I249*H249,2)</f>
        <v>0</v>
      </c>
      <c r="K249" s="188"/>
      <c r="L249" s="41"/>
      <c r="M249" s="189" t="s">
        <v>18</v>
      </c>
      <c r="N249" s="190" t="s">
        <v>41</v>
      </c>
      <c r="O249" s="66"/>
      <c r="P249" s="191">
        <f>O249*H249</f>
        <v>0</v>
      </c>
      <c r="Q249" s="191">
        <v>1.8E-3</v>
      </c>
      <c r="R249" s="191">
        <f>Q249*H249</f>
        <v>3.5999999999999999E-3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167</v>
      </c>
      <c r="AT249" s="193" t="s">
        <v>246</v>
      </c>
      <c r="AU249" s="193" t="s">
        <v>79</v>
      </c>
      <c r="AY249" s="19" t="s">
        <v>244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77</v>
      </c>
      <c r="BK249" s="194">
        <f>ROUND(I249*H249,2)</f>
        <v>0</v>
      </c>
      <c r="BL249" s="19" t="s">
        <v>167</v>
      </c>
      <c r="BM249" s="193" t="s">
        <v>5743</v>
      </c>
    </row>
    <row r="250" spans="1:65" s="2" customFormat="1" ht="16.5" customHeight="1">
      <c r="A250" s="36"/>
      <c r="B250" s="37"/>
      <c r="C250" s="181" t="s">
        <v>709</v>
      </c>
      <c r="D250" s="181" t="s">
        <v>246</v>
      </c>
      <c r="E250" s="182" t="s">
        <v>5744</v>
      </c>
      <c r="F250" s="183" t="s">
        <v>5745</v>
      </c>
      <c r="G250" s="184" t="s">
        <v>657</v>
      </c>
      <c r="H250" s="185">
        <v>8</v>
      </c>
      <c r="I250" s="186"/>
      <c r="J250" s="187">
        <f>ROUND(I250*H250,2)</f>
        <v>0</v>
      </c>
      <c r="K250" s="188"/>
      <c r="L250" s="41"/>
      <c r="M250" s="189" t="s">
        <v>18</v>
      </c>
      <c r="N250" s="190" t="s">
        <v>41</v>
      </c>
      <c r="O250" s="66"/>
      <c r="P250" s="191">
        <f>O250*H250</f>
        <v>0</v>
      </c>
      <c r="Q250" s="191">
        <v>1.8400000000000001E-3</v>
      </c>
      <c r="R250" s="191">
        <f>Q250*H250</f>
        <v>1.472E-2</v>
      </c>
      <c r="S250" s="191">
        <v>0</v>
      </c>
      <c r="T250" s="19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3" t="s">
        <v>167</v>
      </c>
      <c r="AT250" s="193" t="s">
        <v>246</v>
      </c>
      <c r="AU250" s="193" t="s">
        <v>79</v>
      </c>
      <c r="AY250" s="19" t="s">
        <v>244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77</v>
      </c>
      <c r="BK250" s="194">
        <f>ROUND(I250*H250,2)</f>
        <v>0</v>
      </c>
      <c r="BL250" s="19" t="s">
        <v>167</v>
      </c>
      <c r="BM250" s="193" t="s">
        <v>5746</v>
      </c>
    </row>
    <row r="251" spans="1:65" s="2" customFormat="1" ht="16.5" customHeight="1">
      <c r="A251" s="36"/>
      <c r="B251" s="37"/>
      <c r="C251" s="181" t="s">
        <v>716</v>
      </c>
      <c r="D251" s="181" t="s">
        <v>246</v>
      </c>
      <c r="E251" s="182" t="s">
        <v>5747</v>
      </c>
      <c r="F251" s="183" t="s">
        <v>5748</v>
      </c>
      <c r="G251" s="184" t="s">
        <v>657</v>
      </c>
      <c r="H251" s="185">
        <v>1</v>
      </c>
      <c r="I251" s="186"/>
      <c r="J251" s="187">
        <f>ROUND(I251*H251,2)</f>
        <v>0</v>
      </c>
      <c r="K251" s="188"/>
      <c r="L251" s="41"/>
      <c r="M251" s="189" t="s">
        <v>18</v>
      </c>
      <c r="N251" s="190" t="s">
        <v>41</v>
      </c>
      <c r="O251" s="66"/>
      <c r="P251" s="191">
        <f>O251*H251</f>
        <v>0</v>
      </c>
      <c r="Q251" s="191">
        <v>1.8400000000000001E-3</v>
      </c>
      <c r="R251" s="191">
        <f>Q251*H251</f>
        <v>1.8400000000000001E-3</v>
      </c>
      <c r="S251" s="191">
        <v>0</v>
      </c>
      <c r="T251" s="19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3" t="s">
        <v>167</v>
      </c>
      <c r="AT251" s="193" t="s">
        <v>246</v>
      </c>
      <c r="AU251" s="193" t="s">
        <v>79</v>
      </c>
      <c r="AY251" s="19" t="s">
        <v>244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9" t="s">
        <v>77</v>
      </c>
      <c r="BK251" s="194">
        <f>ROUND(I251*H251,2)</f>
        <v>0</v>
      </c>
      <c r="BL251" s="19" t="s">
        <v>167</v>
      </c>
      <c r="BM251" s="193" t="s">
        <v>5749</v>
      </c>
    </row>
    <row r="252" spans="1:65" s="2" customFormat="1" ht="24.2" customHeight="1">
      <c r="A252" s="36"/>
      <c r="B252" s="37"/>
      <c r="C252" s="181" t="s">
        <v>720</v>
      </c>
      <c r="D252" s="181" t="s">
        <v>246</v>
      </c>
      <c r="E252" s="182" t="s">
        <v>5750</v>
      </c>
      <c r="F252" s="183" t="s">
        <v>5751</v>
      </c>
      <c r="G252" s="184" t="s">
        <v>249</v>
      </c>
      <c r="H252" s="185">
        <v>1</v>
      </c>
      <c r="I252" s="186"/>
      <c r="J252" s="187">
        <f>ROUND(I252*H252,2)</f>
        <v>0</v>
      </c>
      <c r="K252" s="188"/>
      <c r="L252" s="41"/>
      <c r="M252" s="189" t="s">
        <v>18</v>
      </c>
      <c r="N252" s="190" t="s">
        <v>41</v>
      </c>
      <c r="O252" s="66"/>
      <c r="P252" s="191">
        <f>O252*H252</f>
        <v>0</v>
      </c>
      <c r="Q252" s="191">
        <v>4.0000000000000003E-5</v>
      </c>
      <c r="R252" s="191">
        <f>Q252*H252</f>
        <v>4.0000000000000003E-5</v>
      </c>
      <c r="S252" s="191">
        <v>0</v>
      </c>
      <c r="T252" s="19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3" t="s">
        <v>167</v>
      </c>
      <c r="AT252" s="193" t="s">
        <v>246</v>
      </c>
      <c r="AU252" s="193" t="s">
        <v>79</v>
      </c>
      <c r="AY252" s="19" t="s">
        <v>244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77</v>
      </c>
      <c r="BK252" s="194">
        <f>ROUND(I252*H252,2)</f>
        <v>0</v>
      </c>
      <c r="BL252" s="19" t="s">
        <v>167</v>
      </c>
      <c r="BM252" s="193" t="s">
        <v>5752</v>
      </c>
    </row>
    <row r="253" spans="1:65" s="15" customFormat="1">
      <c r="B253" s="229"/>
      <c r="C253" s="230"/>
      <c r="D253" s="197" t="s">
        <v>252</v>
      </c>
      <c r="E253" s="231" t="s">
        <v>18</v>
      </c>
      <c r="F253" s="232" t="s">
        <v>5753</v>
      </c>
      <c r="G253" s="230"/>
      <c r="H253" s="231" t="s">
        <v>18</v>
      </c>
      <c r="I253" s="233"/>
      <c r="J253" s="230"/>
      <c r="K253" s="230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252</v>
      </c>
      <c r="AU253" s="238" t="s">
        <v>79</v>
      </c>
      <c r="AV253" s="15" t="s">
        <v>77</v>
      </c>
      <c r="AW253" s="15" t="s">
        <v>32</v>
      </c>
      <c r="AX253" s="15" t="s">
        <v>70</v>
      </c>
      <c r="AY253" s="238" t="s">
        <v>244</v>
      </c>
    </row>
    <row r="254" spans="1:65" s="13" customFormat="1">
      <c r="B254" s="195"/>
      <c r="C254" s="196"/>
      <c r="D254" s="197" t="s">
        <v>252</v>
      </c>
      <c r="E254" s="198" t="s">
        <v>18</v>
      </c>
      <c r="F254" s="199" t="s">
        <v>77</v>
      </c>
      <c r="G254" s="196"/>
      <c r="H254" s="200">
        <v>1</v>
      </c>
      <c r="I254" s="201"/>
      <c r="J254" s="196"/>
      <c r="K254" s="196"/>
      <c r="L254" s="202"/>
      <c r="M254" s="203"/>
      <c r="N254" s="204"/>
      <c r="O254" s="204"/>
      <c r="P254" s="204"/>
      <c r="Q254" s="204"/>
      <c r="R254" s="204"/>
      <c r="S254" s="204"/>
      <c r="T254" s="205"/>
      <c r="AT254" s="206" t="s">
        <v>252</v>
      </c>
      <c r="AU254" s="206" t="s">
        <v>79</v>
      </c>
      <c r="AV254" s="13" t="s">
        <v>79</v>
      </c>
      <c r="AW254" s="13" t="s">
        <v>32</v>
      </c>
      <c r="AX254" s="13" t="s">
        <v>77</v>
      </c>
      <c r="AY254" s="206" t="s">
        <v>244</v>
      </c>
    </row>
    <row r="255" spans="1:65" s="2" customFormat="1" ht="24.2" customHeight="1">
      <c r="A255" s="36"/>
      <c r="B255" s="37"/>
      <c r="C255" s="218" t="s">
        <v>727</v>
      </c>
      <c r="D255" s="218" t="s">
        <v>264</v>
      </c>
      <c r="E255" s="219" t="s">
        <v>5754</v>
      </c>
      <c r="F255" s="220" t="s">
        <v>5755</v>
      </c>
      <c r="G255" s="221" t="s">
        <v>249</v>
      </c>
      <c r="H255" s="222">
        <v>1</v>
      </c>
      <c r="I255" s="223"/>
      <c r="J255" s="224">
        <f>ROUND(I255*H255,2)</f>
        <v>0</v>
      </c>
      <c r="K255" s="225"/>
      <c r="L255" s="226"/>
      <c r="M255" s="227" t="s">
        <v>18</v>
      </c>
      <c r="N255" s="228" t="s">
        <v>41</v>
      </c>
      <c r="O255" s="66"/>
      <c r="P255" s="191">
        <f>O255*H255</f>
        <v>0</v>
      </c>
      <c r="Q255" s="191">
        <v>1.5200000000000001E-3</v>
      </c>
      <c r="R255" s="191">
        <f>Q255*H255</f>
        <v>1.5200000000000001E-3</v>
      </c>
      <c r="S255" s="191">
        <v>0</v>
      </c>
      <c r="T255" s="19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3" t="s">
        <v>415</v>
      </c>
      <c r="AT255" s="193" t="s">
        <v>264</v>
      </c>
      <c r="AU255" s="193" t="s">
        <v>79</v>
      </c>
      <c r="AY255" s="19" t="s">
        <v>244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77</v>
      </c>
      <c r="BK255" s="194">
        <f>ROUND(I255*H255,2)</f>
        <v>0</v>
      </c>
      <c r="BL255" s="19" t="s">
        <v>167</v>
      </c>
      <c r="BM255" s="193" t="s">
        <v>5756</v>
      </c>
    </row>
    <row r="256" spans="1:65" s="2" customFormat="1" ht="24.2" customHeight="1">
      <c r="A256" s="36"/>
      <c r="B256" s="37"/>
      <c r="C256" s="181" t="s">
        <v>732</v>
      </c>
      <c r="D256" s="181" t="s">
        <v>246</v>
      </c>
      <c r="E256" s="182" t="s">
        <v>5757</v>
      </c>
      <c r="F256" s="183" t="s">
        <v>5758</v>
      </c>
      <c r="G256" s="184" t="s">
        <v>249</v>
      </c>
      <c r="H256" s="185">
        <v>6</v>
      </c>
      <c r="I256" s="186"/>
      <c r="J256" s="187">
        <f>ROUND(I256*H256,2)</f>
        <v>0</v>
      </c>
      <c r="K256" s="188"/>
      <c r="L256" s="41"/>
      <c r="M256" s="189" t="s">
        <v>18</v>
      </c>
      <c r="N256" s="190" t="s">
        <v>41</v>
      </c>
      <c r="O256" s="66"/>
      <c r="P256" s="191">
        <f>O256*H256</f>
        <v>0</v>
      </c>
      <c r="Q256" s="191">
        <v>2.3000000000000001E-4</v>
      </c>
      <c r="R256" s="191">
        <f>Q256*H256</f>
        <v>1.3800000000000002E-3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167</v>
      </c>
      <c r="AT256" s="193" t="s">
        <v>246</v>
      </c>
      <c r="AU256" s="193" t="s">
        <v>79</v>
      </c>
      <c r="AY256" s="19" t="s">
        <v>244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77</v>
      </c>
      <c r="BK256" s="194">
        <f>ROUND(I256*H256,2)</f>
        <v>0</v>
      </c>
      <c r="BL256" s="19" t="s">
        <v>167</v>
      </c>
      <c r="BM256" s="193" t="s">
        <v>5759</v>
      </c>
    </row>
    <row r="257" spans="1:65" s="2" customFormat="1" ht="24.2" customHeight="1">
      <c r="A257" s="36"/>
      <c r="B257" s="37"/>
      <c r="C257" s="181" t="s">
        <v>736</v>
      </c>
      <c r="D257" s="181" t="s">
        <v>246</v>
      </c>
      <c r="E257" s="182" t="s">
        <v>5760</v>
      </c>
      <c r="F257" s="183" t="s">
        <v>5761</v>
      </c>
      <c r="G257" s="184" t="s">
        <v>249</v>
      </c>
      <c r="H257" s="185">
        <v>2</v>
      </c>
      <c r="I257" s="186"/>
      <c r="J257" s="187">
        <f>ROUND(I257*H257,2)</f>
        <v>0</v>
      </c>
      <c r="K257" s="188"/>
      <c r="L257" s="41"/>
      <c r="M257" s="189" t="s">
        <v>18</v>
      </c>
      <c r="N257" s="190" t="s">
        <v>41</v>
      </c>
      <c r="O257" s="66"/>
      <c r="P257" s="191">
        <f>O257*H257</f>
        <v>0</v>
      </c>
      <c r="Q257" s="191">
        <v>2.7999999999999998E-4</v>
      </c>
      <c r="R257" s="191">
        <f>Q257*H257</f>
        <v>5.5999999999999995E-4</v>
      </c>
      <c r="S257" s="191">
        <v>0</v>
      </c>
      <c r="T257" s="19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3" t="s">
        <v>167</v>
      </c>
      <c r="AT257" s="193" t="s">
        <v>246</v>
      </c>
      <c r="AU257" s="193" t="s">
        <v>79</v>
      </c>
      <c r="AY257" s="19" t="s">
        <v>244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77</v>
      </c>
      <c r="BK257" s="194">
        <f>ROUND(I257*H257,2)</f>
        <v>0</v>
      </c>
      <c r="BL257" s="19" t="s">
        <v>167</v>
      </c>
      <c r="BM257" s="193" t="s">
        <v>5762</v>
      </c>
    </row>
    <row r="258" spans="1:65" s="2" customFormat="1" ht="44.25" customHeight="1">
      <c r="A258" s="36"/>
      <c r="B258" s="37"/>
      <c r="C258" s="181" t="s">
        <v>742</v>
      </c>
      <c r="D258" s="181" t="s">
        <v>246</v>
      </c>
      <c r="E258" s="182" t="s">
        <v>5763</v>
      </c>
      <c r="F258" s="183" t="s">
        <v>5764</v>
      </c>
      <c r="G258" s="184" t="s">
        <v>1286</v>
      </c>
      <c r="H258" s="248"/>
      <c r="I258" s="186"/>
      <c r="J258" s="187">
        <f>ROUND(I258*H258,2)</f>
        <v>0</v>
      </c>
      <c r="K258" s="188"/>
      <c r="L258" s="41"/>
      <c r="M258" s="189" t="s">
        <v>18</v>
      </c>
      <c r="N258" s="190" t="s">
        <v>41</v>
      </c>
      <c r="O258" s="6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3" t="s">
        <v>167</v>
      </c>
      <c r="AT258" s="193" t="s">
        <v>246</v>
      </c>
      <c r="AU258" s="193" t="s">
        <v>79</v>
      </c>
      <c r="AY258" s="19" t="s">
        <v>244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77</v>
      </c>
      <c r="BK258" s="194">
        <f>ROUND(I258*H258,2)</f>
        <v>0</v>
      </c>
      <c r="BL258" s="19" t="s">
        <v>167</v>
      </c>
      <c r="BM258" s="193" t="s">
        <v>5765</v>
      </c>
    </row>
    <row r="259" spans="1:65" s="12" customFormat="1" ht="22.9" customHeight="1">
      <c r="B259" s="165"/>
      <c r="C259" s="166"/>
      <c r="D259" s="167" t="s">
        <v>69</v>
      </c>
      <c r="E259" s="179" t="s">
        <v>3157</v>
      </c>
      <c r="F259" s="179" t="s">
        <v>3158</v>
      </c>
      <c r="G259" s="166"/>
      <c r="H259" s="166"/>
      <c r="I259" s="169"/>
      <c r="J259" s="180">
        <f>BK259</f>
        <v>0</v>
      </c>
      <c r="K259" s="166"/>
      <c r="L259" s="171"/>
      <c r="M259" s="172"/>
      <c r="N259" s="173"/>
      <c r="O259" s="173"/>
      <c r="P259" s="174">
        <f>SUM(P260:P263)</f>
        <v>0</v>
      </c>
      <c r="Q259" s="173"/>
      <c r="R259" s="174">
        <f>SUM(R260:R263)</f>
        <v>8.2199999999999995E-2</v>
      </c>
      <c r="S259" s="173"/>
      <c r="T259" s="175">
        <f>SUM(T260:T263)</f>
        <v>0</v>
      </c>
      <c r="AR259" s="176" t="s">
        <v>79</v>
      </c>
      <c r="AT259" s="177" t="s">
        <v>69</v>
      </c>
      <c r="AU259" s="177" t="s">
        <v>77</v>
      </c>
      <c r="AY259" s="176" t="s">
        <v>244</v>
      </c>
      <c r="BK259" s="178">
        <f>SUM(BK260:BK263)</f>
        <v>0</v>
      </c>
    </row>
    <row r="260" spans="1:65" s="2" customFormat="1" ht="37.9" customHeight="1">
      <c r="A260" s="36"/>
      <c r="B260" s="37"/>
      <c r="C260" s="181" t="s">
        <v>749</v>
      </c>
      <c r="D260" s="181" t="s">
        <v>246</v>
      </c>
      <c r="E260" s="182" t="s">
        <v>5766</v>
      </c>
      <c r="F260" s="183" t="s">
        <v>5767</v>
      </c>
      <c r="G260" s="184" t="s">
        <v>657</v>
      </c>
      <c r="H260" s="185">
        <v>1</v>
      </c>
      <c r="I260" s="186"/>
      <c r="J260" s="187">
        <f>ROUND(I260*H260,2)</f>
        <v>0</v>
      </c>
      <c r="K260" s="188"/>
      <c r="L260" s="41"/>
      <c r="M260" s="189" t="s">
        <v>18</v>
      </c>
      <c r="N260" s="190" t="s">
        <v>41</v>
      </c>
      <c r="O260" s="66"/>
      <c r="P260" s="191">
        <f>O260*H260</f>
        <v>0</v>
      </c>
      <c r="Q260" s="191">
        <v>3.8999999999999998E-3</v>
      </c>
      <c r="R260" s="191">
        <f>Q260*H260</f>
        <v>3.8999999999999998E-3</v>
      </c>
      <c r="S260" s="191">
        <v>0</v>
      </c>
      <c r="T260" s="19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3" t="s">
        <v>167</v>
      </c>
      <c r="AT260" s="193" t="s">
        <v>246</v>
      </c>
      <c r="AU260" s="193" t="s">
        <v>79</v>
      </c>
      <c r="AY260" s="19" t="s">
        <v>244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77</v>
      </c>
      <c r="BK260" s="194">
        <f>ROUND(I260*H260,2)</f>
        <v>0</v>
      </c>
      <c r="BL260" s="19" t="s">
        <v>167</v>
      </c>
      <c r="BM260" s="193" t="s">
        <v>5768</v>
      </c>
    </row>
    <row r="261" spans="1:65" s="2" customFormat="1" ht="37.9" customHeight="1">
      <c r="A261" s="36"/>
      <c r="B261" s="37"/>
      <c r="C261" s="181" t="s">
        <v>754</v>
      </c>
      <c r="D261" s="181" t="s">
        <v>246</v>
      </c>
      <c r="E261" s="182" t="s">
        <v>5769</v>
      </c>
      <c r="F261" s="183" t="s">
        <v>5770</v>
      </c>
      <c r="G261" s="184" t="s">
        <v>657</v>
      </c>
      <c r="H261" s="185">
        <v>3</v>
      </c>
      <c r="I261" s="186"/>
      <c r="J261" s="187">
        <f>ROUND(I261*H261,2)</f>
        <v>0</v>
      </c>
      <c r="K261" s="188"/>
      <c r="L261" s="41"/>
      <c r="M261" s="189" t="s">
        <v>18</v>
      </c>
      <c r="N261" s="190" t="s">
        <v>41</v>
      </c>
      <c r="O261" s="66"/>
      <c r="P261" s="191">
        <f>O261*H261</f>
        <v>0</v>
      </c>
      <c r="Q261" s="191">
        <v>7.7000000000000002E-3</v>
      </c>
      <c r="R261" s="191">
        <f>Q261*H261</f>
        <v>2.3100000000000002E-2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167</v>
      </c>
      <c r="AT261" s="193" t="s">
        <v>246</v>
      </c>
      <c r="AU261" s="193" t="s">
        <v>79</v>
      </c>
      <c r="AY261" s="19" t="s">
        <v>244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77</v>
      </c>
      <c r="BK261" s="194">
        <f>ROUND(I261*H261,2)</f>
        <v>0</v>
      </c>
      <c r="BL261" s="19" t="s">
        <v>167</v>
      </c>
      <c r="BM261" s="193" t="s">
        <v>5771</v>
      </c>
    </row>
    <row r="262" spans="1:65" s="2" customFormat="1" ht="37.9" customHeight="1">
      <c r="A262" s="36"/>
      <c r="B262" s="37"/>
      <c r="C262" s="181" t="s">
        <v>760</v>
      </c>
      <c r="D262" s="181" t="s">
        <v>246</v>
      </c>
      <c r="E262" s="182" t="s">
        <v>5772</v>
      </c>
      <c r="F262" s="183" t="s">
        <v>5773</v>
      </c>
      <c r="G262" s="184" t="s">
        <v>657</v>
      </c>
      <c r="H262" s="185">
        <v>6</v>
      </c>
      <c r="I262" s="186"/>
      <c r="J262" s="187">
        <f>ROUND(I262*H262,2)</f>
        <v>0</v>
      </c>
      <c r="K262" s="188"/>
      <c r="L262" s="41"/>
      <c r="M262" s="189" t="s">
        <v>18</v>
      </c>
      <c r="N262" s="190" t="s">
        <v>41</v>
      </c>
      <c r="O262" s="66"/>
      <c r="P262" s="191">
        <f>O262*H262</f>
        <v>0</v>
      </c>
      <c r="Q262" s="191">
        <v>9.1999999999999998E-3</v>
      </c>
      <c r="R262" s="191">
        <f>Q262*H262</f>
        <v>5.5199999999999999E-2</v>
      </c>
      <c r="S262" s="191">
        <v>0</v>
      </c>
      <c r="T262" s="19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167</v>
      </c>
      <c r="AT262" s="193" t="s">
        <v>246</v>
      </c>
      <c r="AU262" s="193" t="s">
        <v>79</v>
      </c>
      <c r="AY262" s="19" t="s">
        <v>244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77</v>
      </c>
      <c r="BK262" s="194">
        <f>ROUND(I262*H262,2)</f>
        <v>0</v>
      </c>
      <c r="BL262" s="19" t="s">
        <v>167</v>
      </c>
      <c r="BM262" s="193" t="s">
        <v>5774</v>
      </c>
    </row>
    <row r="263" spans="1:65" s="2" customFormat="1" ht="44.25" customHeight="1">
      <c r="A263" s="36"/>
      <c r="B263" s="37"/>
      <c r="C263" s="181" t="s">
        <v>765</v>
      </c>
      <c r="D263" s="181" t="s">
        <v>246</v>
      </c>
      <c r="E263" s="182" t="s">
        <v>5775</v>
      </c>
      <c r="F263" s="183" t="s">
        <v>5776</v>
      </c>
      <c r="G263" s="184" t="s">
        <v>1286</v>
      </c>
      <c r="H263" s="248"/>
      <c r="I263" s="186"/>
      <c r="J263" s="187">
        <f>ROUND(I263*H263,2)</f>
        <v>0</v>
      </c>
      <c r="K263" s="188"/>
      <c r="L263" s="41"/>
      <c r="M263" s="189" t="s">
        <v>18</v>
      </c>
      <c r="N263" s="190" t="s">
        <v>41</v>
      </c>
      <c r="O263" s="66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3" t="s">
        <v>167</v>
      </c>
      <c r="AT263" s="193" t="s">
        <v>246</v>
      </c>
      <c r="AU263" s="193" t="s">
        <v>79</v>
      </c>
      <c r="AY263" s="19" t="s">
        <v>244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77</v>
      </c>
      <c r="BK263" s="194">
        <f>ROUND(I263*H263,2)</f>
        <v>0</v>
      </c>
      <c r="BL263" s="19" t="s">
        <v>167</v>
      </c>
      <c r="BM263" s="193" t="s">
        <v>5777</v>
      </c>
    </row>
    <row r="264" spans="1:65" s="12" customFormat="1" ht="22.9" customHeight="1">
      <c r="B264" s="165"/>
      <c r="C264" s="166"/>
      <c r="D264" s="167" t="s">
        <v>69</v>
      </c>
      <c r="E264" s="179" t="s">
        <v>3194</v>
      </c>
      <c r="F264" s="179" t="s">
        <v>3195</v>
      </c>
      <c r="G264" s="166"/>
      <c r="H264" s="166"/>
      <c r="I264" s="169"/>
      <c r="J264" s="180">
        <f>BK264</f>
        <v>0</v>
      </c>
      <c r="K264" s="166"/>
      <c r="L264" s="171"/>
      <c r="M264" s="172"/>
      <c r="N264" s="173"/>
      <c r="O264" s="173"/>
      <c r="P264" s="174">
        <f>SUM(P265:P266)</f>
        <v>0</v>
      </c>
      <c r="Q264" s="173"/>
      <c r="R264" s="174">
        <f>SUM(R265:R266)</f>
        <v>8.4000000000000003E-4</v>
      </c>
      <c r="S264" s="173"/>
      <c r="T264" s="175">
        <f>SUM(T265:T266)</f>
        <v>0</v>
      </c>
      <c r="AR264" s="176" t="s">
        <v>79</v>
      </c>
      <c r="AT264" s="177" t="s">
        <v>69</v>
      </c>
      <c r="AU264" s="177" t="s">
        <v>77</v>
      </c>
      <c r="AY264" s="176" t="s">
        <v>244</v>
      </c>
      <c r="BK264" s="178">
        <f>SUM(BK265:BK266)</f>
        <v>0</v>
      </c>
    </row>
    <row r="265" spans="1:65" s="2" customFormat="1" ht="21.75" customHeight="1">
      <c r="A265" s="36"/>
      <c r="B265" s="37"/>
      <c r="C265" s="181" t="s">
        <v>770</v>
      </c>
      <c r="D265" s="181" t="s">
        <v>246</v>
      </c>
      <c r="E265" s="182" t="s">
        <v>5778</v>
      </c>
      <c r="F265" s="183" t="s">
        <v>5779</v>
      </c>
      <c r="G265" s="184" t="s">
        <v>249</v>
      </c>
      <c r="H265" s="185">
        <v>7</v>
      </c>
      <c r="I265" s="186"/>
      <c r="J265" s="187">
        <f>ROUND(I265*H265,2)</f>
        <v>0</v>
      </c>
      <c r="K265" s="188"/>
      <c r="L265" s="41"/>
      <c r="M265" s="189" t="s">
        <v>18</v>
      </c>
      <c r="N265" s="190" t="s">
        <v>41</v>
      </c>
      <c r="O265" s="66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3" t="s">
        <v>167</v>
      </c>
      <c r="AT265" s="193" t="s">
        <v>246</v>
      </c>
      <c r="AU265" s="193" t="s">
        <v>79</v>
      </c>
      <c r="AY265" s="19" t="s">
        <v>244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77</v>
      </c>
      <c r="BK265" s="194">
        <f>ROUND(I265*H265,2)</f>
        <v>0</v>
      </c>
      <c r="BL265" s="19" t="s">
        <v>167</v>
      </c>
      <c r="BM265" s="193" t="s">
        <v>5780</v>
      </c>
    </row>
    <row r="266" spans="1:65" s="2" customFormat="1" ht="16.5" customHeight="1">
      <c r="A266" s="36"/>
      <c r="B266" s="37"/>
      <c r="C266" s="218" t="s">
        <v>775</v>
      </c>
      <c r="D266" s="218" t="s">
        <v>264</v>
      </c>
      <c r="E266" s="219" t="s">
        <v>5781</v>
      </c>
      <c r="F266" s="220" t="s">
        <v>5782</v>
      </c>
      <c r="G266" s="221" t="s">
        <v>249</v>
      </c>
      <c r="H266" s="222">
        <v>7</v>
      </c>
      <c r="I266" s="223"/>
      <c r="J266" s="224">
        <f>ROUND(I266*H266,2)</f>
        <v>0</v>
      </c>
      <c r="K266" s="225"/>
      <c r="L266" s="226"/>
      <c r="M266" s="227" t="s">
        <v>18</v>
      </c>
      <c r="N266" s="228" t="s">
        <v>41</v>
      </c>
      <c r="O266" s="66"/>
      <c r="P266" s="191">
        <f>O266*H266</f>
        <v>0</v>
      </c>
      <c r="Q266" s="191">
        <v>1.2E-4</v>
      </c>
      <c r="R266" s="191">
        <f>Q266*H266</f>
        <v>8.4000000000000003E-4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415</v>
      </c>
      <c r="AT266" s="193" t="s">
        <v>264</v>
      </c>
      <c r="AU266" s="193" t="s">
        <v>79</v>
      </c>
      <c r="AY266" s="19" t="s">
        <v>244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77</v>
      </c>
      <c r="BK266" s="194">
        <f>ROUND(I266*H266,2)</f>
        <v>0</v>
      </c>
      <c r="BL266" s="19" t="s">
        <v>167</v>
      </c>
      <c r="BM266" s="193" t="s">
        <v>5783</v>
      </c>
    </row>
    <row r="267" spans="1:65" s="12" customFormat="1" ht="22.9" customHeight="1">
      <c r="B267" s="165"/>
      <c r="C267" s="166"/>
      <c r="D267" s="167" t="s">
        <v>69</v>
      </c>
      <c r="E267" s="179" t="s">
        <v>1145</v>
      </c>
      <c r="F267" s="179" t="s">
        <v>1146</v>
      </c>
      <c r="G267" s="166"/>
      <c r="H267" s="166"/>
      <c r="I267" s="169"/>
      <c r="J267" s="180">
        <f>BK267</f>
        <v>0</v>
      </c>
      <c r="K267" s="166"/>
      <c r="L267" s="171"/>
      <c r="M267" s="172"/>
      <c r="N267" s="173"/>
      <c r="O267" s="173"/>
      <c r="P267" s="174">
        <f>SUM(P268:P271)</f>
        <v>0</v>
      </c>
      <c r="Q267" s="173"/>
      <c r="R267" s="174">
        <f>SUM(R268:R271)</f>
        <v>4.2400000000000007E-3</v>
      </c>
      <c r="S267" s="173"/>
      <c r="T267" s="175">
        <f>SUM(T268:T271)</f>
        <v>0</v>
      </c>
      <c r="AR267" s="176" t="s">
        <v>79</v>
      </c>
      <c r="AT267" s="177" t="s">
        <v>69</v>
      </c>
      <c r="AU267" s="177" t="s">
        <v>77</v>
      </c>
      <c r="AY267" s="176" t="s">
        <v>244</v>
      </c>
      <c r="BK267" s="178">
        <f>SUM(BK268:BK271)</f>
        <v>0</v>
      </c>
    </row>
    <row r="268" spans="1:65" s="2" customFormat="1" ht="24.2" customHeight="1">
      <c r="A268" s="36"/>
      <c r="B268" s="37"/>
      <c r="C268" s="181" t="s">
        <v>781</v>
      </c>
      <c r="D268" s="181" t="s">
        <v>246</v>
      </c>
      <c r="E268" s="182" t="s">
        <v>5135</v>
      </c>
      <c r="F268" s="183" t="s">
        <v>5136</v>
      </c>
      <c r="G268" s="184" t="s">
        <v>379</v>
      </c>
      <c r="H268" s="185">
        <v>106</v>
      </c>
      <c r="I268" s="186"/>
      <c r="J268" s="187">
        <f>ROUND(I268*H268,2)</f>
        <v>0</v>
      </c>
      <c r="K268" s="188"/>
      <c r="L268" s="41"/>
      <c r="M268" s="189" t="s">
        <v>18</v>
      </c>
      <c r="N268" s="190" t="s">
        <v>41</v>
      </c>
      <c r="O268" s="66"/>
      <c r="P268" s="191">
        <f>O268*H268</f>
        <v>0</v>
      </c>
      <c r="Q268" s="191">
        <v>2.0000000000000002E-5</v>
      </c>
      <c r="R268" s="191">
        <f>Q268*H268</f>
        <v>2.1200000000000004E-3</v>
      </c>
      <c r="S268" s="191">
        <v>0</v>
      </c>
      <c r="T268" s="19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3" t="s">
        <v>250</v>
      </c>
      <c r="AT268" s="193" t="s">
        <v>246</v>
      </c>
      <c r="AU268" s="193" t="s">
        <v>79</v>
      </c>
      <c r="AY268" s="19" t="s">
        <v>244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77</v>
      </c>
      <c r="BK268" s="194">
        <f>ROUND(I268*H268,2)</f>
        <v>0</v>
      </c>
      <c r="BL268" s="19" t="s">
        <v>250</v>
      </c>
      <c r="BM268" s="193" t="s">
        <v>5784</v>
      </c>
    </row>
    <row r="269" spans="1:65" s="13" customFormat="1">
      <c r="B269" s="195"/>
      <c r="C269" s="196"/>
      <c r="D269" s="197" t="s">
        <v>252</v>
      </c>
      <c r="E269" s="198" t="s">
        <v>18</v>
      </c>
      <c r="F269" s="199" t="s">
        <v>5785</v>
      </c>
      <c r="G269" s="196"/>
      <c r="H269" s="200">
        <v>106</v>
      </c>
      <c r="I269" s="201"/>
      <c r="J269" s="196"/>
      <c r="K269" s="196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252</v>
      </c>
      <c r="AU269" s="206" t="s">
        <v>79</v>
      </c>
      <c r="AV269" s="13" t="s">
        <v>79</v>
      </c>
      <c r="AW269" s="13" t="s">
        <v>32</v>
      </c>
      <c r="AX269" s="13" t="s">
        <v>70</v>
      </c>
      <c r="AY269" s="206" t="s">
        <v>244</v>
      </c>
    </row>
    <row r="270" spans="1:65" s="14" customFormat="1">
      <c r="B270" s="207"/>
      <c r="C270" s="208"/>
      <c r="D270" s="197" t="s">
        <v>252</v>
      </c>
      <c r="E270" s="209" t="s">
        <v>18</v>
      </c>
      <c r="F270" s="210" t="s">
        <v>254</v>
      </c>
      <c r="G270" s="208"/>
      <c r="H270" s="211">
        <v>106</v>
      </c>
      <c r="I270" s="212"/>
      <c r="J270" s="208"/>
      <c r="K270" s="208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252</v>
      </c>
      <c r="AU270" s="217" t="s">
        <v>79</v>
      </c>
      <c r="AV270" s="14" t="s">
        <v>250</v>
      </c>
      <c r="AW270" s="14" t="s">
        <v>32</v>
      </c>
      <c r="AX270" s="14" t="s">
        <v>77</v>
      </c>
      <c r="AY270" s="217" t="s">
        <v>244</v>
      </c>
    </row>
    <row r="271" spans="1:65" s="2" customFormat="1" ht="33" customHeight="1">
      <c r="A271" s="36"/>
      <c r="B271" s="37"/>
      <c r="C271" s="181" t="s">
        <v>786</v>
      </c>
      <c r="D271" s="181" t="s">
        <v>246</v>
      </c>
      <c r="E271" s="182" t="s">
        <v>5141</v>
      </c>
      <c r="F271" s="183" t="s">
        <v>5142</v>
      </c>
      <c r="G271" s="184" t="s">
        <v>379</v>
      </c>
      <c r="H271" s="185">
        <v>106</v>
      </c>
      <c r="I271" s="186"/>
      <c r="J271" s="187">
        <f>ROUND(I271*H271,2)</f>
        <v>0</v>
      </c>
      <c r="K271" s="188"/>
      <c r="L271" s="41"/>
      <c r="M271" s="243" t="s">
        <v>18</v>
      </c>
      <c r="N271" s="244" t="s">
        <v>41</v>
      </c>
      <c r="O271" s="245"/>
      <c r="P271" s="246">
        <f>O271*H271</f>
        <v>0</v>
      </c>
      <c r="Q271" s="246">
        <v>2.0000000000000002E-5</v>
      </c>
      <c r="R271" s="246">
        <f>Q271*H271</f>
        <v>2.1200000000000004E-3</v>
      </c>
      <c r="S271" s="246">
        <v>0</v>
      </c>
      <c r="T271" s="247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250</v>
      </c>
      <c r="AT271" s="193" t="s">
        <v>246</v>
      </c>
      <c r="AU271" s="193" t="s">
        <v>79</v>
      </c>
      <c r="AY271" s="19" t="s">
        <v>244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77</v>
      </c>
      <c r="BK271" s="194">
        <f>ROUND(I271*H271,2)</f>
        <v>0</v>
      </c>
      <c r="BL271" s="19" t="s">
        <v>250</v>
      </c>
      <c r="BM271" s="193" t="s">
        <v>5786</v>
      </c>
    </row>
    <row r="272" spans="1:65" s="2" customFormat="1" ht="6.95" customHeight="1">
      <c r="A272" s="36"/>
      <c r="B272" s="49"/>
      <c r="C272" s="50"/>
      <c r="D272" s="50"/>
      <c r="E272" s="50"/>
      <c r="F272" s="50"/>
      <c r="G272" s="50"/>
      <c r="H272" s="50"/>
      <c r="I272" s="50"/>
      <c r="J272" s="50"/>
      <c r="K272" s="50"/>
      <c r="L272" s="41"/>
      <c r="M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</row>
  </sheetData>
  <sheetProtection algorithmName="SHA-512" hashValue="LO5U/y8/UY0LyZJ126lgeEm2R39Qs6e4//8QmICXA6w1TMbkCxvwfQpBdP5+Q/1hNgTiUxjM5nQjRK3AigKNdQ==" saltValue="A2/IpvJdfw7QczSUxUswtYpDotGJZolSfEG2j0eY0OmFLylyzY/3QSAkzBUgTh45ta/iGcy5vbMbCitLtc1ixQ==" spinCount="100000" sheet="1" objects="1" scenarios="1" formatColumns="0" formatRows="0" autoFilter="0"/>
  <autoFilter ref="C95:K271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114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5787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ROUND((SUM(BE93:BE264)),  2)</f>
        <v>0</v>
      </c>
      <c r="G35" s="36"/>
      <c r="H35" s="36"/>
      <c r="I35" s="126">
        <v>0.21</v>
      </c>
      <c r="J35" s="125">
        <f>ROUND(((SUM(BE93:BE264))*I35),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ROUND((SUM(BF93:BF264)),  2)</f>
        <v>0</v>
      </c>
      <c r="G36" s="36"/>
      <c r="H36" s="36"/>
      <c r="I36" s="126">
        <v>0.15</v>
      </c>
      <c r="J36" s="125">
        <f>ROUND(((SUM(BF93:BF264))*I36),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ROUND((SUM(BG93:BG264)),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ROUND((SUM(BH93:BH264)),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ROUND((SUM(BI93:BI264)),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02.4.7. - Silnoproud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1382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9" customFormat="1" ht="24.95" customHeight="1">
      <c r="B65" s="142"/>
      <c r="C65" s="143"/>
      <c r="D65" s="144" t="s">
        <v>1383</v>
      </c>
      <c r="E65" s="145"/>
      <c r="F65" s="145"/>
      <c r="G65" s="145"/>
      <c r="H65" s="145"/>
      <c r="I65" s="145"/>
      <c r="J65" s="146">
        <f>J104</f>
        <v>0</v>
      </c>
      <c r="K65" s="143"/>
      <c r="L65" s="147"/>
    </row>
    <row r="66" spans="1:31" s="9" customFormat="1" ht="24.95" customHeight="1">
      <c r="B66" s="142"/>
      <c r="C66" s="143"/>
      <c r="D66" s="144" t="s">
        <v>1384</v>
      </c>
      <c r="E66" s="145"/>
      <c r="F66" s="145"/>
      <c r="G66" s="145"/>
      <c r="H66" s="145"/>
      <c r="I66" s="145"/>
      <c r="J66" s="146">
        <f>J148</f>
        <v>0</v>
      </c>
      <c r="K66" s="143"/>
      <c r="L66" s="147"/>
    </row>
    <row r="67" spans="1:31" s="9" customFormat="1" ht="24.95" customHeight="1">
      <c r="B67" s="142"/>
      <c r="C67" s="143"/>
      <c r="D67" s="144" t="s">
        <v>1385</v>
      </c>
      <c r="E67" s="145"/>
      <c r="F67" s="145"/>
      <c r="G67" s="145"/>
      <c r="H67" s="145"/>
      <c r="I67" s="145"/>
      <c r="J67" s="146">
        <f>J168</f>
        <v>0</v>
      </c>
      <c r="K67" s="143"/>
      <c r="L67" s="147"/>
    </row>
    <row r="68" spans="1:31" s="9" customFormat="1" ht="24.95" customHeight="1">
      <c r="B68" s="142"/>
      <c r="C68" s="143"/>
      <c r="D68" s="144" t="s">
        <v>5788</v>
      </c>
      <c r="E68" s="145"/>
      <c r="F68" s="145"/>
      <c r="G68" s="145"/>
      <c r="H68" s="145"/>
      <c r="I68" s="145"/>
      <c r="J68" s="146">
        <f>J207</f>
        <v>0</v>
      </c>
      <c r="K68" s="143"/>
      <c r="L68" s="147"/>
    </row>
    <row r="69" spans="1:31" s="9" customFormat="1" ht="24.95" customHeight="1">
      <c r="B69" s="142"/>
      <c r="C69" s="143"/>
      <c r="D69" s="144" t="s">
        <v>5789</v>
      </c>
      <c r="E69" s="145"/>
      <c r="F69" s="145"/>
      <c r="G69" s="145"/>
      <c r="H69" s="145"/>
      <c r="I69" s="145"/>
      <c r="J69" s="146">
        <f>J214</f>
        <v>0</v>
      </c>
      <c r="K69" s="143"/>
      <c r="L69" s="147"/>
    </row>
    <row r="70" spans="1:31" s="9" customFormat="1" ht="24.95" customHeight="1">
      <c r="B70" s="142"/>
      <c r="C70" s="143"/>
      <c r="D70" s="144" t="s">
        <v>5790</v>
      </c>
      <c r="E70" s="145"/>
      <c r="F70" s="145"/>
      <c r="G70" s="145"/>
      <c r="H70" s="145"/>
      <c r="I70" s="145"/>
      <c r="J70" s="146">
        <f>J243</f>
        <v>0</v>
      </c>
      <c r="K70" s="143"/>
      <c r="L70" s="147"/>
    </row>
    <row r="71" spans="1:31" s="9" customFormat="1" ht="24.95" customHeight="1">
      <c r="B71" s="142"/>
      <c r="C71" s="143"/>
      <c r="D71" s="144" t="s">
        <v>5791</v>
      </c>
      <c r="E71" s="145"/>
      <c r="F71" s="145"/>
      <c r="G71" s="145"/>
      <c r="H71" s="145"/>
      <c r="I71" s="145"/>
      <c r="J71" s="146">
        <f>J250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229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15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7" t="str">
        <f>E7</f>
        <v>JAK  - Smluvní rozpočet VZ.13.2022</v>
      </c>
      <c r="F81" s="398"/>
      <c r="G81" s="398"/>
      <c r="H81" s="39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200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7" t="s">
        <v>201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202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2" t="str">
        <f>E11</f>
        <v>SO 02.4.7. - Silnoproud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20</v>
      </c>
      <c r="D87" s="38"/>
      <c r="E87" s="38"/>
      <c r="F87" s="29" t="str">
        <f>F14</f>
        <v xml:space="preserve"> </v>
      </c>
      <c r="G87" s="38"/>
      <c r="H87" s="38"/>
      <c r="I87" s="31" t="s">
        <v>22</v>
      </c>
      <c r="J87" s="61" t="str">
        <f>IF(J14="","",J14)</f>
        <v>12. 8. 2022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>
      <c r="A89" s="36"/>
      <c r="B89" s="37"/>
      <c r="C89" s="31" t="s">
        <v>24</v>
      </c>
      <c r="D89" s="38"/>
      <c r="E89" s="38"/>
      <c r="F89" s="29" t="str">
        <f>E17</f>
        <v>MČ Praha 6, odbor školství</v>
      </c>
      <c r="G89" s="38"/>
      <c r="H89" s="38"/>
      <c r="I89" s="31" t="s">
        <v>30</v>
      </c>
      <c r="J89" s="34" t="str">
        <f>E23</f>
        <v>D - PLUS PROJEKTOVÁ A INŽENÝRSKÁ a.s.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28</v>
      </c>
      <c r="D90" s="38"/>
      <c r="E90" s="38"/>
      <c r="F90" s="29" t="str">
        <f>IF(E20="","",E20)</f>
        <v>Vyplň údaj</v>
      </c>
      <c r="G90" s="38"/>
      <c r="H90" s="38"/>
      <c r="I90" s="31" t="s">
        <v>33</v>
      </c>
      <c r="J90" s="34" t="str">
        <f>E26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230</v>
      </c>
      <c r="D92" s="156" t="s">
        <v>55</v>
      </c>
      <c r="E92" s="156" t="s">
        <v>51</v>
      </c>
      <c r="F92" s="156" t="s">
        <v>52</v>
      </c>
      <c r="G92" s="156" t="s">
        <v>231</v>
      </c>
      <c r="H92" s="156" t="s">
        <v>232</v>
      </c>
      <c r="I92" s="156" t="s">
        <v>233</v>
      </c>
      <c r="J92" s="157" t="s">
        <v>206</v>
      </c>
      <c r="K92" s="158" t="s">
        <v>234</v>
      </c>
      <c r="L92" s="159"/>
      <c r="M92" s="70" t="s">
        <v>18</v>
      </c>
      <c r="N92" s="71" t="s">
        <v>40</v>
      </c>
      <c r="O92" s="71" t="s">
        <v>235</v>
      </c>
      <c r="P92" s="71" t="s">
        <v>236</v>
      </c>
      <c r="Q92" s="71" t="s">
        <v>237</v>
      </c>
      <c r="R92" s="71" t="s">
        <v>238</v>
      </c>
      <c r="S92" s="71" t="s">
        <v>239</v>
      </c>
      <c r="T92" s="72" t="s">
        <v>240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241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P94+P104+P148+P168+P207+P214+P243+P250</f>
        <v>0</v>
      </c>
      <c r="Q93" s="74"/>
      <c r="R93" s="162">
        <f>R94+R104+R148+R168+R207+R214+R243+R250</f>
        <v>0</v>
      </c>
      <c r="S93" s="74"/>
      <c r="T93" s="163">
        <f>T94+T104+T148+T168+T207+T214+T243+T250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207</v>
      </c>
      <c r="BK93" s="164">
        <f>BK94+BK104+BK148+BK168+BK207+BK214+BK243+BK250</f>
        <v>0</v>
      </c>
    </row>
    <row r="94" spans="1:65" s="12" customFormat="1" ht="25.9" customHeight="1">
      <c r="B94" s="165"/>
      <c r="C94" s="166"/>
      <c r="D94" s="167" t="s">
        <v>69</v>
      </c>
      <c r="E94" s="168" t="s">
        <v>1240</v>
      </c>
      <c r="F94" s="168" t="s">
        <v>1389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SUM(P95:P103)</f>
        <v>0</v>
      </c>
      <c r="Q94" s="173"/>
      <c r="R94" s="174">
        <f>SUM(R95:R103)</f>
        <v>0</v>
      </c>
      <c r="S94" s="173"/>
      <c r="T94" s="175">
        <f>SUM(T95:T103)</f>
        <v>0</v>
      </c>
      <c r="AR94" s="176" t="s">
        <v>77</v>
      </c>
      <c r="AT94" s="177" t="s">
        <v>69</v>
      </c>
      <c r="AU94" s="177" t="s">
        <v>70</v>
      </c>
      <c r="AY94" s="176" t="s">
        <v>244</v>
      </c>
      <c r="BK94" s="178">
        <f>SUM(BK95:BK103)</f>
        <v>0</v>
      </c>
    </row>
    <row r="95" spans="1:65" s="2" customFormat="1" ht="90" customHeight="1">
      <c r="A95" s="36"/>
      <c r="B95" s="37"/>
      <c r="C95" s="218" t="s">
        <v>77</v>
      </c>
      <c r="D95" s="218" t="s">
        <v>264</v>
      </c>
      <c r="E95" s="219" t="s">
        <v>5792</v>
      </c>
      <c r="F95" s="220" t="s">
        <v>5793</v>
      </c>
      <c r="G95" s="221" t="s">
        <v>1227</v>
      </c>
      <c r="H95" s="222">
        <v>1</v>
      </c>
      <c r="I95" s="223"/>
      <c r="J95" s="224">
        <f t="shared" ref="J95:J103" si="0">ROUND(I95*H95,2)</f>
        <v>0</v>
      </c>
      <c r="K95" s="225"/>
      <c r="L95" s="226"/>
      <c r="M95" s="227" t="s">
        <v>18</v>
      </c>
      <c r="N95" s="228" t="s">
        <v>41</v>
      </c>
      <c r="O95" s="66"/>
      <c r="P95" s="191">
        <f t="shared" ref="P95:P103" si="1">O95*H95</f>
        <v>0</v>
      </c>
      <c r="Q95" s="191">
        <v>0</v>
      </c>
      <c r="R95" s="191">
        <f t="shared" ref="R95:R103" si="2">Q95*H95</f>
        <v>0</v>
      </c>
      <c r="S95" s="191">
        <v>0</v>
      </c>
      <c r="T95" s="192">
        <f t="shared" ref="T95:T103" si="3"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267</v>
      </c>
      <c r="AT95" s="193" t="s">
        <v>264</v>
      </c>
      <c r="AU95" s="193" t="s">
        <v>77</v>
      </c>
      <c r="AY95" s="19" t="s">
        <v>244</v>
      </c>
      <c r="BE95" s="194">
        <f t="shared" ref="BE95:BE103" si="4">IF(N95="základní",J95,0)</f>
        <v>0</v>
      </c>
      <c r="BF95" s="194">
        <f t="shared" ref="BF95:BF103" si="5">IF(N95="snížená",J95,0)</f>
        <v>0</v>
      </c>
      <c r="BG95" s="194">
        <f t="shared" ref="BG95:BG103" si="6">IF(N95="zákl. přenesená",J95,0)</f>
        <v>0</v>
      </c>
      <c r="BH95" s="194">
        <f t="shared" ref="BH95:BH103" si="7">IF(N95="sníž. přenesená",J95,0)</f>
        <v>0</v>
      </c>
      <c r="BI95" s="194">
        <f t="shared" ref="BI95:BI103" si="8">IF(N95="nulová",J95,0)</f>
        <v>0</v>
      </c>
      <c r="BJ95" s="19" t="s">
        <v>77</v>
      </c>
      <c r="BK95" s="194">
        <f t="shared" ref="BK95:BK103" si="9">ROUND(I95*H95,2)</f>
        <v>0</v>
      </c>
      <c r="BL95" s="19" t="s">
        <v>250</v>
      </c>
      <c r="BM95" s="193" t="s">
        <v>5794</v>
      </c>
    </row>
    <row r="96" spans="1:65" s="2" customFormat="1" ht="90" customHeight="1">
      <c r="A96" s="36"/>
      <c r="B96" s="37"/>
      <c r="C96" s="218" t="s">
        <v>79</v>
      </c>
      <c r="D96" s="218" t="s">
        <v>264</v>
      </c>
      <c r="E96" s="219" t="s">
        <v>5795</v>
      </c>
      <c r="F96" s="220" t="s">
        <v>5796</v>
      </c>
      <c r="G96" s="221" t="s">
        <v>1227</v>
      </c>
      <c r="H96" s="222">
        <v>1</v>
      </c>
      <c r="I96" s="223"/>
      <c r="J96" s="224">
        <f t="shared" si="0"/>
        <v>0</v>
      </c>
      <c r="K96" s="225"/>
      <c r="L96" s="226"/>
      <c r="M96" s="227" t="s">
        <v>18</v>
      </c>
      <c r="N96" s="228" t="s">
        <v>41</v>
      </c>
      <c r="O96" s="66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267</v>
      </c>
      <c r="AT96" s="193" t="s">
        <v>264</v>
      </c>
      <c r="AU96" s="193" t="s">
        <v>77</v>
      </c>
      <c r="AY96" s="19" t="s">
        <v>244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19" t="s">
        <v>77</v>
      </c>
      <c r="BK96" s="194">
        <f t="shared" si="9"/>
        <v>0</v>
      </c>
      <c r="BL96" s="19" t="s">
        <v>250</v>
      </c>
      <c r="BM96" s="193" t="s">
        <v>5797</v>
      </c>
    </row>
    <row r="97" spans="1:65" s="2" customFormat="1" ht="114.95" customHeight="1">
      <c r="A97" s="36"/>
      <c r="B97" s="37"/>
      <c r="C97" s="218" t="s">
        <v>131</v>
      </c>
      <c r="D97" s="218" t="s">
        <v>264</v>
      </c>
      <c r="E97" s="219" t="s">
        <v>5798</v>
      </c>
      <c r="F97" s="220" t="s">
        <v>5799</v>
      </c>
      <c r="G97" s="221" t="s">
        <v>1227</v>
      </c>
      <c r="H97" s="222">
        <v>1</v>
      </c>
      <c r="I97" s="223"/>
      <c r="J97" s="224">
        <f t="shared" si="0"/>
        <v>0</v>
      </c>
      <c r="K97" s="225"/>
      <c r="L97" s="226"/>
      <c r="M97" s="227" t="s">
        <v>18</v>
      </c>
      <c r="N97" s="228" t="s">
        <v>41</v>
      </c>
      <c r="O97" s="66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267</v>
      </c>
      <c r="AT97" s="193" t="s">
        <v>264</v>
      </c>
      <c r="AU97" s="193" t="s">
        <v>77</v>
      </c>
      <c r="AY97" s="19" t="s">
        <v>244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9" t="s">
        <v>77</v>
      </c>
      <c r="BK97" s="194">
        <f t="shared" si="9"/>
        <v>0</v>
      </c>
      <c r="BL97" s="19" t="s">
        <v>250</v>
      </c>
      <c r="BM97" s="193" t="s">
        <v>5800</v>
      </c>
    </row>
    <row r="98" spans="1:65" s="2" customFormat="1" ht="114.95" customHeight="1">
      <c r="A98" s="36"/>
      <c r="B98" s="37"/>
      <c r="C98" s="218" t="s">
        <v>250</v>
      </c>
      <c r="D98" s="218" t="s">
        <v>264</v>
      </c>
      <c r="E98" s="219" t="s">
        <v>5801</v>
      </c>
      <c r="F98" s="220" t="s">
        <v>5802</v>
      </c>
      <c r="G98" s="221" t="s">
        <v>1227</v>
      </c>
      <c r="H98" s="222">
        <v>1</v>
      </c>
      <c r="I98" s="223"/>
      <c r="J98" s="224">
        <f t="shared" si="0"/>
        <v>0</v>
      </c>
      <c r="K98" s="225"/>
      <c r="L98" s="226"/>
      <c r="M98" s="227" t="s">
        <v>18</v>
      </c>
      <c r="N98" s="228" t="s">
        <v>41</v>
      </c>
      <c r="O98" s="6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267</v>
      </c>
      <c r="AT98" s="193" t="s">
        <v>264</v>
      </c>
      <c r="AU98" s="193" t="s">
        <v>77</v>
      </c>
      <c r="AY98" s="19" t="s">
        <v>244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9" t="s">
        <v>77</v>
      </c>
      <c r="BK98" s="194">
        <f t="shared" si="9"/>
        <v>0</v>
      </c>
      <c r="BL98" s="19" t="s">
        <v>250</v>
      </c>
      <c r="BM98" s="193" t="s">
        <v>5803</v>
      </c>
    </row>
    <row r="99" spans="1:65" s="2" customFormat="1" ht="114.95" customHeight="1">
      <c r="A99" s="36"/>
      <c r="B99" s="37"/>
      <c r="C99" s="218" t="s">
        <v>271</v>
      </c>
      <c r="D99" s="218" t="s">
        <v>264</v>
      </c>
      <c r="E99" s="219" t="s">
        <v>5804</v>
      </c>
      <c r="F99" s="220" t="s">
        <v>5805</v>
      </c>
      <c r="G99" s="221" t="s">
        <v>1227</v>
      </c>
      <c r="H99" s="222">
        <v>1</v>
      </c>
      <c r="I99" s="223"/>
      <c r="J99" s="224">
        <f t="shared" si="0"/>
        <v>0</v>
      </c>
      <c r="K99" s="225"/>
      <c r="L99" s="226"/>
      <c r="M99" s="227" t="s">
        <v>18</v>
      </c>
      <c r="N99" s="228" t="s">
        <v>41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267</v>
      </c>
      <c r="AT99" s="193" t="s">
        <v>264</v>
      </c>
      <c r="AU99" s="193" t="s">
        <v>77</v>
      </c>
      <c r="AY99" s="19" t="s">
        <v>244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77</v>
      </c>
      <c r="BK99" s="194">
        <f t="shared" si="9"/>
        <v>0</v>
      </c>
      <c r="BL99" s="19" t="s">
        <v>250</v>
      </c>
      <c r="BM99" s="193" t="s">
        <v>5806</v>
      </c>
    </row>
    <row r="100" spans="1:65" s="2" customFormat="1" ht="114.95" customHeight="1">
      <c r="A100" s="36"/>
      <c r="B100" s="37"/>
      <c r="C100" s="218" t="s">
        <v>275</v>
      </c>
      <c r="D100" s="218" t="s">
        <v>264</v>
      </c>
      <c r="E100" s="219" t="s">
        <v>5807</v>
      </c>
      <c r="F100" s="220" t="s">
        <v>5808</v>
      </c>
      <c r="G100" s="221" t="s">
        <v>1227</v>
      </c>
      <c r="H100" s="222">
        <v>1</v>
      </c>
      <c r="I100" s="223"/>
      <c r="J100" s="224">
        <f t="shared" si="0"/>
        <v>0</v>
      </c>
      <c r="K100" s="225"/>
      <c r="L100" s="226"/>
      <c r="M100" s="227" t="s">
        <v>18</v>
      </c>
      <c r="N100" s="228" t="s">
        <v>41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267</v>
      </c>
      <c r="AT100" s="193" t="s">
        <v>264</v>
      </c>
      <c r="AU100" s="193" t="s">
        <v>77</v>
      </c>
      <c r="AY100" s="19" t="s">
        <v>244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77</v>
      </c>
      <c r="BK100" s="194">
        <f t="shared" si="9"/>
        <v>0</v>
      </c>
      <c r="BL100" s="19" t="s">
        <v>250</v>
      </c>
      <c r="BM100" s="193" t="s">
        <v>5809</v>
      </c>
    </row>
    <row r="101" spans="1:65" s="2" customFormat="1" ht="114.95" customHeight="1">
      <c r="A101" s="36"/>
      <c r="B101" s="37"/>
      <c r="C101" s="218" t="s">
        <v>279</v>
      </c>
      <c r="D101" s="218" t="s">
        <v>264</v>
      </c>
      <c r="E101" s="219" t="s">
        <v>5810</v>
      </c>
      <c r="F101" s="220" t="s">
        <v>5811</v>
      </c>
      <c r="G101" s="221" t="s">
        <v>1227</v>
      </c>
      <c r="H101" s="222">
        <v>1</v>
      </c>
      <c r="I101" s="223"/>
      <c r="J101" s="224">
        <f t="shared" si="0"/>
        <v>0</v>
      </c>
      <c r="K101" s="225"/>
      <c r="L101" s="226"/>
      <c r="M101" s="227" t="s">
        <v>18</v>
      </c>
      <c r="N101" s="228" t="s">
        <v>41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267</v>
      </c>
      <c r="AT101" s="193" t="s">
        <v>264</v>
      </c>
      <c r="AU101" s="193" t="s">
        <v>77</v>
      </c>
      <c r="AY101" s="19" t="s">
        <v>244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77</v>
      </c>
      <c r="BK101" s="194">
        <f t="shared" si="9"/>
        <v>0</v>
      </c>
      <c r="BL101" s="19" t="s">
        <v>250</v>
      </c>
      <c r="BM101" s="193" t="s">
        <v>5812</v>
      </c>
    </row>
    <row r="102" spans="1:65" s="2" customFormat="1" ht="114.95" customHeight="1">
      <c r="A102" s="36"/>
      <c r="B102" s="37"/>
      <c r="C102" s="218" t="s">
        <v>267</v>
      </c>
      <c r="D102" s="218" t="s">
        <v>264</v>
      </c>
      <c r="E102" s="219" t="s">
        <v>5813</v>
      </c>
      <c r="F102" s="220" t="s">
        <v>5814</v>
      </c>
      <c r="G102" s="221" t="s">
        <v>1227</v>
      </c>
      <c r="H102" s="222">
        <v>1</v>
      </c>
      <c r="I102" s="223"/>
      <c r="J102" s="224">
        <f t="shared" si="0"/>
        <v>0</v>
      </c>
      <c r="K102" s="225"/>
      <c r="L102" s="226"/>
      <c r="M102" s="227" t="s">
        <v>18</v>
      </c>
      <c r="N102" s="228" t="s">
        <v>41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267</v>
      </c>
      <c r="AT102" s="193" t="s">
        <v>264</v>
      </c>
      <c r="AU102" s="193" t="s">
        <v>77</v>
      </c>
      <c r="AY102" s="19" t="s">
        <v>244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77</v>
      </c>
      <c r="BK102" s="194">
        <f t="shared" si="9"/>
        <v>0</v>
      </c>
      <c r="BL102" s="19" t="s">
        <v>250</v>
      </c>
      <c r="BM102" s="193" t="s">
        <v>5815</v>
      </c>
    </row>
    <row r="103" spans="1:65" s="2" customFormat="1" ht="16.5" customHeight="1">
      <c r="A103" s="36"/>
      <c r="B103" s="37"/>
      <c r="C103" s="218" t="s">
        <v>286</v>
      </c>
      <c r="D103" s="218" t="s">
        <v>264</v>
      </c>
      <c r="E103" s="219" t="s">
        <v>5816</v>
      </c>
      <c r="F103" s="220" t="s">
        <v>5817</v>
      </c>
      <c r="G103" s="221" t="s">
        <v>505</v>
      </c>
      <c r="H103" s="222">
        <v>1</v>
      </c>
      <c r="I103" s="223"/>
      <c r="J103" s="224">
        <f t="shared" si="0"/>
        <v>0</v>
      </c>
      <c r="K103" s="225"/>
      <c r="L103" s="226"/>
      <c r="M103" s="227" t="s">
        <v>18</v>
      </c>
      <c r="N103" s="228" t="s">
        <v>41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267</v>
      </c>
      <c r="AT103" s="193" t="s">
        <v>264</v>
      </c>
      <c r="AU103" s="193" t="s">
        <v>77</v>
      </c>
      <c r="AY103" s="19" t="s">
        <v>244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77</v>
      </c>
      <c r="BK103" s="194">
        <f t="shared" si="9"/>
        <v>0</v>
      </c>
      <c r="BL103" s="19" t="s">
        <v>250</v>
      </c>
      <c r="BM103" s="193" t="s">
        <v>5818</v>
      </c>
    </row>
    <row r="104" spans="1:65" s="12" customFormat="1" ht="25.9" customHeight="1">
      <c r="B104" s="165"/>
      <c r="C104" s="166"/>
      <c r="D104" s="167" t="s">
        <v>69</v>
      </c>
      <c r="E104" s="168" t="s">
        <v>1242</v>
      </c>
      <c r="F104" s="168" t="s">
        <v>1396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SUM(P105:P147)</f>
        <v>0</v>
      </c>
      <c r="Q104" s="173"/>
      <c r="R104" s="174">
        <f>SUM(R105:R147)</f>
        <v>0</v>
      </c>
      <c r="S104" s="173"/>
      <c r="T104" s="175">
        <f>SUM(T105:T147)</f>
        <v>0</v>
      </c>
      <c r="AR104" s="176" t="s">
        <v>77</v>
      </c>
      <c r="AT104" s="177" t="s">
        <v>69</v>
      </c>
      <c r="AU104" s="177" t="s">
        <v>70</v>
      </c>
      <c r="AY104" s="176" t="s">
        <v>244</v>
      </c>
      <c r="BK104" s="178">
        <f>SUM(BK105:BK147)</f>
        <v>0</v>
      </c>
    </row>
    <row r="105" spans="1:65" s="2" customFormat="1" ht="16.5" customHeight="1">
      <c r="A105" s="36"/>
      <c r="B105" s="37"/>
      <c r="C105" s="218" t="s">
        <v>293</v>
      </c>
      <c r="D105" s="218" t="s">
        <v>264</v>
      </c>
      <c r="E105" s="219" t="s">
        <v>1397</v>
      </c>
      <c r="F105" s="220" t="s">
        <v>1398</v>
      </c>
      <c r="G105" s="221" t="s">
        <v>1227</v>
      </c>
      <c r="H105" s="222">
        <v>18</v>
      </c>
      <c r="I105" s="223"/>
      <c r="J105" s="224">
        <f>ROUND(I105*H105,2)</f>
        <v>0</v>
      </c>
      <c r="K105" s="225"/>
      <c r="L105" s="226"/>
      <c r="M105" s="227" t="s">
        <v>18</v>
      </c>
      <c r="N105" s="228" t="s">
        <v>41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267</v>
      </c>
      <c r="AT105" s="193" t="s">
        <v>264</v>
      </c>
      <c r="AU105" s="193" t="s">
        <v>77</v>
      </c>
      <c r="AY105" s="19" t="s">
        <v>244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77</v>
      </c>
      <c r="BK105" s="194">
        <f>ROUND(I105*H105,2)</f>
        <v>0</v>
      </c>
      <c r="BL105" s="19" t="s">
        <v>250</v>
      </c>
      <c r="BM105" s="193" t="s">
        <v>5819</v>
      </c>
    </row>
    <row r="106" spans="1:65" s="2" customFormat="1" ht="19.5">
      <c r="A106" s="36"/>
      <c r="B106" s="37"/>
      <c r="C106" s="38"/>
      <c r="D106" s="197" t="s">
        <v>444</v>
      </c>
      <c r="E106" s="38"/>
      <c r="F106" s="239" t="s">
        <v>5820</v>
      </c>
      <c r="G106" s="38"/>
      <c r="H106" s="38"/>
      <c r="I106" s="240"/>
      <c r="J106" s="38"/>
      <c r="K106" s="38"/>
      <c r="L106" s="41"/>
      <c r="M106" s="241"/>
      <c r="N106" s="24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444</v>
      </c>
      <c r="AU106" s="19" t="s">
        <v>77</v>
      </c>
    </row>
    <row r="107" spans="1:65" s="2" customFormat="1" ht="16.5" customHeight="1">
      <c r="A107" s="36"/>
      <c r="B107" s="37"/>
      <c r="C107" s="218" t="s">
        <v>126</v>
      </c>
      <c r="D107" s="218" t="s">
        <v>264</v>
      </c>
      <c r="E107" s="219" t="s">
        <v>1400</v>
      </c>
      <c r="F107" s="220" t="s">
        <v>1401</v>
      </c>
      <c r="G107" s="221" t="s">
        <v>1227</v>
      </c>
      <c r="H107" s="222">
        <v>1</v>
      </c>
      <c r="I107" s="223"/>
      <c r="J107" s="224">
        <f>ROUND(I107*H107,2)</f>
        <v>0</v>
      </c>
      <c r="K107" s="225"/>
      <c r="L107" s="226"/>
      <c r="M107" s="227" t="s">
        <v>18</v>
      </c>
      <c r="N107" s="228" t="s">
        <v>41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267</v>
      </c>
      <c r="AT107" s="193" t="s">
        <v>264</v>
      </c>
      <c r="AU107" s="193" t="s">
        <v>77</v>
      </c>
      <c r="AY107" s="19" t="s">
        <v>244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250</v>
      </c>
      <c r="BM107" s="193" t="s">
        <v>5821</v>
      </c>
    </row>
    <row r="108" spans="1:65" s="2" customFormat="1" ht="19.5">
      <c r="A108" s="36"/>
      <c r="B108" s="37"/>
      <c r="C108" s="38"/>
      <c r="D108" s="197" t="s">
        <v>444</v>
      </c>
      <c r="E108" s="38"/>
      <c r="F108" s="239" t="s">
        <v>5820</v>
      </c>
      <c r="G108" s="38"/>
      <c r="H108" s="38"/>
      <c r="I108" s="240"/>
      <c r="J108" s="38"/>
      <c r="K108" s="38"/>
      <c r="L108" s="41"/>
      <c r="M108" s="241"/>
      <c r="N108" s="24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444</v>
      </c>
      <c r="AU108" s="19" t="s">
        <v>77</v>
      </c>
    </row>
    <row r="109" spans="1:65" s="2" customFormat="1" ht="16.5" customHeight="1">
      <c r="A109" s="36"/>
      <c r="B109" s="37"/>
      <c r="C109" s="218" t="s">
        <v>139</v>
      </c>
      <c r="D109" s="218" t="s">
        <v>264</v>
      </c>
      <c r="E109" s="219" t="s">
        <v>1421</v>
      </c>
      <c r="F109" s="220" t="s">
        <v>1422</v>
      </c>
      <c r="G109" s="221" t="s">
        <v>1227</v>
      </c>
      <c r="H109" s="222">
        <v>28</v>
      </c>
      <c r="I109" s="223"/>
      <c r="J109" s="224">
        <f>ROUND(I109*H109,2)</f>
        <v>0</v>
      </c>
      <c r="K109" s="225"/>
      <c r="L109" s="226"/>
      <c r="M109" s="227" t="s">
        <v>18</v>
      </c>
      <c r="N109" s="228" t="s">
        <v>41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267</v>
      </c>
      <c r="AT109" s="193" t="s">
        <v>264</v>
      </c>
      <c r="AU109" s="193" t="s">
        <v>77</v>
      </c>
      <c r="AY109" s="19" t="s">
        <v>244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77</v>
      </c>
      <c r="BK109" s="194">
        <f>ROUND(I109*H109,2)</f>
        <v>0</v>
      </c>
      <c r="BL109" s="19" t="s">
        <v>250</v>
      </c>
      <c r="BM109" s="193" t="s">
        <v>5822</v>
      </c>
    </row>
    <row r="110" spans="1:65" s="2" customFormat="1" ht="19.5">
      <c r="A110" s="36"/>
      <c r="B110" s="37"/>
      <c r="C110" s="38"/>
      <c r="D110" s="197" t="s">
        <v>444</v>
      </c>
      <c r="E110" s="38"/>
      <c r="F110" s="239" t="s">
        <v>5820</v>
      </c>
      <c r="G110" s="38"/>
      <c r="H110" s="38"/>
      <c r="I110" s="240"/>
      <c r="J110" s="38"/>
      <c r="K110" s="38"/>
      <c r="L110" s="41"/>
      <c r="M110" s="241"/>
      <c r="N110" s="24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444</v>
      </c>
      <c r="AU110" s="19" t="s">
        <v>77</v>
      </c>
    </row>
    <row r="111" spans="1:65" s="2" customFormat="1" ht="16.5" customHeight="1">
      <c r="A111" s="36"/>
      <c r="B111" s="37"/>
      <c r="C111" s="218" t="s">
        <v>146</v>
      </c>
      <c r="D111" s="218" t="s">
        <v>264</v>
      </c>
      <c r="E111" s="219" t="s">
        <v>1424</v>
      </c>
      <c r="F111" s="220" t="s">
        <v>1425</v>
      </c>
      <c r="G111" s="221" t="s">
        <v>1227</v>
      </c>
      <c r="H111" s="222">
        <v>4</v>
      </c>
      <c r="I111" s="223"/>
      <c r="J111" s="224">
        <f>ROUND(I111*H111,2)</f>
        <v>0</v>
      </c>
      <c r="K111" s="225"/>
      <c r="L111" s="226"/>
      <c r="M111" s="227" t="s">
        <v>18</v>
      </c>
      <c r="N111" s="228" t="s">
        <v>41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267</v>
      </c>
      <c r="AT111" s="193" t="s">
        <v>264</v>
      </c>
      <c r="AU111" s="193" t="s">
        <v>77</v>
      </c>
      <c r="AY111" s="19" t="s">
        <v>244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250</v>
      </c>
      <c r="BM111" s="193" t="s">
        <v>5823</v>
      </c>
    </row>
    <row r="112" spans="1:65" s="2" customFormat="1" ht="19.5">
      <c r="A112" s="36"/>
      <c r="B112" s="37"/>
      <c r="C112" s="38"/>
      <c r="D112" s="197" t="s">
        <v>444</v>
      </c>
      <c r="E112" s="38"/>
      <c r="F112" s="239" t="s">
        <v>5820</v>
      </c>
      <c r="G112" s="38"/>
      <c r="H112" s="38"/>
      <c r="I112" s="240"/>
      <c r="J112" s="38"/>
      <c r="K112" s="38"/>
      <c r="L112" s="41"/>
      <c r="M112" s="241"/>
      <c r="N112" s="24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444</v>
      </c>
      <c r="AU112" s="19" t="s">
        <v>77</v>
      </c>
    </row>
    <row r="113" spans="1:65" s="2" customFormat="1" ht="16.5" customHeight="1">
      <c r="A113" s="36"/>
      <c r="B113" s="37"/>
      <c r="C113" s="218" t="s">
        <v>158</v>
      </c>
      <c r="D113" s="218" t="s">
        <v>264</v>
      </c>
      <c r="E113" s="219" t="s">
        <v>1430</v>
      </c>
      <c r="F113" s="220" t="s">
        <v>1431</v>
      </c>
      <c r="G113" s="221" t="s">
        <v>1227</v>
      </c>
      <c r="H113" s="222">
        <v>2</v>
      </c>
      <c r="I113" s="223"/>
      <c r="J113" s="224">
        <f>ROUND(I113*H113,2)</f>
        <v>0</v>
      </c>
      <c r="K113" s="225"/>
      <c r="L113" s="226"/>
      <c r="M113" s="227" t="s">
        <v>18</v>
      </c>
      <c r="N113" s="228" t="s">
        <v>41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267</v>
      </c>
      <c r="AT113" s="193" t="s">
        <v>264</v>
      </c>
      <c r="AU113" s="193" t="s">
        <v>77</v>
      </c>
      <c r="AY113" s="19" t="s">
        <v>244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77</v>
      </c>
      <c r="BK113" s="194">
        <f>ROUND(I113*H113,2)</f>
        <v>0</v>
      </c>
      <c r="BL113" s="19" t="s">
        <v>250</v>
      </c>
      <c r="BM113" s="193" t="s">
        <v>5824</v>
      </c>
    </row>
    <row r="114" spans="1:65" s="2" customFormat="1" ht="19.5">
      <c r="A114" s="36"/>
      <c r="B114" s="37"/>
      <c r="C114" s="38"/>
      <c r="D114" s="197" t="s">
        <v>444</v>
      </c>
      <c r="E114" s="38"/>
      <c r="F114" s="239" t="s">
        <v>5820</v>
      </c>
      <c r="G114" s="38"/>
      <c r="H114" s="38"/>
      <c r="I114" s="240"/>
      <c r="J114" s="38"/>
      <c r="K114" s="38"/>
      <c r="L114" s="41"/>
      <c r="M114" s="241"/>
      <c r="N114" s="24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444</v>
      </c>
      <c r="AU114" s="19" t="s">
        <v>77</v>
      </c>
    </row>
    <row r="115" spans="1:65" s="2" customFormat="1" ht="16.5" customHeight="1">
      <c r="A115" s="36"/>
      <c r="B115" s="37"/>
      <c r="C115" s="218" t="s">
        <v>8</v>
      </c>
      <c r="D115" s="218" t="s">
        <v>264</v>
      </c>
      <c r="E115" s="219" t="s">
        <v>5825</v>
      </c>
      <c r="F115" s="220" t="s">
        <v>5826</v>
      </c>
      <c r="G115" s="221" t="s">
        <v>1227</v>
      </c>
      <c r="H115" s="222">
        <v>21</v>
      </c>
      <c r="I115" s="223"/>
      <c r="J115" s="224">
        <f>ROUND(I115*H115,2)</f>
        <v>0</v>
      </c>
      <c r="K115" s="225"/>
      <c r="L115" s="226"/>
      <c r="M115" s="227" t="s">
        <v>18</v>
      </c>
      <c r="N115" s="228" t="s">
        <v>41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267</v>
      </c>
      <c r="AT115" s="193" t="s">
        <v>264</v>
      </c>
      <c r="AU115" s="193" t="s">
        <v>77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5827</v>
      </c>
    </row>
    <row r="116" spans="1:65" s="2" customFormat="1" ht="19.5">
      <c r="A116" s="36"/>
      <c r="B116" s="37"/>
      <c r="C116" s="38"/>
      <c r="D116" s="197" t="s">
        <v>444</v>
      </c>
      <c r="E116" s="38"/>
      <c r="F116" s="239" t="s">
        <v>5820</v>
      </c>
      <c r="G116" s="38"/>
      <c r="H116" s="38"/>
      <c r="I116" s="240"/>
      <c r="J116" s="38"/>
      <c r="K116" s="38"/>
      <c r="L116" s="41"/>
      <c r="M116" s="241"/>
      <c r="N116" s="24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444</v>
      </c>
      <c r="AU116" s="19" t="s">
        <v>77</v>
      </c>
    </row>
    <row r="117" spans="1:65" s="2" customFormat="1" ht="24.2" customHeight="1">
      <c r="A117" s="36"/>
      <c r="B117" s="37"/>
      <c r="C117" s="218" t="s">
        <v>167</v>
      </c>
      <c r="D117" s="218" t="s">
        <v>264</v>
      </c>
      <c r="E117" s="219" t="s">
        <v>1436</v>
      </c>
      <c r="F117" s="220" t="s">
        <v>1437</v>
      </c>
      <c r="G117" s="221" t="s">
        <v>1227</v>
      </c>
      <c r="H117" s="222">
        <v>105</v>
      </c>
      <c r="I117" s="223"/>
      <c r="J117" s="224">
        <f>ROUND(I117*H117,2)</f>
        <v>0</v>
      </c>
      <c r="K117" s="225"/>
      <c r="L117" s="226"/>
      <c r="M117" s="227" t="s">
        <v>18</v>
      </c>
      <c r="N117" s="228" t="s">
        <v>41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267</v>
      </c>
      <c r="AT117" s="193" t="s">
        <v>264</v>
      </c>
      <c r="AU117" s="193" t="s">
        <v>77</v>
      </c>
      <c r="AY117" s="19" t="s">
        <v>244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77</v>
      </c>
      <c r="BK117" s="194">
        <f>ROUND(I117*H117,2)</f>
        <v>0</v>
      </c>
      <c r="BL117" s="19" t="s">
        <v>250</v>
      </c>
      <c r="BM117" s="193" t="s">
        <v>5828</v>
      </c>
    </row>
    <row r="118" spans="1:65" s="2" customFormat="1" ht="19.5">
      <c r="A118" s="36"/>
      <c r="B118" s="37"/>
      <c r="C118" s="38"/>
      <c r="D118" s="197" t="s">
        <v>444</v>
      </c>
      <c r="E118" s="38"/>
      <c r="F118" s="239" t="s">
        <v>5820</v>
      </c>
      <c r="G118" s="38"/>
      <c r="H118" s="38"/>
      <c r="I118" s="240"/>
      <c r="J118" s="38"/>
      <c r="K118" s="38"/>
      <c r="L118" s="41"/>
      <c r="M118" s="241"/>
      <c r="N118" s="24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444</v>
      </c>
      <c r="AU118" s="19" t="s">
        <v>77</v>
      </c>
    </row>
    <row r="119" spans="1:65" s="2" customFormat="1" ht="24.2" customHeight="1">
      <c r="A119" s="36"/>
      <c r="B119" s="37"/>
      <c r="C119" s="218" t="s">
        <v>333</v>
      </c>
      <c r="D119" s="218" t="s">
        <v>264</v>
      </c>
      <c r="E119" s="219" t="s">
        <v>1439</v>
      </c>
      <c r="F119" s="220" t="s">
        <v>1440</v>
      </c>
      <c r="G119" s="221" t="s">
        <v>1227</v>
      </c>
      <c r="H119" s="222">
        <v>2</v>
      </c>
      <c r="I119" s="223"/>
      <c r="J119" s="224">
        <f>ROUND(I119*H119,2)</f>
        <v>0</v>
      </c>
      <c r="K119" s="225"/>
      <c r="L119" s="226"/>
      <c r="M119" s="227" t="s">
        <v>18</v>
      </c>
      <c r="N119" s="228" t="s">
        <v>41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267</v>
      </c>
      <c r="AT119" s="193" t="s">
        <v>264</v>
      </c>
      <c r="AU119" s="193" t="s">
        <v>77</v>
      </c>
      <c r="AY119" s="19" t="s">
        <v>244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77</v>
      </c>
      <c r="BK119" s="194">
        <f>ROUND(I119*H119,2)</f>
        <v>0</v>
      </c>
      <c r="BL119" s="19" t="s">
        <v>250</v>
      </c>
      <c r="BM119" s="193" t="s">
        <v>5829</v>
      </c>
    </row>
    <row r="120" spans="1:65" s="2" customFormat="1" ht="19.5">
      <c r="A120" s="36"/>
      <c r="B120" s="37"/>
      <c r="C120" s="38"/>
      <c r="D120" s="197" t="s">
        <v>444</v>
      </c>
      <c r="E120" s="38"/>
      <c r="F120" s="239" t="s">
        <v>5830</v>
      </c>
      <c r="G120" s="38"/>
      <c r="H120" s="38"/>
      <c r="I120" s="240"/>
      <c r="J120" s="38"/>
      <c r="K120" s="38"/>
      <c r="L120" s="41"/>
      <c r="M120" s="241"/>
      <c r="N120" s="24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444</v>
      </c>
      <c r="AU120" s="19" t="s">
        <v>77</v>
      </c>
    </row>
    <row r="121" spans="1:65" s="2" customFormat="1" ht="21.75" customHeight="1">
      <c r="A121" s="36"/>
      <c r="B121" s="37"/>
      <c r="C121" s="218" t="s">
        <v>339</v>
      </c>
      <c r="D121" s="218" t="s">
        <v>264</v>
      </c>
      <c r="E121" s="219" t="s">
        <v>5831</v>
      </c>
      <c r="F121" s="220" t="s">
        <v>5832</v>
      </c>
      <c r="G121" s="221" t="s">
        <v>1227</v>
      </c>
      <c r="H121" s="222">
        <v>1</v>
      </c>
      <c r="I121" s="223"/>
      <c r="J121" s="224">
        <f>ROUND(I121*H121,2)</f>
        <v>0</v>
      </c>
      <c r="K121" s="225"/>
      <c r="L121" s="226"/>
      <c r="M121" s="227" t="s">
        <v>18</v>
      </c>
      <c r="N121" s="228" t="s">
        <v>41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267</v>
      </c>
      <c r="AT121" s="193" t="s">
        <v>264</v>
      </c>
      <c r="AU121" s="193" t="s">
        <v>77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250</v>
      </c>
      <c r="BM121" s="193" t="s">
        <v>5833</v>
      </c>
    </row>
    <row r="122" spans="1:65" s="2" customFormat="1" ht="19.5">
      <c r="A122" s="36"/>
      <c r="B122" s="37"/>
      <c r="C122" s="38"/>
      <c r="D122" s="197" t="s">
        <v>444</v>
      </c>
      <c r="E122" s="38"/>
      <c r="F122" s="239" t="s">
        <v>5834</v>
      </c>
      <c r="G122" s="38"/>
      <c r="H122" s="38"/>
      <c r="I122" s="240"/>
      <c r="J122" s="38"/>
      <c r="K122" s="38"/>
      <c r="L122" s="41"/>
      <c r="M122" s="241"/>
      <c r="N122" s="24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444</v>
      </c>
      <c r="AU122" s="19" t="s">
        <v>77</v>
      </c>
    </row>
    <row r="123" spans="1:65" s="2" customFormat="1" ht="33" customHeight="1">
      <c r="A123" s="36"/>
      <c r="B123" s="37"/>
      <c r="C123" s="218" t="s">
        <v>344</v>
      </c>
      <c r="D123" s="218" t="s">
        <v>264</v>
      </c>
      <c r="E123" s="219" t="s">
        <v>5835</v>
      </c>
      <c r="F123" s="220" t="s">
        <v>5836</v>
      </c>
      <c r="G123" s="221" t="s">
        <v>1227</v>
      </c>
      <c r="H123" s="222">
        <v>27</v>
      </c>
      <c r="I123" s="223"/>
      <c r="J123" s="224">
        <f>ROUND(I123*H123,2)</f>
        <v>0</v>
      </c>
      <c r="K123" s="225"/>
      <c r="L123" s="226"/>
      <c r="M123" s="227" t="s">
        <v>18</v>
      </c>
      <c r="N123" s="228" t="s">
        <v>41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267</v>
      </c>
      <c r="AT123" s="193" t="s">
        <v>264</v>
      </c>
      <c r="AU123" s="193" t="s">
        <v>77</v>
      </c>
      <c r="AY123" s="19" t="s">
        <v>244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77</v>
      </c>
      <c r="BK123" s="194">
        <f>ROUND(I123*H123,2)</f>
        <v>0</v>
      </c>
      <c r="BL123" s="19" t="s">
        <v>250</v>
      </c>
      <c r="BM123" s="193" t="s">
        <v>5837</v>
      </c>
    </row>
    <row r="124" spans="1:65" s="2" customFormat="1" ht="19.5">
      <c r="A124" s="36"/>
      <c r="B124" s="37"/>
      <c r="C124" s="38"/>
      <c r="D124" s="197" t="s">
        <v>444</v>
      </c>
      <c r="E124" s="38"/>
      <c r="F124" s="239" t="s">
        <v>5820</v>
      </c>
      <c r="G124" s="38"/>
      <c r="H124" s="38"/>
      <c r="I124" s="240"/>
      <c r="J124" s="38"/>
      <c r="K124" s="38"/>
      <c r="L124" s="41"/>
      <c r="M124" s="241"/>
      <c r="N124" s="24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444</v>
      </c>
      <c r="AU124" s="19" t="s">
        <v>77</v>
      </c>
    </row>
    <row r="125" spans="1:65" s="2" customFormat="1" ht="33" customHeight="1">
      <c r="A125" s="36"/>
      <c r="B125" s="37"/>
      <c r="C125" s="218" t="s">
        <v>348</v>
      </c>
      <c r="D125" s="218" t="s">
        <v>264</v>
      </c>
      <c r="E125" s="219" t="s">
        <v>5838</v>
      </c>
      <c r="F125" s="220" t="s">
        <v>5839</v>
      </c>
      <c r="G125" s="221" t="s">
        <v>1227</v>
      </c>
      <c r="H125" s="222">
        <v>27</v>
      </c>
      <c r="I125" s="223"/>
      <c r="J125" s="224">
        <f>ROUND(I125*H125,2)</f>
        <v>0</v>
      </c>
      <c r="K125" s="225"/>
      <c r="L125" s="226"/>
      <c r="M125" s="227" t="s">
        <v>18</v>
      </c>
      <c r="N125" s="228" t="s">
        <v>41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267</v>
      </c>
      <c r="AT125" s="193" t="s">
        <v>264</v>
      </c>
      <c r="AU125" s="193" t="s">
        <v>77</v>
      </c>
      <c r="AY125" s="19" t="s">
        <v>244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77</v>
      </c>
      <c r="BK125" s="194">
        <f>ROUND(I125*H125,2)</f>
        <v>0</v>
      </c>
      <c r="BL125" s="19" t="s">
        <v>250</v>
      </c>
      <c r="BM125" s="193" t="s">
        <v>5840</v>
      </c>
    </row>
    <row r="126" spans="1:65" s="2" customFormat="1" ht="19.5">
      <c r="A126" s="36"/>
      <c r="B126" s="37"/>
      <c r="C126" s="38"/>
      <c r="D126" s="197" t="s">
        <v>444</v>
      </c>
      <c r="E126" s="38"/>
      <c r="F126" s="239" t="s">
        <v>5820</v>
      </c>
      <c r="G126" s="38"/>
      <c r="H126" s="38"/>
      <c r="I126" s="240"/>
      <c r="J126" s="38"/>
      <c r="K126" s="38"/>
      <c r="L126" s="41"/>
      <c r="M126" s="241"/>
      <c r="N126" s="24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444</v>
      </c>
      <c r="AU126" s="19" t="s">
        <v>77</v>
      </c>
    </row>
    <row r="127" spans="1:65" s="2" customFormat="1" ht="62.65" customHeight="1">
      <c r="A127" s="36"/>
      <c r="B127" s="37"/>
      <c r="C127" s="218" t="s">
        <v>7</v>
      </c>
      <c r="D127" s="218" t="s">
        <v>264</v>
      </c>
      <c r="E127" s="219" t="s">
        <v>5841</v>
      </c>
      <c r="F127" s="220" t="s">
        <v>5842</v>
      </c>
      <c r="G127" s="221" t="s">
        <v>1227</v>
      </c>
      <c r="H127" s="222">
        <v>33</v>
      </c>
      <c r="I127" s="223"/>
      <c r="J127" s="224">
        <f>ROUND(I127*H127,2)</f>
        <v>0</v>
      </c>
      <c r="K127" s="225"/>
      <c r="L127" s="226"/>
      <c r="M127" s="227" t="s">
        <v>18</v>
      </c>
      <c r="N127" s="228" t="s">
        <v>41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267</v>
      </c>
      <c r="AT127" s="193" t="s">
        <v>264</v>
      </c>
      <c r="AU127" s="193" t="s">
        <v>77</v>
      </c>
      <c r="AY127" s="19" t="s">
        <v>244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77</v>
      </c>
      <c r="BK127" s="194">
        <f>ROUND(I127*H127,2)</f>
        <v>0</v>
      </c>
      <c r="BL127" s="19" t="s">
        <v>250</v>
      </c>
      <c r="BM127" s="193" t="s">
        <v>5843</v>
      </c>
    </row>
    <row r="128" spans="1:65" s="2" customFormat="1" ht="19.5">
      <c r="A128" s="36"/>
      <c r="B128" s="37"/>
      <c r="C128" s="38"/>
      <c r="D128" s="197" t="s">
        <v>444</v>
      </c>
      <c r="E128" s="38"/>
      <c r="F128" s="239" t="s">
        <v>5834</v>
      </c>
      <c r="G128" s="38"/>
      <c r="H128" s="38"/>
      <c r="I128" s="240"/>
      <c r="J128" s="38"/>
      <c r="K128" s="38"/>
      <c r="L128" s="41"/>
      <c r="M128" s="241"/>
      <c r="N128" s="24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444</v>
      </c>
      <c r="AU128" s="19" t="s">
        <v>77</v>
      </c>
    </row>
    <row r="129" spans="1:65" s="2" customFormat="1" ht="24.2" customHeight="1">
      <c r="A129" s="36"/>
      <c r="B129" s="37"/>
      <c r="C129" s="218" t="s">
        <v>359</v>
      </c>
      <c r="D129" s="218" t="s">
        <v>264</v>
      </c>
      <c r="E129" s="219" t="s">
        <v>5844</v>
      </c>
      <c r="F129" s="220" t="s">
        <v>5845</v>
      </c>
      <c r="G129" s="221" t="s">
        <v>1227</v>
      </c>
      <c r="H129" s="222">
        <v>23</v>
      </c>
      <c r="I129" s="223"/>
      <c r="J129" s="224">
        <f>ROUND(I129*H129,2)</f>
        <v>0</v>
      </c>
      <c r="K129" s="225"/>
      <c r="L129" s="226"/>
      <c r="M129" s="227" t="s">
        <v>18</v>
      </c>
      <c r="N129" s="228" t="s">
        <v>41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267</v>
      </c>
      <c r="AT129" s="193" t="s">
        <v>264</v>
      </c>
      <c r="AU129" s="193" t="s">
        <v>77</v>
      </c>
      <c r="AY129" s="19" t="s">
        <v>244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77</v>
      </c>
      <c r="BK129" s="194">
        <f>ROUND(I129*H129,2)</f>
        <v>0</v>
      </c>
      <c r="BL129" s="19" t="s">
        <v>250</v>
      </c>
      <c r="BM129" s="193" t="s">
        <v>5846</v>
      </c>
    </row>
    <row r="130" spans="1:65" s="2" customFormat="1" ht="19.5">
      <c r="A130" s="36"/>
      <c r="B130" s="37"/>
      <c r="C130" s="38"/>
      <c r="D130" s="197" t="s">
        <v>444</v>
      </c>
      <c r="E130" s="38"/>
      <c r="F130" s="239" t="s">
        <v>5847</v>
      </c>
      <c r="G130" s="38"/>
      <c r="H130" s="38"/>
      <c r="I130" s="240"/>
      <c r="J130" s="38"/>
      <c r="K130" s="38"/>
      <c r="L130" s="41"/>
      <c r="M130" s="241"/>
      <c r="N130" s="24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444</v>
      </c>
      <c r="AU130" s="19" t="s">
        <v>77</v>
      </c>
    </row>
    <row r="131" spans="1:65" s="2" customFormat="1" ht="33" customHeight="1">
      <c r="A131" s="36"/>
      <c r="B131" s="37"/>
      <c r="C131" s="218" t="s">
        <v>370</v>
      </c>
      <c r="D131" s="218" t="s">
        <v>264</v>
      </c>
      <c r="E131" s="219" t="s">
        <v>5848</v>
      </c>
      <c r="F131" s="220" t="s">
        <v>5849</v>
      </c>
      <c r="G131" s="221" t="s">
        <v>1227</v>
      </c>
      <c r="H131" s="222">
        <v>2</v>
      </c>
      <c r="I131" s="223"/>
      <c r="J131" s="224">
        <f>ROUND(I131*H131,2)</f>
        <v>0</v>
      </c>
      <c r="K131" s="225"/>
      <c r="L131" s="226"/>
      <c r="M131" s="227" t="s">
        <v>18</v>
      </c>
      <c r="N131" s="228" t="s">
        <v>41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267</v>
      </c>
      <c r="AT131" s="193" t="s">
        <v>264</v>
      </c>
      <c r="AU131" s="193" t="s">
        <v>77</v>
      </c>
      <c r="AY131" s="19" t="s">
        <v>244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77</v>
      </c>
      <c r="BK131" s="194">
        <f>ROUND(I131*H131,2)</f>
        <v>0</v>
      </c>
      <c r="BL131" s="19" t="s">
        <v>250</v>
      </c>
      <c r="BM131" s="193" t="s">
        <v>5850</v>
      </c>
    </row>
    <row r="132" spans="1:65" s="2" customFormat="1" ht="19.5">
      <c r="A132" s="36"/>
      <c r="B132" s="37"/>
      <c r="C132" s="38"/>
      <c r="D132" s="197" t="s">
        <v>444</v>
      </c>
      <c r="E132" s="38"/>
      <c r="F132" s="239" t="s">
        <v>5851</v>
      </c>
      <c r="G132" s="38"/>
      <c r="H132" s="38"/>
      <c r="I132" s="240"/>
      <c r="J132" s="38"/>
      <c r="K132" s="38"/>
      <c r="L132" s="41"/>
      <c r="M132" s="241"/>
      <c r="N132" s="24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444</v>
      </c>
      <c r="AU132" s="19" t="s">
        <v>77</v>
      </c>
    </row>
    <row r="133" spans="1:65" s="2" customFormat="1" ht="16.5" customHeight="1">
      <c r="A133" s="36"/>
      <c r="B133" s="37"/>
      <c r="C133" s="218" t="s">
        <v>376</v>
      </c>
      <c r="D133" s="218" t="s">
        <v>264</v>
      </c>
      <c r="E133" s="219" t="s">
        <v>1448</v>
      </c>
      <c r="F133" s="220" t="s">
        <v>1449</v>
      </c>
      <c r="G133" s="221" t="s">
        <v>1227</v>
      </c>
      <c r="H133" s="222">
        <v>120</v>
      </c>
      <c r="I133" s="223"/>
      <c r="J133" s="224">
        <f>ROUND(I133*H133,2)</f>
        <v>0</v>
      </c>
      <c r="K133" s="225"/>
      <c r="L133" s="226"/>
      <c r="M133" s="227" t="s">
        <v>18</v>
      </c>
      <c r="N133" s="228" t="s">
        <v>41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267</v>
      </c>
      <c r="AT133" s="193" t="s">
        <v>264</v>
      </c>
      <c r="AU133" s="193" t="s">
        <v>77</v>
      </c>
      <c r="AY133" s="19" t="s">
        <v>244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77</v>
      </c>
      <c r="BK133" s="194">
        <f>ROUND(I133*H133,2)</f>
        <v>0</v>
      </c>
      <c r="BL133" s="19" t="s">
        <v>250</v>
      </c>
      <c r="BM133" s="193" t="s">
        <v>5852</v>
      </c>
    </row>
    <row r="134" spans="1:65" s="2" customFormat="1" ht="19.5">
      <c r="A134" s="36"/>
      <c r="B134" s="37"/>
      <c r="C134" s="38"/>
      <c r="D134" s="197" t="s">
        <v>444</v>
      </c>
      <c r="E134" s="38"/>
      <c r="F134" s="239" t="s">
        <v>5820</v>
      </c>
      <c r="G134" s="38"/>
      <c r="H134" s="38"/>
      <c r="I134" s="240"/>
      <c r="J134" s="38"/>
      <c r="K134" s="38"/>
      <c r="L134" s="41"/>
      <c r="M134" s="241"/>
      <c r="N134" s="24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444</v>
      </c>
      <c r="AU134" s="19" t="s">
        <v>77</v>
      </c>
    </row>
    <row r="135" spans="1:65" s="2" customFormat="1" ht="16.5" customHeight="1">
      <c r="A135" s="36"/>
      <c r="B135" s="37"/>
      <c r="C135" s="218" t="s">
        <v>382</v>
      </c>
      <c r="D135" s="218" t="s">
        <v>264</v>
      </c>
      <c r="E135" s="219" t="s">
        <v>1451</v>
      </c>
      <c r="F135" s="220" t="s">
        <v>1452</v>
      </c>
      <c r="G135" s="221" t="s">
        <v>1227</v>
      </c>
      <c r="H135" s="222">
        <v>35</v>
      </c>
      <c r="I135" s="223"/>
      <c r="J135" s="224">
        <f>ROUND(I135*H135,2)</f>
        <v>0</v>
      </c>
      <c r="K135" s="225"/>
      <c r="L135" s="226"/>
      <c r="M135" s="227" t="s">
        <v>18</v>
      </c>
      <c r="N135" s="228" t="s">
        <v>41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267</v>
      </c>
      <c r="AT135" s="193" t="s">
        <v>264</v>
      </c>
      <c r="AU135" s="193" t="s">
        <v>77</v>
      </c>
      <c r="AY135" s="19" t="s">
        <v>244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77</v>
      </c>
      <c r="BK135" s="194">
        <f>ROUND(I135*H135,2)</f>
        <v>0</v>
      </c>
      <c r="BL135" s="19" t="s">
        <v>250</v>
      </c>
      <c r="BM135" s="193" t="s">
        <v>5853</v>
      </c>
    </row>
    <row r="136" spans="1:65" s="2" customFormat="1" ht="19.5">
      <c r="A136" s="36"/>
      <c r="B136" s="37"/>
      <c r="C136" s="38"/>
      <c r="D136" s="197" t="s">
        <v>444</v>
      </c>
      <c r="E136" s="38"/>
      <c r="F136" s="239" t="s">
        <v>5820</v>
      </c>
      <c r="G136" s="38"/>
      <c r="H136" s="38"/>
      <c r="I136" s="240"/>
      <c r="J136" s="38"/>
      <c r="K136" s="38"/>
      <c r="L136" s="41"/>
      <c r="M136" s="241"/>
      <c r="N136" s="24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444</v>
      </c>
      <c r="AU136" s="19" t="s">
        <v>77</v>
      </c>
    </row>
    <row r="137" spans="1:65" s="2" customFormat="1" ht="16.5" customHeight="1">
      <c r="A137" s="36"/>
      <c r="B137" s="37"/>
      <c r="C137" s="218" t="s">
        <v>387</v>
      </c>
      <c r="D137" s="218" t="s">
        <v>264</v>
      </c>
      <c r="E137" s="219" t="s">
        <v>1454</v>
      </c>
      <c r="F137" s="220" t="s">
        <v>1455</v>
      </c>
      <c r="G137" s="221" t="s">
        <v>1227</v>
      </c>
      <c r="H137" s="222">
        <v>10</v>
      </c>
      <c r="I137" s="223"/>
      <c r="J137" s="224">
        <f>ROUND(I137*H137,2)</f>
        <v>0</v>
      </c>
      <c r="K137" s="225"/>
      <c r="L137" s="226"/>
      <c r="M137" s="227" t="s">
        <v>18</v>
      </c>
      <c r="N137" s="228" t="s">
        <v>41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267</v>
      </c>
      <c r="AT137" s="193" t="s">
        <v>264</v>
      </c>
      <c r="AU137" s="193" t="s">
        <v>77</v>
      </c>
      <c r="AY137" s="19" t="s">
        <v>244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250</v>
      </c>
      <c r="BM137" s="193" t="s">
        <v>5854</v>
      </c>
    </row>
    <row r="138" spans="1:65" s="2" customFormat="1" ht="19.5">
      <c r="A138" s="36"/>
      <c r="B138" s="37"/>
      <c r="C138" s="38"/>
      <c r="D138" s="197" t="s">
        <v>444</v>
      </c>
      <c r="E138" s="38"/>
      <c r="F138" s="239" t="s">
        <v>5820</v>
      </c>
      <c r="G138" s="38"/>
      <c r="H138" s="38"/>
      <c r="I138" s="240"/>
      <c r="J138" s="38"/>
      <c r="K138" s="38"/>
      <c r="L138" s="41"/>
      <c r="M138" s="241"/>
      <c r="N138" s="24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444</v>
      </c>
      <c r="AU138" s="19" t="s">
        <v>77</v>
      </c>
    </row>
    <row r="139" spans="1:65" s="2" customFormat="1" ht="16.5" customHeight="1">
      <c r="A139" s="36"/>
      <c r="B139" s="37"/>
      <c r="C139" s="218" t="s">
        <v>392</v>
      </c>
      <c r="D139" s="218" t="s">
        <v>264</v>
      </c>
      <c r="E139" s="219" t="s">
        <v>1457</v>
      </c>
      <c r="F139" s="220" t="s">
        <v>1458</v>
      </c>
      <c r="G139" s="221" t="s">
        <v>1227</v>
      </c>
      <c r="H139" s="222">
        <v>1</v>
      </c>
      <c r="I139" s="223"/>
      <c r="J139" s="224">
        <f>ROUND(I139*H139,2)</f>
        <v>0</v>
      </c>
      <c r="K139" s="225"/>
      <c r="L139" s="226"/>
      <c r="M139" s="227" t="s">
        <v>18</v>
      </c>
      <c r="N139" s="228" t="s">
        <v>41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267</v>
      </c>
      <c r="AT139" s="193" t="s">
        <v>264</v>
      </c>
      <c r="AU139" s="193" t="s">
        <v>77</v>
      </c>
      <c r="AY139" s="19" t="s">
        <v>244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77</v>
      </c>
      <c r="BK139" s="194">
        <f>ROUND(I139*H139,2)</f>
        <v>0</v>
      </c>
      <c r="BL139" s="19" t="s">
        <v>250</v>
      </c>
      <c r="BM139" s="193" t="s">
        <v>5855</v>
      </c>
    </row>
    <row r="140" spans="1:65" s="2" customFormat="1" ht="19.5">
      <c r="A140" s="36"/>
      <c r="B140" s="37"/>
      <c r="C140" s="38"/>
      <c r="D140" s="197" t="s">
        <v>444</v>
      </c>
      <c r="E140" s="38"/>
      <c r="F140" s="239" t="s">
        <v>5820</v>
      </c>
      <c r="G140" s="38"/>
      <c r="H140" s="38"/>
      <c r="I140" s="240"/>
      <c r="J140" s="38"/>
      <c r="K140" s="38"/>
      <c r="L140" s="41"/>
      <c r="M140" s="241"/>
      <c r="N140" s="24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444</v>
      </c>
      <c r="AU140" s="19" t="s">
        <v>77</v>
      </c>
    </row>
    <row r="141" spans="1:65" s="2" customFormat="1" ht="16.5" customHeight="1">
      <c r="A141" s="36"/>
      <c r="B141" s="37"/>
      <c r="C141" s="218" t="s">
        <v>397</v>
      </c>
      <c r="D141" s="218" t="s">
        <v>264</v>
      </c>
      <c r="E141" s="219" t="s">
        <v>1460</v>
      </c>
      <c r="F141" s="220" t="s">
        <v>1461</v>
      </c>
      <c r="G141" s="221" t="s">
        <v>1227</v>
      </c>
      <c r="H141" s="222">
        <v>22</v>
      </c>
      <c r="I141" s="223"/>
      <c r="J141" s="224">
        <f>ROUND(I141*H141,2)</f>
        <v>0</v>
      </c>
      <c r="K141" s="225"/>
      <c r="L141" s="226"/>
      <c r="M141" s="227" t="s">
        <v>18</v>
      </c>
      <c r="N141" s="228" t="s">
        <v>41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267</v>
      </c>
      <c r="AT141" s="193" t="s">
        <v>264</v>
      </c>
      <c r="AU141" s="193" t="s">
        <v>77</v>
      </c>
      <c r="AY141" s="19" t="s">
        <v>244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77</v>
      </c>
      <c r="BK141" s="194">
        <f>ROUND(I141*H141,2)</f>
        <v>0</v>
      </c>
      <c r="BL141" s="19" t="s">
        <v>250</v>
      </c>
      <c r="BM141" s="193" t="s">
        <v>5856</v>
      </c>
    </row>
    <row r="142" spans="1:65" s="2" customFormat="1" ht="19.5">
      <c r="A142" s="36"/>
      <c r="B142" s="37"/>
      <c r="C142" s="38"/>
      <c r="D142" s="197" t="s">
        <v>444</v>
      </c>
      <c r="E142" s="38"/>
      <c r="F142" s="239" t="s">
        <v>5820</v>
      </c>
      <c r="G142" s="38"/>
      <c r="H142" s="38"/>
      <c r="I142" s="240"/>
      <c r="J142" s="38"/>
      <c r="K142" s="38"/>
      <c r="L142" s="41"/>
      <c r="M142" s="241"/>
      <c r="N142" s="24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444</v>
      </c>
      <c r="AU142" s="19" t="s">
        <v>77</v>
      </c>
    </row>
    <row r="143" spans="1:65" s="2" customFormat="1" ht="16.5" customHeight="1">
      <c r="A143" s="36"/>
      <c r="B143" s="37"/>
      <c r="C143" s="218" t="s">
        <v>402</v>
      </c>
      <c r="D143" s="218" t="s">
        <v>264</v>
      </c>
      <c r="E143" s="219" t="s">
        <v>5857</v>
      </c>
      <c r="F143" s="220" t="s">
        <v>5858</v>
      </c>
      <c r="G143" s="221" t="s">
        <v>1227</v>
      </c>
      <c r="H143" s="222">
        <v>2</v>
      </c>
      <c r="I143" s="223"/>
      <c r="J143" s="224">
        <f>ROUND(I143*H143,2)</f>
        <v>0</v>
      </c>
      <c r="K143" s="225"/>
      <c r="L143" s="226"/>
      <c r="M143" s="227" t="s">
        <v>18</v>
      </c>
      <c r="N143" s="228" t="s">
        <v>41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267</v>
      </c>
      <c r="AT143" s="193" t="s">
        <v>264</v>
      </c>
      <c r="AU143" s="193" t="s">
        <v>77</v>
      </c>
      <c r="AY143" s="19" t="s">
        <v>244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77</v>
      </c>
      <c r="BK143" s="194">
        <f>ROUND(I143*H143,2)</f>
        <v>0</v>
      </c>
      <c r="BL143" s="19" t="s">
        <v>250</v>
      </c>
      <c r="BM143" s="193" t="s">
        <v>5859</v>
      </c>
    </row>
    <row r="144" spans="1:65" s="2" customFormat="1" ht="19.5">
      <c r="A144" s="36"/>
      <c r="B144" s="37"/>
      <c r="C144" s="38"/>
      <c r="D144" s="197" t="s">
        <v>444</v>
      </c>
      <c r="E144" s="38"/>
      <c r="F144" s="239" t="s">
        <v>5820</v>
      </c>
      <c r="G144" s="38"/>
      <c r="H144" s="38"/>
      <c r="I144" s="240"/>
      <c r="J144" s="38"/>
      <c r="K144" s="38"/>
      <c r="L144" s="41"/>
      <c r="M144" s="241"/>
      <c r="N144" s="24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444</v>
      </c>
      <c r="AU144" s="19" t="s">
        <v>77</v>
      </c>
    </row>
    <row r="145" spans="1:65" s="2" customFormat="1" ht="21.75" customHeight="1">
      <c r="A145" s="36"/>
      <c r="B145" s="37"/>
      <c r="C145" s="218" t="s">
        <v>407</v>
      </c>
      <c r="D145" s="218" t="s">
        <v>264</v>
      </c>
      <c r="E145" s="219" t="s">
        <v>5860</v>
      </c>
      <c r="F145" s="220" t="s">
        <v>5861</v>
      </c>
      <c r="G145" s="221" t="s">
        <v>1227</v>
      </c>
      <c r="H145" s="222">
        <v>1</v>
      </c>
      <c r="I145" s="223"/>
      <c r="J145" s="224">
        <f>ROUND(I145*H145,2)</f>
        <v>0</v>
      </c>
      <c r="K145" s="225"/>
      <c r="L145" s="226"/>
      <c r="M145" s="227" t="s">
        <v>18</v>
      </c>
      <c r="N145" s="228" t="s">
        <v>41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267</v>
      </c>
      <c r="AT145" s="193" t="s">
        <v>264</v>
      </c>
      <c r="AU145" s="193" t="s">
        <v>77</v>
      </c>
      <c r="AY145" s="19" t="s">
        <v>244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77</v>
      </c>
      <c r="BK145" s="194">
        <f>ROUND(I145*H145,2)</f>
        <v>0</v>
      </c>
      <c r="BL145" s="19" t="s">
        <v>250</v>
      </c>
      <c r="BM145" s="193" t="s">
        <v>5862</v>
      </c>
    </row>
    <row r="146" spans="1:65" s="2" customFormat="1" ht="39">
      <c r="A146" s="36"/>
      <c r="B146" s="37"/>
      <c r="C146" s="38"/>
      <c r="D146" s="197" t="s">
        <v>444</v>
      </c>
      <c r="E146" s="38"/>
      <c r="F146" s="239" t="s">
        <v>5863</v>
      </c>
      <c r="G146" s="38"/>
      <c r="H146" s="38"/>
      <c r="I146" s="240"/>
      <c r="J146" s="38"/>
      <c r="K146" s="38"/>
      <c r="L146" s="41"/>
      <c r="M146" s="241"/>
      <c r="N146" s="24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444</v>
      </c>
      <c r="AU146" s="19" t="s">
        <v>77</v>
      </c>
    </row>
    <row r="147" spans="1:65" s="2" customFormat="1" ht="16.5" customHeight="1">
      <c r="A147" s="36"/>
      <c r="B147" s="37"/>
      <c r="C147" s="181" t="s">
        <v>411</v>
      </c>
      <c r="D147" s="181" t="s">
        <v>246</v>
      </c>
      <c r="E147" s="182" t="s">
        <v>5864</v>
      </c>
      <c r="F147" s="183" t="s">
        <v>1464</v>
      </c>
      <c r="G147" s="184" t="s">
        <v>1286</v>
      </c>
      <c r="H147" s="248"/>
      <c r="I147" s="186"/>
      <c r="J147" s="187">
        <f>ROUND(I147*H147,2)</f>
        <v>0</v>
      </c>
      <c r="K147" s="188"/>
      <c r="L147" s="41"/>
      <c r="M147" s="189" t="s">
        <v>18</v>
      </c>
      <c r="N147" s="190" t="s">
        <v>41</v>
      </c>
      <c r="O147" s="6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250</v>
      </c>
      <c r="AT147" s="193" t="s">
        <v>246</v>
      </c>
      <c r="AU147" s="193" t="s">
        <v>77</v>
      </c>
      <c r="AY147" s="19" t="s">
        <v>244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77</v>
      </c>
      <c r="BK147" s="194">
        <f>ROUND(I147*H147,2)</f>
        <v>0</v>
      </c>
      <c r="BL147" s="19" t="s">
        <v>250</v>
      </c>
      <c r="BM147" s="193" t="s">
        <v>5865</v>
      </c>
    </row>
    <row r="148" spans="1:65" s="12" customFormat="1" ht="25.9" customHeight="1">
      <c r="B148" s="165"/>
      <c r="C148" s="166"/>
      <c r="D148" s="167" t="s">
        <v>69</v>
      </c>
      <c r="E148" s="168" t="s">
        <v>1259</v>
      </c>
      <c r="F148" s="168" t="s">
        <v>1466</v>
      </c>
      <c r="G148" s="166"/>
      <c r="H148" s="166"/>
      <c r="I148" s="169"/>
      <c r="J148" s="170">
        <f>BK148</f>
        <v>0</v>
      </c>
      <c r="K148" s="166"/>
      <c r="L148" s="171"/>
      <c r="M148" s="172"/>
      <c r="N148" s="173"/>
      <c r="O148" s="173"/>
      <c r="P148" s="174">
        <f>SUM(P149:P167)</f>
        <v>0</v>
      </c>
      <c r="Q148" s="173"/>
      <c r="R148" s="174">
        <f>SUM(R149:R167)</f>
        <v>0</v>
      </c>
      <c r="S148" s="173"/>
      <c r="T148" s="175">
        <f>SUM(T149:T167)</f>
        <v>0</v>
      </c>
      <c r="AR148" s="176" t="s">
        <v>77</v>
      </c>
      <c r="AT148" s="177" t="s">
        <v>69</v>
      </c>
      <c r="AU148" s="177" t="s">
        <v>70</v>
      </c>
      <c r="AY148" s="176" t="s">
        <v>244</v>
      </c>
      <c r="BK148" s="178">
        <f>SUM(BK149:BK167)</f>
        <v>0</v>
      </c>
    </row>
    <row r="149" spans="1:65" s="2" customFormat="1" ht="24.2" customHeight="1">
      <c r="A149" s="36"/>
      <c r="B149" s="37"/>
      <c r="C149" s="218" t="s">
        <v>415</v>
      </c>
      <c r="D149" s="218" t="s">
        <v>264</v>
      </c>
      <c r="E149" s="219" t="s">
        <v>5866</v>
      </c>
      <c r="F149" s="220" t="s">
        <v>5867</v>
      </c>
      <c r="G149" s="221" t="s">
        <v>379</v>
      </c>
      <c r="H149" s="222">
        <v>20</v>
      </c>
      <c r="I149" s="223"/>
      <c r="J149" s="224">
        <f>ROUND(I149*H149,2)</f>
        <v>0</v>
      </c>
      <c r="K149" s="225"/>
      <c r="L149" s="226"/>
      <c r="M149" s="227" t="s">
        <v>18</v>
      </c>
      <c r="N149" s="228" t="s">
        <v>41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267</v>
      </c>
      <c r="AT149" s="193" t="s">
        <v>264</v>
      </c>
      <c r="AU149" s="193" t="s">
        <v>77</v>
      </c>
      <c r="AY149" s="19" t="s">
        <v>244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77</v>
      </c>
      <c r="BK149" s="194">
        <f>ROUND(I149*H149,2)</f>
        <v>0</v>
      </c>
      <c r="BL149" s="19" t="s">
        <v>250</v>
      </c>
      <c r="BM149" s="193" t="s">
        <v>5868</v>
      </c>
    </row>
    <row r="150" spans="1:65" s="2" customFormat="1" ht="19.5">
      <c r="A150" s="36"/>
      <c r="B150" s="37"/>
      <c r="C150" s="38"/>
      <c r="D150" s="197" t="s">
        <v>444</v>
      </c>
      <c r="E150" s="38"/>
      <c r="F150" s="239" t="s">
        <v>5869</v>
      </c>
      <c r="G150" s="38"/>
      <c r="H150" s="38"/>
      <c r="I150" s="240"/>
      <c r="J150" s="38"/>
      <c r="K150" s="38"/>
      <c r="L150" s="41"/>
      <c r="M150" s="241"/>
      <c r="N150" s="24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444</v>
      </c>
      <c r="AU150" s="19" t="s">
        <v>77</v>
      </c>
    </row>
    <row r="151" spans="1:65" s="2" customFormat="1" ht="24.2" customHeight="1">
      <c r="A151" s="36"/>
      <c r="B151" s="37"/>
      <c r="C151" s="218" t="s">
        <v>419</v>
      </c>
      <c r="D151" s="218" t="s">
        <v>264</v>
      </c>
      <c r="E151" s="219" t="s">
        <v>1467</v>
      </c>
      <c r="F151" s="220" t="s">
        <v>1468</v>
      </c>
      <c r="G151" s="221" t="s">
        <v>379</v>
      </c>
      <c r="H151" s="222">
        <v>130</v>
      </c>
      <c r="I151" s="223"/>
      <c r="J151" s="224">
        <f>ROUND(I151*H151,2)</f>
        <v>0</v>
      </c>
      <c r="K151" s="225"/>
      <c r="L151" s="226"/>
      <c r="M151" s="227" t="s">
        <v>18</v>
      </c>
      <c r="N151" s="228" t="s">
        <v>41</v>
      </c>
      <c r="O151" s="66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267</v>
      </c>
      <c r="AT151" s="193" t="s">
        <v>264</v>
      </c>
      <c r="AU151" s="193" t="s">
        <v>77</v>
      </c>
      <c r="AY151" s="19" t="s">
        <v>244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77</v>
      </c>
      <c r="BK151" s="194">
        <f>ROUND(I151*H151,2)</f>
        <v>0</v>
      </c>
      <c r="BL151" s="19" t="s">
        <v>250</v>
      </c>
      <c r="BM151" s="193" t="s">
        <v>5870</v>
      </c>
    </row>
    <row r="152" spans="1:65" s="2" customFormat="1" ht="19.5">
      <c r="A152" s="36"/>
      <c r="B152" s="37"/>
      <c r="C152" s="38"/>
      <c r="D152" s="197" t="s">
        <v>444</v>
      </c>
      <c r="E152" s="38"/>
      <c r="F152" s="239" t="s">
        <v>5869</v>
      </c>
      <c r="G152" s="38"/>
      <c r="H152" s="38"/>
      <c r="I152" s="240"/>
      <c r="J152" s="38"/>
      <c r="K152" s="38"/>
      <c r="L152" s="41"/>
      <c r="M152" s="241"/>
      <c r="N152" s="24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444</v>
      </c>
      <c r="AU152" s="19" t="s">
        <v>77</v>
      </c>
    </row>
    <row r="153" spans="1:65" s="2" customFormat="1" ht="24.2" customHeight="1">
      <c r="A153" s="36"/>
      <c r="B153" s="37"/>
      <c r="C153" s="218" t="s">
        <v>423</v>
      </c>
      <c r="D153" s="218" t="s">
        <v>264</v>
      </c>
      <c r="E153" s="219" t="s">
        <v>1470</v>
      </c>
      <c r="F153" s="220" t="s">
        <v>1471</v>
      </c>
      <c r="G153" s="221" t="s">
        <v>379</v>
      </c>
      <c r="H153" s="222">
        <v>40</v>
      </c>
      <c r="I153" s="223"/>
      <c r="J153" s="224">
        <f>ROUND(I153*H153,2)</f>
        <v>0</v>
      </c>
      <c r="K153" s="225"/>
      <c r="L153" s="226"/>
      <c r="M153" s="227" t="s">
        <v>18</v>
      </c>
      <c r="N153" s="228" t="s">
        <v>41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267</v>
      </c>
      <c r="AT153" s="193" t="s">
        <v>264</v>
      </c>
      <c r="AU153" s="193" t="s">
        <v>77</v>
      </c>
      <c r="AY153" s="19" t="s">
        <v>244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77</v>
      </c>
      <c r="BK153" s="194">
        <f>ROUND(I153*H153,2)</f>
        <v>0</v>
      </c>
      <c r="BL153" s="19" t="s">
        <v>250</v>
      </c>
      <c r="BM153" s="193" t="s">
        <v>5871</v>
      </c>
    </row>
    <row r="154" spans="1:65" s="2" customFormat="1" ht="19.5">
      <c r="A154" s="36"/>
      <c r="B154" s="37"/>
      <c r="C154" s="38"/>
      <c r="D154" s="197" t="s">
        <v>444</v>
      </c>
      <c r="E154" s="38"/>
      <c r="F154" s="239" t="s">
        <v>5834</v>
      </c>
      <c r="G154" s="38"/>
      <c r="H154" s="38"/>
      <c r="I154" s="240"/>
      <c r="J154" s="38"/>
      <c r="K154" s="38"/>
      <c r="L154" s="41"/>
      <c r="M154" s="241"/>
      <c r="N154" s="24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444</v>
      </c>
      <c r="AU154" s="19" t="s">
        <v>77</v>
      </c>
    </row>
    <row r="155" spans="1:65" s="2" customFormat="1" ht="24.2" customHeight="1">
      <c r="A155" s="36"/>
      <c r="B155" s="37"/>
      <c r="C155" s="218" t="s">
        <v>427</v>
      </c>
      <c r="D155" s="218" t="s">
        <v>264</v>
      </c>
      <c r="E155" s="219" t="s">
        <v>1473</v>
      </c>
      <c r="F155" s="220" t="s">
        <v>1474</v>
      </c>
      <c r="G155" s="221" t="s">
        <v>379</v>
      </c>
      <c r="H155" s="222">
        <v>20</v>
      </c>
      <c r="I155" s="223"/>
      <c r="J155" s="224">
        <f>ROUND(I155*H155,2)</f>
        <v>0</v>
      </c>
      <c r="K155" s="225"/>
      <c r="L155" s="226"/>
      <c r="M155" s="227" t="s">
        <v>18</v>
      </c>
      <c r="N155" s="228" t="s">
        <v>41</v>
      </c>
      <c r="O155" s="6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267</v>
      </c>
      <c r="AT155" s="193" t="s">
        <v>264</v>
      </c>
      <c r="AU155" s="193" t="s">
        <v>77</v>
      </c>
      <c r="AY155" s="19" t="s">
        <v>244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77</v>
      </c>
      <c r="BK155" s="194">
        <f>ROUND(I155*H155,2)</f>
        <v>0</v>
      </c>
      <c r="BL155" s="19" t="s">
        <v>250</v>
      </c>
      <c r="BM155" s="193" t="s">
        <v>5872</v>
      </c>
    </row>
    <row r="156" spans="1:65" s="2" customFormat="1" ht="19.5">
      <c r="A156" s="36"/>
      <c r="B156" s="37"/>
      <c r="C156" s="38"/>
      <c r="D156" s="197" t="s">
        <v>444</v>
      </c>
      <c r="E156" s="38"/>
      <c r="F156" s="239" t="s">
        <v>5873</v>
      </c>
      <c r="G156" s="38"/>
      <c r="H156" s="38"/>
      <c r="I156" s="240"/>
      <c r="J156" s="38"/>
      <c r="K156" s="38"/>
      <c r="L156" s="41"/>
      <c r="M156" s="241"/>
      <c r="N156" s="24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444</v>
      </c>
      <c r="AU156" s="19" t="s">
        <v>77</v>
      </c>
    </row>
    <row r="157" spans="1:65" s="2" customFormat="1" ht="24.2" customHeight="1">
      <c r="A157" s="36"/>
      <c r="B157" s="37"/>
      <c r="C157" s="218" t="s">
        <v>431</v>
      </c>
      <c r="D157" s="218" t="s">
        <v>264</v>
      </c>
      <c r="E157" s="219" t="s">
        <v>5874</v>
      </c>
      <c r="F157" s="220" t="s">
        <v>5875</v>
      </c>
      <c r="G157" s="221" t="s">
        <v>379</v>
      </c>
      <c r="H157" s="222">
        <v>30</v>
      </c>
      <c r="I157" s="223"/>
      <c r="J157" s="224">
        <f>ROUND(I157*H157,2)</f>
        <v>0</v>
      </c>
      <c r="K157" s="225"/>
      <c r="L157" s="226"/>
      <c r="M157" s="227" t="s">
        <v>18</v>
      </c>
      <c r="N157" s="228" t="s">
        <v>41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267</v>
      </c>
      <c r="AT157" s="193" t="s">
        <v>264</v>
      </c>
      <c r="AU157" s="193" t="s">
        <v>77</v>
      </c>
      <c r="AY157" s="19" t="s">
        <v>244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77</v>
      </c>
      <c r="BK157" s="194">
        <f>ROUND(I157*H157,2)</f>
        <v>0</v>
      </c>
      <c r="BL157" s="19" t="s">
        <v>250</v>
      </c>
      <c r="BM157" s="193" t="s">
        <v>5876</v>
      </c>
    </row>
    <row r="158" spans="1:65" s="2" customFormat="1" ht="19.5">
      <c r="A158" s="36"/>
      <c r="B158" s="37"/>
      <c r="C158" s="38"/>
      <c r="D158" s="197" t="s">
        <v>444</v>
      </c>
      <c r="E158" s="38"/>
      <c r="F158" s="239" t="s">
        <v>5877</v>
      </c>
      <c r="G158" s="38"/>
      <c r="H158" s="38"/>
      <c r="I158" s="240"/>
      <c r="J158" s="38"/>
      <c r="K158" s="38"/>
      <c r="L158" s="41"/>
      <c r="M158" s="241"/>
      <c r="N158" s="24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444</v>
      </c>
      <c r="AU158" s="19" t="s">
        <v>77</v>
      </c>
    </row>
    <row r="159" spans="1:65" s="2" customFormat="1" ht="33" customHeight="1">
      <c r="A159" s="36"/>
      <c r="B159" s="37"/>
      <c r="C159" s="218" t="s">
        <v>435</v>
      </c>
      <c r="D159" s="218" t="s">
        <v>264</v>
      </c>
      <c r="E159" s="219" t="s">
        <v>1476</v>
      </c>
      <c r="F159" s="220" t="s">
        <v>1477</v>
      </c>
      <c r="G159" s="221" t="s">
        <v>505</v>
      </c>
      <c r="H159" s="222">
        <v>1</v>
      </c>
      <c r="I159" s="223"/>
      <c r="J159" s="224">
        <f t="shared" ref="J159:J167" si="10">ROUND(I159*H159,2)</f>
        <v>0</v>
      </c>
      <c r="K159" s="225"/>
      <c r="L159" s="226"/>
      <c r="M159" s="227" t="s">
        <v>18</v>
      </c>
      <c r="N159" s="228" t="s">
        <v>41</v>
      </c>
      <c r="O159" s="66"/>
      <c r="P159" s="191">
        <f t="shared" ref="P159:P167" si="11">O159*H159</f>
        <v>0</v>
      </c>
      <c r="Q159" s="191">
        <v>0</v>
      </c>
      <c r="R159" s="191">
        <f t="shared" ref="R159:R167" si="12">Q159*H159</f>
        <v>0</v>
      </c>
      <c r="S159" s="191">
        <v>0</v>
      </c>
      <c r="T159" s="192">
        <f t="shared" ref="T159:T167" si="13"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267</v>
      </c>
      <c r="AT159" s="193" t="s">
        <v>264</v>
      </c>
      <c r="AU159" s="193" t="s">
        <v>77</v>
      </c>
      <c r="AY159" s="19" t="s">
        <v>244</v>
      </c>
      <c r="BE159" s="194">
        <f t="shared" ref="BE159:BE167" si="14">IF(N159="základní",J159,0)</f>
        <v>0</v>
      </c>
      <c r="BF159" s="194">
        <f t="shared" ref="BF159:BF167" si="15">IF(N159="snížená",J159,0)</f>
        <v>0</v>
      </c>
      <c r="BG159" s="194">
        <f t="shared" ref="BG159:BG167" si="16">IF(N159="zákl. přenesená",J159,0)</f>
        <v>0</v>
      </c>
      <c r="BH159" s="194">
        <f t="shared" ref="BH159:BH167" si="17">IF(N159="sníž. přenesená",J159,0)</f>
        <v>0</v>
      </c>
      <c r="BI159" s="194">
        <f t="shared" ref="BI159:BI167" si="18">IF(N159="nulová",J159,0)</f>
        <v>0</v>
      </c>
      <c r="BJ159" s="19" t="s">
        <v>77</v>
      </c>
      <c r="BK159" s="194">
        <f t="shared" ref="BK159:BK167" si="19">ROUND(I159*H159,2)</f>
        <v>0</v>
      </c>
      <c r="BL159" s="19" t="s">
        <v>250</v>
      </c>
      <c r="BM159" s="193" t="s">
        <v>5878</v>
      </c>
    </row>
    <row r="160" spans="1:65" s="2" customFormat="1" ht="24.2" customHeight="1">
      <c r="A160" s="36"/>
      <c r="B160" s="37"/>
      <c r="C160" s="218" t="s">
        <v>440</v>
      </c>
      <c r="D160" s="218" t="s">
        <v>264</v>
      </c>
      <c r="E160" s="219" t="s">
        <v>1479</v>
      </c>
      <c r="F160" s="220" t="s">
        <v>1480</v>
      </c>
      <c r="G160" s="221" t="s">
        <v>505</v>
      </c>
      <c r="H160" s="222">
        <v>1</v>
      </c>
      <c r="I160" s="223"/>
      <c r="J160" s="224">
        <f t="shared" si="10"/>
        <v>0</v>
      </c>
      <c r="K160" s="225"/>
      <c r="L160" s="226"/>
      <c r="M160" s="227" t="s">
        <v>18</v>
      </c>
      <c r="N160" s="228" t="s">
        <v>41</v>
      </c>
      <c r="O160" s="66"/>
      <c r="P160" s="191">
        <f t="shared" si="11"/>
        <v>0</v>
      </c>
      <c r="Q160" s="191">
        <v>0</v>
      </c>
      <c r="R160" s="191">
        <f t="shared" si="12"/>
        <v>0</v>
      </c>
      <c r="S160" s="191">
        <v>0</v>
      </c>
      <c r="T160" s="192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267</v>
      </c>
      <c r="AT160" s="193" t="s">
        <v>264</v>
      </c>
      <c r="AU160" s="193" t="s">
        <v>77</v>
      </c>
      <c r="AY160" s="19" t="s">
        <v>244</v>
      </c>
      <c r="BE160" s="194">
        <f t="shared" si="14"/>
        <v>0</v>
      </c>
      <c r="BF160" s="194">
        <f t="shared" si="15"/>
        <v>0</v>
      </c>
      <c r="BG160" s="194">
        <f t="shared" si="16"/>
        <v>0</v>
      </c>
      <c r="BH160" s="194">
        <f t="shared" si="17"/>
        <v>0</v>
      </c>
      <c r="BI160" s="194">
        <f t="shared" si="18"/>
        <v>0</v>
      </c>
      <c r="BJ160" s="19" t="s">
        <v>77</v>
      </c>
      <c r="BK160" s="194">
        <f t="shared" si="19"/>
        <v>0</v>
      </c>
      <c r="BL160" s="19" t="s">
        <v>250</v>
      </c>
      <c r="BM160" s="193" t="s">
        <v>5879</v>
      </c>
    </row>
    <row r="161" spans="1:65" s="2" customFormat="1" ht="33" customHeight="1">
      <c r="A161" s="36"/>
      <c r="B161" s="37"/>
      <c r="C161" s="218" t="s">
        <v>447</v>
      </c>
      <c r="D161" s="218" t="s">
        <v>264</v>
      </c>
      <c r="E161" s="219" t="s">
        <v>1482</v>
      </c>
      <c r="F161" s="220" t="s">
        <v>1483</v>
      </c>
      <c r="G161" s="221" t="s">
        <v>505</v>
      </c>
      <c r="H161" s="222">
        <v>1</v>
      </c>
      <c r="I161" s="223"/>
      <c r="J161" s="224">
        <f t="shared" si="10"/>
        <v>0</v>
      </c>
      <c r="K161" s="225"/>
      <c r="L161" s="226"/>
      <c r="M161" s="227" t="s">
        <v>18</v>
      </c>
      <c r="N161" s="228" t="s">
        <v>41</v>
      </c>
      <c r="O161" s="66"/>
      <c r="P161" s="191">
        <f t="shared" si="11"/>
        <v>0</v>
      </c>
      <c r="Q161" s="191">
        <v>0</v>
      </c>
      <c r="R161" s="191">
        <f t="shared" si="12"/>
        <v>0</v>
      </c>
      <c r="S161" s="191">
        <v>0</v>
      </c>
      <c r="T161" s="192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267</v>
      </c>
      <c r="AT161" s="193" t="s">
        <v>264</v>
      </c>
      <c r="AU161" s="193" t="s">
        <v>77</v>
      </c>
      <c r="AY161" s="19" t="s">
        <v>244</v>
      </c>
      <c r="BE161" s="194">
        <f t="shared" si="14"/>
        <v>0</v>
      </c>
      <c r="BF161" s="194">
        <f t="shared" si="15"/>
        <v>0</v>
      </c>
      <c r="BG161" s="194">
        <f t="shared" si="16"/>
        <v>0</v>
      </c>
      <c r="BH161" s="194">
        <f t="shared" si="17"/>
        <v>0</v>
      </c>
      <c r="BI161" s="194">
        <f t="shared" si="18"/>
        <v>0</v>
      </c>
      <c r="BJ161" s="19" t="s">
        <v>77</v>
      </c>
      <c r="BK161" s="194">
        <f t="shared" si="19"/>
        <v>0</v>
      </c>
      <c r="BL161" s="19" t="s">
        <v>250</v>
      </c>
      <c r="BM161" s="193" t="s">
        <v>5880</v>
      </c>
    </row>
    <row r="162" spans="1:65" s="2" customFormat="1" ht="37.9" customHeight="1">
      <c r="A162" s="36"/>
      <c r="B162" s="37"/>
      <c r="C162" s="218" t="s">
        <v>452</v>
      </c>
      <c r="D162" s="218" t="s">
        <v>264</v>
      </c>
      <c r="E162" s="219" t="s">
        <v>1485</v>
      </c>
      <c r="F162" s="220" t="s">
        <v>1486</v>
      </c>
      <c r="G162" s="221" t="s">
        <v>505</v>
      </c>
      <c r="H162" s="222">
        <v>1</v>
      </c>
      <c r="I162" s="223"/>
      <c r="J162" s="224">
        <f t="shared" si="10"/>
        <v>0</v>
      </c>
      <c r="K162" s="225"/>
      <c r="L162" s="226"/>
      <c r="M162" s="227" t="s">
        <v>18</v>
      </c>
      <c r="N162" s="228" t="s">
        <v>41</v>
      </c>
      <c r="O162" s="66"/>
      <c r="P162" s="191">
        <f t="shared" si="11"/>
        <v>0</v>
      </c>
      <c r="Q162" s="191">
        <v>0</v>
      </c>
      <c r="R162" s="191">
        <f t="shared" si="12"/>
        <v>0</v>
      </c>
      <c r="S162" s="191">
        <v>0</v>
      </c>
      <c r="T162" s="192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267</v>
      </c>
      <c r="AT162" s="193" t="s">
        <v>264</v>
      </c>
      <c r="AU162" s="193" t="s">
        <v>77</v>
      </c>
      <c r="AY162" s="19" t="s">
        <v>244</v>
      </c>
      <c r="BE162" s="194">
        <f t="shared" si="14"/>
        <v>0</v>
      </c>
      <c r="BF162" s="194">
        <f t="shared" si="15"/>
        <v>0</v>
      </c>
      <c r="BG162" s="194">
        <f t="shared" si="16"/>
        <v>0</v>
      </c>
      <c r="BH162" s="194">
        <f t="shared" si="17"/>
        <v>0</v>
      </c>
      <c r="BI162" s="194">
        <f t="shared" si="18"/>
        <v>0</v>
      </c>
      <c r="BJ162" s="19" t="s">
        <v>77</v>
      </c>
      <c r="BK162" s="194">
        <f t="shared" si="19"/>
        <v>0</v>
      </c>
      <c r="BL162" s="19" t="s">
        <v>250</v>
      </c>
      <c r="BM162" s="193" t="s">
        <v>5881</v>
      </c>
    </row>
    <row r="163" spans="1:65" s="2" customFormat="1" ht="16.5" customHeight="1">
      <c r="A163" s="36"/>
      <c r="B163" s="37"/>
      <c r="C163" s="218" t="s">
        <v>459</v>
      </c>
      <c r="D163" s="218" t="s">
        <v>264</v>
      </c>
      <c r="E163" s="219" t="s">
        <v>1494</v>
      </c>
      <c r="F163" s="220" t="s">
        <v>1495</v>
      </c>
      <c r="G163" s="221" t="s">
        <v>379</v>
      </c>
      <c r="H163" s="222">
        <v>100</v>
      </c>
      <c r="I163" s="223"/>
      <c r="J163" s="224">
        <f t="shared" si="10"/>
        <v>0</v>
      </c>
      <c r="K163" s="225"/>
      <c r="L163" s="226"/>
      <c r="M163" s="227" t="s">
        <v>18</v>
      </c>
      <c r="N163" s="228" t="s">
        <v>41</v>
      </c>
      <c r="O163" s="66"/>
      <c r="P163" s="191">
        <f t="shared" si="11"/>
        <v>0</v>
      </c>
      <c r="Q163" s="191">
        <v>0</v>
      </c>
      <c r="R163" s="191">
        <f t="shared" si="12"/>
        <v>0</v>
      </c>
      <c r="S163" s="191">
        <v>0</v>
      </c>
      <c r="T163" s="192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267</v>
      </c>
      <c r="AT163" s="193" t="s">
        <v>264</v>
      </c>
      <c r="AU163" s="193" t="s">
        <v>77</v>
      </c>
      <c r="AY163" s="19" t="s">
        <v>244</v>
      </c>
      <c r="BE163" s="194">
        <f t="shared" si="14"/>
        <v>0</v>
      </c>
      <c r="BF163" s="194">
        <f t="shared" si="15"/>
        <v>0</v>
      </c>
      <c r="BG163" s="194">
        <f t="shared" si="16"/>
        <v>0</v>
      </c>
      <c r="BH163" s="194">
        <f t="shared" si="17"/>
        <v>0</v>
      </c>
      <c r="BI163" s="194">
        <f t="shared" si="18"/>
        <v>0</v>
      </c>
      <c r="BJ163" s="19" t="s">
        <v>77</v>
      </c>
      <c r="BK163" s="194">
        <f t="shared" si="19"/>
        <v>0</v>
      </c>
      <c r="BL163" s="19" t="s">
        <v>250</v>
      </c>
      <c r="BM163" s="193" t="s">
        <v>5882</v>
      </c>
    </row>
    <row r="164" spans="1:65" s="2" customFormat="1" ht="16.5" customHeight="1">
      <c r="A164" s="36"/>
      <c r="B164" s="37"/>
      <c r="C164" s="218" t="s">
        <v>467</v>
      </c>
      <c r="D164" s="218" t="s">
        <v>264</v>
      </c>
      <c r="E164" s="219" t="s">
        <v>5883</v>
      </c>
      <c r="F164" s="220" t="s">
        <v>5884</v>
      </c>
      <c r="G164" s="221" t="s">
        <v>379</v>
      </c>
      <c r="H164" s="222">
        <v>40</v>
      </c>
      <c r="I164" s="223"/>
      <c r="J164" s="224">
        <f t="shared" si="10"/>
        <v>0</v>
      </c>
      <c r="K164" s="225"/>
      <c r="L164" s="226"/>
      <c r="M164" s="227" t="s">
        <v>18</v>
      </c>
      <c r="N164" s="228" t="s">
        <v>41</v>
      </c>
      <c r="O164" s="66"/>
      <c r="P164" s="191">
        <f t="shared" si="11"/>
        <v>0</v>
      </c>
      <c r="Q164" s="191">
        <v>0</v>
      </c>
      <c r="R164" s="191">
        <f t="shared" si="12"/>
        <v>0</v>
      </c>
      <c r="S164" s="191">
        <v>0</v>
      </c>
      <c r="T164" s="192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267</v>
      </c>
      <c r="AT164" s="193" t="s">
        <v>264</v>
      </c>
      <c r="AU164" s="193" t="s">
        <v>77</v>
      </c>
      <c r="AY164" s="19" t="s">
        <v>244</v>
      </c>
      <c r="BE164" s="194">
        <f t="shared" si="14"/>
        <v>0</v>
      </c>
      <c r="BF164" s="194">
        <f t="shared" si="15"/>
        <v>0</v>
      </c>
      <c r="BG164" s="194">
        <f t="shared" si="16"/>
        <v>0</v>
      </c>
      <c r="BH164" s="194">
        <f t="shared" si="17"/>
        <v>0</v>
      </c>
      <c r="BI164" s="194">
        <f t="shared" si="18"/>
        <v>0</v>
      </c>
      <c r="BJ164" s="19" t="s">
        <v>77</v>
      </c>
      <c r="BK164" s="194">
        <f t="shared" si="19"/>
        <v>0</v>
      </c>
      <c r="BL164" s="19" t="s">
        <v>250</v>
      </c>
      <c r="BM164" s="193" t="s">
        <v>5885</v>
      </c>
    </row>
    <row r="165" spans="1:65" s="2" customFormat="1" ht="16.5" customHeight="1">
      <c r="A165" s="36"/>
      <c r="B165" s="37"/>
      <c r="C165" s="218" t="s">
        <v>472</v>
      </c>
      <c r="D165" s="218" t="s">
        <v>264</v>
      </c>
      <c r="E165" s="219" t="s">
        <v>1497</v>
      </c>
      <c r="F165" s="220" t="s">
        <v>1498</v>
      </c>
      <c r="G165" s="221" t="s">
        <v>1227</v>
      </c>
      <c r="H165" s="222">
        <v>10</v>
      </c>
      <c r="I165" s="223"/>
      <c r="J165" s="224">
        <f t="shared" si="10"/>
        <v>0</v>
      </c>
      <c r="K165" s="225"/>
      <c r="L165" s="226"/>
      <c r="M165" s="227" t="s">
        <v>18</v>
      </c>
      <c r="N165" s="228" t="s">
        <v>41</v>
      </c>
      <c r="O165" s="66"/>
      <c r="P165" s="191">
        <f t="shared" si="11"/>
        <v>0</v>
      </c>
      <c r="Q165" s="191">
        <v>0</v>
      </c>
      <c r="R165" s="191">
        <f t="shared" si="12"/>
        <v>0</v>
      </c>
      <c r="S165" s="191">
        <v>0</v>
      </c>
      <c r="T165" s="192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267</v>
      </c>
      <c r="AT165" s="193" t="s">
        <v>264</v>
      </c>
      <c r="AU165" s="193" t="s">
        <v>77</v>
      </c>
      <c r="AY165" s="19" t="s">
        <v>244</v>
      </c>
      <c r="BE165" s="194">
        <f t="shared" si="14"/>
        <v>0</v>
      </c>
      <c r="BF165" s="194">
        <f t="shared" si="15"/>
        <v>0</v>
      </c>
      <c r="BG165" s="194">
        <f t="shared" si="16"/>
        <v>0</v>
      </c>
      <c r="BH165" s="194">
        <f t="shared" si="17"/>
        <v>0</v>
      </c>
      <c r="BI165" s="194">
        <f t="shared" si="18"/>
        <v>0</v>
      </c>
      <c r="BJ165" s="19" t="s">
        <v>77</v>
      </c>
      <c r="BK165" s="194">
        <f t="shared" si="19"/>
        <v>0</v>
      </c>
      <c r="BL165" s="19" t="s">
        <v>250</v>
      </c>
      <c r="BM165" s="193" t="s">
        <v>5886</v>
      </c>
    </row>
    <row r="166" spans="1:65" s="2" customFormat="1" ht="16.5" customHeight="1">
      <c r="A166" s="36"/>
      <c r="B166" s="37"/>
      <c r="C166" s="218" t="s">
        <v>478</v>
      </c>
      <c r="D166" s="218" t="s">
        <v>264</v>
      </c>
      <c r="E166" s="219" t="s">
        <v>5887</v>
      </c>
      <c r="F166" s="220" t="s">
        <v>5888</v>
      </c>
      <c r="G166" s="221" t="s">
        <v>379</v>
      </c>
      <c r="H166" s="222">
        <v>30</v>
      </c>
      <c r="I166" s="223"/>
      <c r="J166" s="224">
        <f t="shared" si="10"/>
        <v>0</v>
      </c>
      <c r="K166" s="225"/>
      <c r="L166" s="226"/>
      <c r="M166" s="227" t="s">
        <v>18</v>
      </c>
      <c r="N166" s="228" t="s">
        <v>41</v>
      </c>
      <c r="O166" s="66"/>
      <c r="P166" s="191">
        <f t="shared" si="11"/>
        <v>0</v>
      </c>
      <c r="Q166" s="191">
        <v>0</v>
      </c>
      <c r="R166" s="191">
        <f t="shared" si="12"/>
        <v>0</v>
      </c>
      <c r="S166" s="191">
        <v>0</v>
      </c>
      <c r="T166" s="192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267</v>
      </c>
      <c r="AT166" s="193" t="s">
        <v>264</v>
      </c>
      <c r="AU166" s="193" t="s">
        <v>77</v>
      </c>
      <c r="AY166" s="19" t="s">
        <v>244</v>
      </c>
      <c r="BE166" s="194">
        <f t="shared" si="14"/>
        <v>0</v>
      </c>
      <c r="BF166" s="194">
        <f t="shared" si="15"/>
        <v>0</v>
      </c>
      <c r="BG166" s="194">
        <f t="shared" si="16"/>
        <v>0</v>
      </c>
      <c r="BH166" s="194">
        <f t="shared" si="17"/>
        <v>0</v>
      </c>
      <c r="BI166" s="194">
        <f t="shared" si="18"/>
        <v>0</v>
      </c>
      <c r="BJ166" s="19" t="s">
        <v>77</v>
      </c>
      <c r="BK166" s="194">
        <f t="shared" si="19"/>
        <v>0</v>
      </c>
      <c r="BL166" s="19" t="s">
        <v>250</v>
      </c>
      <c r="BM166" s="193" t="s">
        <v>5889</v>
      </c>
    </row>
    <row r="167" spans="1:65" s="2" customFormat="1" ht="16.5" customHeight="1">
      <c r="A167" s="36"/>
      <c r="B167" s="37"/>
      <c r="C167" s="181" t="s">
        <v>483</v>
      </c>
      <c r="D167" s="181" t="s">
        <v>246</v>
      </c>
      <c r="E167" s="182" t="s">
        <v>5890</v>
      </c>
      <c r="F167" s="183" t="s">
        <v>1501</v>
      </c>
      <c r="G167" s="184" t="s">
        <v>1286</v>
      </c>
      <c r="H167" s="248"/>
      <c r="I167" s="186"/>
      <c r="J167" s="187">
        <f t="shared" si="10"/>
        <v>0</v>
      </c>
      <c r="K167" s="188"/>
      <c r="L167" s="41"/>
      <c r="M167" s="189" t="s">
        <v>18</v>
      </c>
      <c r="N167" s="190" t="s">
        <v>41</v>
      </c>
      <c r="O167" s="66"/>
      <c r="P167" s="191">
        <f t="shared" si="11"/>
        <v>0</v>
      </c>
      <c r="Q167" s="191">
        <v>0</v>
      </c>
      <c r="R167" s="191">
        <f t="shared" si="12"/>
        <v>0</v>
      </c>
      <c r="S167" s="191">
        <v>0</v>
      </c>
      <c r="T167" s="192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250</v>
      </c>
      <c r="AT167" s="193" t="s">
        <v>246</v>
      </c>
      <c r="AU167" s="193" t="s">
        <v>77</v>
      </c>
      <c r="AY167" s="19" t="s">
        <v>244</v>
      </c>
      <c r="BE167" s="194">
        <f t="shared" si="14"/>
        <v>0</v>
      </c>
      <c r="BF167" s="194">
        <f t="shared" si="15"/>
        <v>0</v>
      </c>
      <c r="BG167" s="194">
        <f t="shared" si="16"/>
        <v>0</v>
      </c>
      <c r="BH167" s="194">
        <f t="shared" si="17"/>
        <v>0</v>
      </c>
      <c r="BI167" s="194">
        <f t="shared" si="18"/>
        <v>0</v>
      </c>
      <c r="BJ167" s="19" t="s">
        <v>77</v>
      </c>
      <c r="BK167" s="194">
        <f t="shared" si="19"/>
        <v>0</v>
      </c>
      <c r="BL167" s="19" t="s">
        <v>250</v>
      </c>
      <c r="BM167" s="193" t="s">
        <v>5891</v>
      </c>
    </row>
    <row r="168" spans="1:65" s="12" customFormat="1" ht="25.9" customHeight="1">
      <c r="B168" s="165"/>
      <c r="C168" s="166"/>
      <c r="D168" s="167" t="s">
        <v>69</v>
      </c>
      <c r="E168" s="168" t="s">
        <v>1267</v>
      </c>
      <c r="F168" s="168" t="s">
        <v>1503</v>
      </c>
      <c r="G168" s="166"/>
      <c r="H168" s="166"/>
      <c r="I168" s="169"/>
      <c r="J168" s="170">
        <f>BK168</f>
        <v>0</v>
      </c>
      <c r="K168" s="166"/>
      <c r="L168" s="171"/>
      <c r="M168" s="172"/>
      <c r="N168" s="173"/>
      <c r="O168" s="173"/>
      <c r="P168" s="174">
        <f>SUM(P169:P206)</f>
        <v>0</v>
      </c>
      <c r="Q168" s="173"/>
      <c r="R168" s="174">
        <f>SUM(R169:R206)</f>
        <v>0</v>
      </c>
      <c r="S168" s="173"/>
      <c r="T168" s="175">
        <f>SUM(T169:T206)</f>
        <v>0</v>
      </c>
      <c r="AR168" s="176" t="s">
        <v>77</v>
      </c>
      <c r="AT168" s="177" t="s">
        <v>69</v>
      </c>
      <c r="AU168" s="177" t="s">
        <v>70</v>
      </c>
      <c r="AY168" s="176" t="s">
        <v>244</v>
      </c>
      <c r="BK168" s="178">
        <f>SUM(BK169:BK206)</f>
        <v>0</v>
      </c>
    </row>
    <row r="169" spans="1:65" s="2" customFormat="1" ht="16.5" customHeight="1">
      <c r="A169" s="36"/>
      <c r="B169" s="37"/>
      <c r="C169" s="218" t="s">
        <v>490</v>
      </c>
      <c r="D169" s="218" t="s">
        <v>264</v>
      </c>
      <c r="E169" s="219" t="s">
        <v>5892</v>
      </c>
      <c r="F169" s="220" t="s">
        <v>5893</v>
      </c>
      <c r="G169" s="221" t="s">
        <v>379</v>
      </c>
      <c r="H169" s="222">
        <v>20</v>
      </c>
      <c r="I169" s="223"/>
      <c r="J169" s="224">
        <f>ROUND(I169*H169,2)</f>
        <v>0</v>
      </c>
      <c r="K169" s="225"/>
      <c r="L169" s="226"/>
      <c r="M169" s="227" t="s">
        <v>18</v>
      </c>
      <c r="N169" s="228" t="s">
        <v>41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267</v>
      </c>
      <c r="AT169" s="193" t="s">
        <v>264</v>
      </c>
      <c r="AU169" s="193" t="s">
        <v>77</v>
      </c>
      <c r="AY169" s="19" t="s">
        <v>244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77</v>
      </c>
      <c r="BK169" s="194">
        <f>ROUND(I169*H169,2)</f>
        <v>0</v>
      </c>
      <c r="BL169" s="19" t="s">
        <v>250</v>
      </c>
      <c r="BM169" s="193" t="s">
        <v>5894</v>
      </c>
    </row>
    <row r="170" spans="1:65" s="2" customFormat="1" ht="19.5">
      <c r="A170" s="36"/>
      <c r="B170" s="37"/>
      <c r="C170" s="38"/>
      <c r="D170" s="197" t="s">
        <v>444</v>
      </c>
      <c r="E170" s="38"/>
      <c r="F170" s="239" t="s">
        <v>5877</v>
      </c>
      <c r="G170" s="38"/>
      <c r="H170" s="38"/>
      <c r="I170" s="240"/>
      <c r="J170" s="38"/>
      <c r="K170" s="38"/>
      <c r="L170" s="41"/>
      <c r="M170" s="241"/>
      <c r="N170" s="24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444</v>
      </c>
      <c r="AU170" s="19" t="s">
        <v>77</v>
      </c>
    </row>
    <row r="171" spans="1:65" s="2" customFormat="1" ht="16.5" customHeight="1">
      <c r="A171" s="36"/>
      <c r="B171" s="37"/>
      <c r="C171" s="218" t="s">
        <v>497</v>
      </c>
      <c r="D171" s="218" t="s">
        <v>264</v>
      </c>
      <c r="E171" s="219" t="s">
        <v>5895</v>
      </c>
      <c r="F171" s="220" t="s">
        <v>5896</v>
      </c>
      <c r="G171" s="221" t="s">
        <v>379</v>
      </c>
      <c r="H171" s="222">
        <v>140</v>
      </c>
      <c r="I171" s="223"/>
      <c r="J171" s="224">
        <f>ROUND(I171*H171,2)</f>
        <v>0</v>
      </c>
      <c r="K171" s="225"/>
      <c r="L171" s="226"/>
      <c r="M171" s="227" t="s">
        <v>18</v>
      </c>
      <c r="N171" s="228" t="s">
        <v>41</v>
      </c>
      <c r="O171" s="6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267</v>
      </c>
      <c r="AT171" s="193" t="s">
        <v>264</v>
      </c>
      <c r="AU171" s="193" t="s">
        <v>77</v>
      </c>
      <c r="AY171" s="19" t="s">
        <v>244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77</v>
      </c>
      <c r="BK171" s="194">
        <f>ROUND(I171*H171,2)</f>
        <v>0</v>
      </c>
      <c r="BL171" s="19" t="s">
        <v>250</v>
      </c>
      <c r="BM171" s="193" t="s">
        <v>5897</v>
      </c>
    </row>
    <row r="172" spans="1:65" s="2" customFormat="1" ht="19.5">
      <c r="A172" s="36"/>
      <c r="B172" s="37"/>
      <c r="C172" s="38"/>
      <c r="D172" s="197" t="s">
        <v>444</v>
      </c>
      <c r="E172" s="38"/>
      <c r="F172" s="239" t="s">
        <v>5877</v>
      </c>
      <c r="G172" s="38"/>
      <c r="H172" s="38"/>
      <c r="I172" s="240"/>
      <c r="J172" s="38"/>
      <c r="K172" s="38"/>
      <c r="L172" s="41"/>
      <c r="M172" s="241"/>
      <c r="N172" s="24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444</v>
      </c>
      <c r="AU172" s="19" t="s">
        <v>77</v>
      </c>
    </row>
    <row r="173" spans="1:65" s="2" customFormat="1" ht="16.5" customHeight="1">
      <c r="A173" s="36"/>
      <c r="B173" s="37"/>
      <c r="C173" s="218" t="s">
        <v>502</v>
      </c>
      <c r="D173" s="218" t="s">
        <v>264</v>
      </c>
      <c r="E173" s="219" t="s">
        <v>5898</v>
      </c>
      <c r="F173" s="220" t="s">
        <v>5899</v>
      </c>
      <c r="G173" s="221" t="s">
        <v>379</v>
      </c>
      <c r="H173" s="222">
        <v>140</v>
      </c>
      <c r="I173" s="223"/>
      <c r="J173" s="224">
        <f>ROUND(I173*H173,2)</f>
        <v>0</v>
      </c>
      <c r="K173" s="225"/>
      <c r="L173" s="226"/>
      <c r="M173" s="227" t="s">
        <v>18</v>
      </c>
      <c r="N173" s="228" t="s">
        <v>41</v>
      </c>
      <c r="O173" s="6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267</v>
      </c>
      <c r="AT173" s="193" t="s">
        <v>264</v>
      </c>
      <c r="AU173" s="193" t="s">
        <v>77</v>
      </c>
      <c r="AY173" s="19" t="s">
        <v>244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77</v>
      </c>
      <c r="BK173" s="194">
        <f>ROUND(I173*H173,2)</f>
        <v>0</v>
      </c>
      <c r="BL173" s="19" t="s">
        <v>250</v>
      </c>
      <c r="BM173" s="193" t="s">
        <v>5900</v>
      </c>
    </row>
    <row r="174" spans="1:65" s="2" customFormat="1" ht="19.5">
      <c r="A174" s="36"/>
      <c r="B174" s="37"/>
      <c r="C174" s="38"/>
      <c r="D174" s="197" t="s">
        <v>444</v>
      </c>
      <c r="E174" s="38"/>
      <c r="F174" s="239" t="s">
        <v>5877</v>
      </c>
      <c r="G174" s="38"/>
      <c r="H174" s="38"/>
      <c r="I174" s="240"/>
      <c r="J174" s="38"/>
      <c r="K174" s="38"/>
      <c r="L174" s="41"/>
      <c r="M174" s="241"/>
      <c r="N174" s="24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444</v>
      </c>
      <c r="AU174" s="19" t="s">
        <v>77</v>
      </c>
    </row>
    <row r="175" spans="1:65" s="2" customFormat="1" ht="16.5" customHeight="1">
      <c r="A175" s="36"/>
      <c r="B175" s="37"/>
      <c r="C175" s="218" t="s">
        <v>507</v>
      </c>
      <c r="D175" s="218" t="s">
        <v>264</v>
      </c>
      <c r="E175" s="219" t="s">
        <v>1507</v>
      </c>
      <c r="F175" s="220" t="s">
        <v>1508</v>
      </c>
      <c r="G175" s="221" t="s">
        <v>379</v>
      </c>
      <c r="H175" s="222">
        <v>20</v>
      </c>
      <c r="I175" s="223"/>
      <c r="J175" s="224">
        <f>ROUND(I175*H175,2)</f>
        <v>0</v>
      </c>
      <c r="K175" s="225"/>
      <c r="L175" s="226"/>
      <c r="M175" s="227" t="s">
        <v>18</v>
      </c>
      <c r="N175" s="228" t="s">
        <v>41</v>
      </c>
      <c r="O175" s="6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267</v>
      </c>
      <c r="AT175" s="193" t="s">
        <v>264</v>
      </c>
      <c r="AU175" s="193" t="s">
        <v>77</v>
      </c>
      <c r="AY175" s="19" t="s">
        <v>244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77</v>
      </c>
      <c r="BK175" s="194">
        <f>ROUND(I175*H175,2)</f>
        <v>0</v>
      </c>
      <c r="BL175" s="19" t="s">
        <v>250</v>
      </c>
      <c r="BM175" s="193" t="s">
        <v>5901</v>
      </c>
    </row>
    <row r="176" spans="1:65" s="2" customFormat="1" ht="19.5">
      <c r="A176" s="36"/>
      <c r="B176" s="37"/>
      <c r="C176" s="38"/>
      <c r="D176" s="197" t="s">
        <v>444</v>
      </c>
      <c r="E176" s="38"/>
      <c r="F176" s="239" t="s">
        <v>5877</v>
      </c>
      <c r="G176" s="38"/>
      <c r="H176" s="38"/>
      <c r="I176" s="240"/>
      <c r="J176" s="38"/>
      <c r="K176" s="38"/>
      <c r="L176" s="41"/>
      <c r="M176" s="241"/>
      <c r="N176" s="24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444</v>
      </c>
      <c r="AU176" s="19" t="s">
        <v>77</v>
      </c>
    </row>
    <row r="177" spans="1:65" s="2" customFormat="1" ht="16.5" customHeight="1">
      <c r="A177" s="36"/>
      <c r="B177" s="37"/>
      <c r="C177" s="218" t="s">
        <v>512</v>
      </c>
      <c r="D177" s="218" t="s">
        <v>264</v>
      </c>
      <c r="E177" s="219" t="s">
        <v>5902</v>
      </c>
      <c r="F177" s="220" t="s">
        <v>5903</v>
      </c>
      <c r="G177" s="221" t="s">
        <v>379</v>
      </c>
      <c r="H177" s="222">
        <v>30</v>
      </c>
      <c r="I177" s="223"/>
      <c r="J177" s="224">
        <f>ROUND(I177*H177,2)</f>
        <v>0</v>
      </c>
      <c r="K177" s="225"/>
      <c r="L177" s="226"/>
      <c r="M177" s="227" t="s">
        <v>18</v>
      </c>
      <c r="N177" s="228" t="s">
        <v>41</v>
      </c>
      <c r="O177" s="6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267</v>
      </c>
      <c r="AT177" s="193" t="s">
        <v>264</v>
      </c>
      <c r="AU177" s="193" t="s">
        <v>77</v>
      </c>
      <c r="AY177" s="19" t="s">
        <v>244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77</v>
      </c>
      <c r="BK177" s="194">
        <f>ROUND(I177*H177,2)</f>
        <v>0</v>
      </c>
      <c r="BL177" s="19" t="s">
        <v>250</v>
      </c>
      <c r="BM177" s="193" t="s">
        <v>5904</v>
      </c>
    </row>
    <row r="178" spans="1:65" s="2" customFormat="1" ht="19.5">
      <c r="A178" s="36"/>
      <c r="B178" s="37"/>
      <c r="C178" s="38"/>
      <c r="D178" s="197" t="s">
        <v>444</v>
      </c>
      <c r="E178" s="38"/>
      <c r="F178" s="239" t="s">
        <v>5877</v>
      </c>
      <c r="G178" s="38"/>
      <c r="H178" s="38"/>
      <c r="I178" s="240"/>
      <c r="J178" s="38"/>
      <c r="K178" s="38"/>
      <c r="L178" s="41"/>
      <c r="M178" s="241"/>
      <c r="N178" s="24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444</v>
      </c>
      <c r="AU178" s="19" t="s">
        <v>77</v>
      </c>
    </row>
    <row r="179" spans="1:65" s="2" customFormat="1" ht="16.5" customHeight="1">
      <c r="A179" s="36"/>
      <c r="B179" s="37"/>
      <c r="C179" s="218" t="s">
        <v>518</v>
      </c>
      <c r="D179" s="218" t="s">
        <v>264</v>
      </c>
      <c r="E179" s="219" t="s">
        <v>1513</v>
      </c>
      <c r="F179" s="220" t="s">
        <v>1514</v>
      </c>
      <c r="G179" s="221" t="s">
        <v>379</v>
      </c>
      <c r="H179" s="222">
        <v>40</v>
      </c>
      <c r="I179" s="223"/>
      <c r="J179" s="224">
        <f>ROUND(I179*H179,2)</f>
        <v>0</v>
      </c>
      <c r="K179" s="225"/>
      <c r="L179" s="226"/>
      <c r="M179" s="227" t="s">
        <v>18</v>
      </c>
      <c r="N179" s="228" t="s">
        <v>41</v>
      </c>
      <c r="O179" s="6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267</v>
      </c>
      <c r="AT179" s="193" t="s">
        <v>264</v>
      </c>
      <c r="AU179" s="193" t="s">
        <v>77</v>
      </c>
      <c r="AY179" s="19" t="s">
        <v>244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77</v>
      </c>
      <c r="BK179" s="194">
        <f>ROUND(I179*H179,2)</f>
        <v>0</v>
      </c>
      <c r="BL179" s="19" t="s">
        <v>250</v>
      </c>
      <c r="BM179" s="193" t="s">
        <v>5905</v>
      </c>
    </row>
    <row r="180" spans="1:65" s="2" customFormat="1" ht="19.5">
      <c r="A180" s="36"/>
      <c r="B180" s="37"/>
      <c r="C180" s="38"/>
      <c r="D180" s="197" t="s">
        <v>444</v>
      </c>
      <c r="E180" s="38"/>
      <c r="F180" s="239" t="s">
        <v>5877</v>
      </c>
      <c r="G180" s="38"/>
      <c r="H180" s="38"/>
      <c r="I180" s="240"/>
      <c r="J180" s="38"/>
      <c r="K180" s="38"/>
      <c r="L180" s="41"/>
      <c r="M180" s="241"/>
      <c r="N180" s="24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444</v>
      </c>
      <c r="AU180" s="19" t="s">
        <v>77</v>
      </c>
    </row>
    <row r="181" spans="1:65" s="2" customFormat="1" ht="16.5" customHeight="1">
      <c r="A181" s="36"/>
      <c r="B181" s="37"/>
      <c r="C181" s="218" t="s">
        <v>523</v>
      </c>
      <c r="D181" s="218" t="s">
        <v>264</v>
      </c>
      <c r="E181" s="219" t="s">
        <v>1516</v>
      </c>
      <c r="F181" s="220" t="s">
        <v>1517</v>
      </c>
      <c r="G181" s="221" t="s">
        <v>379</v>
      </c>
      <c r="H181" s="222">
        <v>70</v>
      </c>
      <c r="I181" s="223"/>
      <c r="J181" s="224">
        <f>ROUND(I181*H181,2)</f>
        <v>0</v>
      </c>
      <c r="K181" s="225"/>
      <c r="L181" s="226"/>
      <c r="M181" s="227" t="s">
        <v>18</v>
      </c>
      <c r="N181" s="228" t="s">
        <v>41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267</v>
      </c>
      <c r="AT181" s="193" t="s">
        <v>264</v>
      </c>
      <c r="AU181" s="193" t="s">
        <v>77</v>
      </c>
      <c r="AY181" s="19" t="s">
        <v>244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77</v>
      </c>
      <c r="BK181" s="194">
        <f>ROUND(I181*H181,2)</f>
        <v>0</v>
      </c>
      <c r="BL181" s="19" t="s">
        <v>250</v>
      </c>
      <c r="BM181" s="193" t="s">
        <v>5906</v>
      </c>
    </row>
    <row r="182" spans="1:65" s="2" customFormat="1" ht="19.5">
      <c r="A182" s="36"/>
      <c r="B182" s="37"/>
      <c r="C182" s="38"/>
      <c r="D182" s="197" t="s">
        <v>444</v>
      </c>
      <c r="E182" s="38"/>
      <c r="F182" s="239" t="s">
        <v>5877</v>
      </c>
      <c r="G182" s="38"/>
      <c r="H182" s="38"/>
      <c r="I182" s="240"/>
      <c r="J182" s="38"/>
      <c r="K182" s="38"/>
      <c r="L182" s="41"/>
      <c r="M182" s="241"/>
      <c r="N182" s="24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444</v>
      </c>
      <c r="AU182" s="19" t="s">
        <v>77</v>
      </c>
    </row>
    <row r="183" spans="1:65" s="2" customFormat="1" ht="16.5" customHeight="1">
      <c r="A183" s="36"/>
      <c r="B183" s="37"/>
      <c r="C183" s="218" t="s">
        <v>529</v>
      </c>
      <c r="D183" s="218" t="s">
        <v>264</v>
      </c>
      <c r="E183" s="219" t="s">
        <v>1519</v>
      </c>
      <c r="F183" s="220" t="s">
        <v>1520</v>
      </c>
      <c r="G183" s="221" t="s">
        <v>379</v>
      </c>
      <c r="H183" s="222">
        <v>70</v>
      </c>
      <c r="I183" s="223"/>
      <c r="J183" s="224">
        <f>ROUND(I183*H183,2)</f>
        <v>0</v>
      </c>
      <c r="K183" s="225"/>
      <c r="L183" s="226"/>
      <c r="M183" s="227" t="s">
        <v>18</v>
      </c>
      <c r="N183" s="228" t="s">
        <v>41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267</v>
      </c>
      <c r="AT183" s="193" t="s">
        <v>264</v>
      </c>
      <c r="AU183" s="193" t="s">
        <v>77</v>
      </c>
      <c r="AY183" s="19" t="s">
        <v>244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77</v>
      </c>
      <c r="BK183" s="194">
        <f>ROUND(I183*H183,2)</f>
        <v>0</v>
      </c>
      <c r="BL183" s="19" t="s">
        <v>250</v>
      </c>
      <c r="BM183" s="193" t="s">
        <v>5907</v>
      </c>
    </row>
    <row r="184" spans="1:65" s="2" customFormat="1" ht="19.5">
      <c r="A184" s="36"/>
      <c r="B184" s="37"/>
      <c r="C184" s="38"/>
      <c r="D184" s="197" t="s">
        <v>444</v>
      </c>
      <c r="E184" s="38"/>
      <c r="F184" s="239" t="s">
        <v>5877</v>
      </c>
      <c r="G184" s="38"/>
      <c r="H184" s="38"/>
      <c r="I184" s="240"/>
      <c r="J184" s="38"/>
      <c r="K184" s="38"/>
      <c r="L184" s="41"/>
      <c r="M184" s="241"/>
      <c r="N184" s="24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444</v>
      </c>
      <c r="AU184" s="19" t="s">
        <v>77</v>
      </c>
    </row>
    <row r="185" spans="1:65" s="2" customFormat="1" ht="16.5" customHeight="1">
      <c r="A185" s="36"/>
      <c r="B185" s="37"/>
      <c r="C185" s="218" t="s">
        <v>533</v>
      </c>
      <c r="D185" s="218" t="s">
        <v>264</v>
      </c>
      <c r="E185" s="219" t="s">
        <v>1522</v>
      </c>
      <c r="F185" s="220" t="s">
        <v>1523</v>
      </c>
      <c r="G185" s="221" t="s">
        <v>379</v>
      </c>
      <c r="H185" s="222">
        <v>90</v>
      </c>
      <c r="I185" s="223"/>
      <c r="J185" s="224">
        <f>ROUND(I185*H185,2)</f>
        <v>0</v>
      </c>
      <c r="K185" s="225"/>
      <c r="L185" s="226"/>
      <c r="M185" s="227" t="s">
        <v>18</v>
      </c>
      <c r="N185" s="228" t="s">
        <v>41</v>
      </c>
      <c r="O185" s="66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267</v>
      </c>
      <c r="AT185" s="193" t="s">
        <v>264</v>
      </c>
      <c r="AU185" s="193" t="s">
        <v>77</v>
      </c>
      <c r="AY185" s="19" t="s">
        <v>244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77</v>
      </c>
      <c r="BK185" s="194">
        <f>ROUND(I185*H185,2)</f>
        <v>0</v>
      </c>
      <c r="BL185" s="19" t="s">
        <v>250</v>
      </c>
      <c r="BM185" s="193" t="s">
        <v>5908</v>
      </c>
    </row>
    <row r="186" spans="1:65" s="2" customFormat="1" ht="19.5">
      <c r="A186" s="36"/>
      <c r="B186" s="37"/>
      <c r="C186" s="38"/>
      <c r="D186" s="197" t="s">
        <v>444</v>
      </c>
      <c r="E186" s="38"/>
      <c r="F186" s="239" t="s">
        <v>5877</v>
      </c>
      <c r="G186" s="38"/>
      <c r="H186" s="38"/>
      <c r="I186" s="240"/>
      <c r="J186" s="38"/>
      <c r="K186" s="38"/>
      <c r="L186" s="41"/>
      <c r="M186" s="241"/>
      <c r="N186" s="24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444</v>
      </c>
      <c r="AU186" s="19" t="s">
        <v>77</v>
      </c>
    </row>
    <row r="187" spans="1:65" s="2" customFormat="1" ht="16.5" customHeight="1">
      <c r="A187" s="36"/>
      <c r="B187" s="37"/>
      <c r="C187" s="218" t="s">
        <v>538</v>
      </c>
      <c r="D187" s="218" t="s">
        <v>264</v>
      </c>
      <c r="E187" s="219" t="s">
        <v>1525</v>
      </c>
      <c r="F187" s="220" t="s">
        <v>1526</v>
      </c>
      <c r="G187" s="221" t="s">
        <v>379</v>
      </c>
      <c r="H187" s="222">
        <v>90</v>
      </c>
      <c r="I187" s="223"/>
      <c r="J187" s="224">
        <f>ROUND(I187*H187,2)</f>
        <v>0</v>
      </c>
      <c r="K187" s="225"/>
      <c r="L187" s="226"/>
      <c r="M187" s="227" t="s">
        <v>18</v>
      </c>
      <c r="N187" s="228" t="s">
        <v>41</v>
      </c>
      <c r="O187" s="6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267</v>
      </c>
      <c r="AT187" s="193" t="s">
        <v>264</v>
      </c>
      <c r="AU187" s="193" t="s">
        <v>77</v>
      </c>
      <c r="AY187" s="19" t="s">
        <v>244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77</v>
      </c>
      <c r="BK187" s="194">
        <f>ROUND(I187*H187,2)</f>
        <v>0</v>
      </c>
      <c r="BL187" s="19" t="s">
        <v>250</v>
      </c>
      <c r="BM187" s="193" t="s">
        <v>5909</v>
      </c>
    </row>
    <row r="188" spans="1:65" s="2" customFormat="1" ht="19.5">
      <c r="A188" s="36"/>
      <c r="B188" s="37"/>
      <c r="C188" s="38"/>
      <c r="D188" s="197" t="s">
        <v>444</v>
      </c>
      <c r="E188" s="38"/>
      <c r="F188" s="239" t="s">
        <v>5910</v>
      </c>
      <c r="G188" s="38"/>
      <c r="H188" s="38"/>
      <c r="I188" s="240"/>
      <c r="J188" s="38"/>
      <c r="K188" s="38"/>
      <c r="L188" s="41"/>
      <c r="M188" s="241"/>
      <c r="N188" s="24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444</v>
      </c>
      <c r="AU188" s="19" t="s">
        <v>77</v>
      </c>
    </row>
    <row r="189" spans="1:65" s="2" customFormat="1" ht="16.5" customHeight="1">
      <c r="A189" s="36"/>
      <c r="B189" s="37"/>
      <c r="C189" s="218" t="s">
        <v>542</v>
      </c>
      <c r="D189" s="218" t="s">
        <v>264</v>
      </c>
      <c r="E189" s="219" t="s">
        <v>1528</v>
      </c>
      <c r="F189" s="220" t="s">
        <v>1529</v>
      </c>
      <c r="G189" s="221" t="s">
        <v>379</v>
      </c>
      <c r="H189" s="222">
        <v>2200</v>
      </c>
      <c r="I189" s="223"/>
      <c r="J189" s="224">
        <f>ROUND(I189*H189,2)</f>
        <v>0</v>
      </c>
      <c r="K189" s="225"/>
      <c r="L189" s="226"/>
      <c r="M189" s="227" t="s">
        <v>18</v>
      </c>
      <c r="N189" s="228" t="s">
        <v>41</v>
      </c>
      <c r="O189" s="6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267</v>
      </c>
      <c r="AT189" s="193" t="s">
        <v>264</v>
      </c>
      <c r="AU189" s="193" t="s">
        <v>77</v>
      </c>
      <c r="AY189" s="19" t="s">
        <v>244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77</v>
      </c>
      <c r="BK189" s="194">
        <f>ROUND(I189*H189,2)</f>
        <v>0</v>
      </c>
      <c r="BL189" s="19" t="s">
        <v>250</v>
      </c>
      <c r="BM189" s="193" t="s">
        <v>5911</v>
      </c>
    </row>
    <row r="190" spans="1:65" s="2" customFormat="1" ht="29.25">
      <c r="A190" s="36"/>
      <c r="B190" s="37"/>
      <c r="C190" s="38"/>
      <c r="D190" s="197" t="s">
        <v>444</v>
      </c>
      <c r="E190" s="38"/>
      <c r="F190" s="239" t="s">
        <v>5912</v>
      </c>
      <c r="G190" s="38"/>
      <c r="H190" s="38"/>
      <c r="I190" s="240"/>
      <c r="J190" s="38"/>
      <c r="K190" s="38"/>
      <c r="L190" s="41"/>
      <c r="M190" s="241"/>
      <c r="N190" s="24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444</v>
      </c>
      <c r="AU190" s="19" t="s">
        <v>77</v>
      </c>
    </row>
    <row r="191" spans="1:65" s="2" customFormat="1" ht="16.5" customHeight="1">
      <c r="A191" s="36"/>
      <c r="B191" s="37"/>
      <c r="C191" s="218" t="s">
        <v>547</v>
      </c>
      <c r="D191" s="218" t="s">
        <v>264</v>
      </c>
      <c r="E191" s="219" t="s">
        <v>1531</v>
      </c>
      <c r="F191" s="220" t="s">
        <v>1532</v>
      </c>
      <c r="G191" s="221" t="s">
        <v>379</v>
      </c>
      <c r="H191" s="222">
        <v>260</v>
      </c>
      <c r="I191" s="223"/>
      <c r="J191" s="224">
        <f>ROUND(I191*H191,2)</f>
        <v>0</v>
      </c>
      <c r="K191" s="225"/>
      <c r="L191" s="226"/>
      <c r="M191" s="227" t="s">
        <v>18</v>
      </c>
      <c r="N191" s="228" t="s">
        <v>41</v>
      </c>
      <c r="O191" s="6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267</v>
      </c>
      <c r="AT191" s="193" t="s">
        <v>264</v>
      </c>
      <c r="AU191" s="193" t="s">
        <v>77</v>
      </c>
      <c r="AY191" s="19" t="s">
        <v>244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77</v>
      </c>
      <c r="BK191" s="194">
        <f>ROUND(I191*H191,2)</f>
        <v>0</v>
      </c>
      <c r="BL191" s="19" t="s">
        <v>250</v>
      </c>
      <c r="BM191" s="193" t="s">
        <v>5913</v>
      </c>
    </row>
    <row r="192" spans="1:65" s="2" customFormat="1" ht="19.5">
      <c r="A192" s="36"/>
      <c r="B192" s="37"/>
      <c r="C192" s="38"/>
      <c r="D192" s="197" t="s">
        <v>444</v>
      </c>
      <c r="E192" s="38"/>
      <c r="F192" s="239" t="s">
        <v>5834</v>
      </c>
      <c r="G192" s="38"/>
      <c r="H192" s="38"/>
      <c r="I192" s="240"/>
      <c r="J192" s="38"/>
      <c r="K192" s="38"/>
      <c r="L192" s="41"/>
      <c r="M192" s="241"/>
      <c r="N192" s="24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444</v>
      </c>
      <c r="AU192" s="19" t="s">
        <v>77</v>
      </c>
    </row>
    <row r="193" spans="1:65" s="2" customFormat="1" ht="16.5" customHeight="1">
      <c r="A193" s="36"/>
      <c r="B193" s="37"/>
      <c r="C193" s="218" t="s">
        <v>551</v>
      </c>
      <c r="D193" s="218" t="s">
        <v>264</v>
      </c>
      <c r="E193" s="219" t="s">
        <v>1534</v>
      </c>
      <c r="F193" s="220" t="s">
        <v>1535</v>
      </c>
      <c r="G193" s="221" t="s">
        <v>379</v>
      </c>
      <c r="H193" s="222">
        <v>2200</v>
      </c>
      <c r="I193" s="223"/>
      <c r="J193" s="224">
        <f>ROUND(I193*H193,2)</f>
        <v>0</v>
      </c>
      <c r="K193" s="225"/>
      <c r="L193" s="226"/>
      <c r="M193" s="227" t="s">
        <v>18</v>
      </c>
      <c r="N193" s="228" t="s">
        <v>41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267</v>
      </c>
      <c r="AT193" s="193" t="s">
        <v>264</v>
      </c>
      <c r="AU193" s="193" t="s">
        <v>77</v>
      </c>
      <c r="AY193" s="19" t="s">
        <v>244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77</v>
      </c>
      <c r="BK193" s="194">
        <f>ROUND(I193*H193,2)</f>
        <v>0</v>
      </c>
      <c r="BL193" s="19" t="s">
        <v>250</v>
      </c>
      <c r="BM193" s="193" t="s">
        <v>5914</v>
      </c>
    </row>
    <row r="194" spans="1:65" s="2" customFormat="1" ht="29.25">
      <c r="A194" s="36"/>
      <c r="B194" s="37"/>
      <c r="C194" s="38"/>
      <c r="D194" s="197" t="s">
        <v>444</v>
      </c>
      <c r="E194" s="38"/>
      <c r="F194" s="239" t="s">
        <v>5915</v>
      </c>
      <c r="G194" s="38"/>
      <c r="H194" s="38"/>
      <c r="I194" s="240"/>
      <c r="J194" s="38"/>
      <c r="K194" s="38"/>
      <c r="L194" s="41"/>
      <c r="M194" s="241"/>
      <c r="N194" s="24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444</v>
      </c>
      <c r="AU194" s="19" t="s">
        <v>77</v>
      </c>
    </row>
    <row r="195" spans="1:65" s="2" customFormat="1" ht="16.5" customHeight="1">
      <c r="A195" s="36"/>
      <c r="B195" s="37"/>
      <c r="C195" s="218" t="s">
        <v>556</v>
      </c>
      <c r="D195" s="218" t="s">
        <v>264</v>
      </c>
      <c r="E195" s="219" t="s">
        <v>1537</v>
      </c>
      <c r="F195" s="220" t="s">
        <v>1538</v>
      </c>
      <c r="G195" s="221" t="s">
        <v>379</v>
      </c>
      <c r="H195" s="222">
        <v>300</v>
      </c>
      <c r="I195" s="223"/>
      <c r="J195" s="224">
        <f>ROUND(I195*H195,2)</f>
        <v>0</v>
      </c>
      <c r="K195" s="225"/>
      <c r="L195" s="226"/>
      <c r="M195" s="227" t="s">
        <v>18</v>
      </c>
      <c r="N195" s="228" t="s">
        <v>41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267</v>
      </c>
      <c r="AT195" s="193" t="s">
        <v>264</v>
      </c>
      <c r="AU195" s="193" t="s">
        <v>77</v>
      </c>
      <c r="AY195" s="19" t="s">
        <v>244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77</v>
      </c>
      <c r="BK195" s="194">
        <f>ROUND(I195*H195,2)</f>
        <v>0</v>
      </c>
      <c r="BL195" s="19" t="s">
        <v>250</v>
      </c>
      <c r="BM195" s="193" t="s">
        <v>5916</v>
      </c>
    </row>
    <row r="196" spans="1:65" s="2" customFormat="1" ht="19.5">
      <c r="A196" s="36"/>
      <c r="B196" s="37"/>
      <c r="C196" s="38"/>
      <c r="D196" s="197" t="s">
        <v>444</v>
      </c>
      <c r="E196" s="38"/>
      <c r="F196" s="239" t="s">
        <v>5917</v>
      </c>
      <c r="G196" s="38"/>
      <c r="H196" s="38"/>
      <c r="I196" s="240"/>
      <c r="J196" s="38"/>
      <c r="K196" s="38"/>
      <c r="L196" s="41"/>
      <c r="M196" s="241"/>
      <c r="N196" s="24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444</v>
      </c>
      <c r="AU196" s="19" t="s">
        <v>77</v>
      </c>
    </row>
    <row r="197" spans="1:65" s="2" customFormat="1" ht="16.5" customHeight="1">
      <c r="A197" s="36"/>
      <c r="B197" s="37"/>
      <c r="C197" s="218" t="s">
        <v>561</v>
      </c>
      <c r="D197" s="218" t="s">
        <v>264</v>
      </c>
      <c r="E197" s="219" t="s">
        <v>1540</v>
      </c>
      <c r="F197" s="220" t="s">
        <v>1541</v>
      </c>
      <c r="G197" s="221" t="s">
        <v>379</v>
      </c>
      <c r="H197" s="222">
        <v>400</v>
      </c>
      <c r="I197" s="223"/>
      <c r="J197" s="224">
        <f>ROUND(I197*H197,2)</f>
        <v>0</v>
      </c>
      <c r="K197" s="225"/>
      <c r="L197" s="226"/>
      <c r="M197" s="227" t="s">
        <v>18</v>
      </c>
      <c r="N197" s="228" t="s">
        <v>41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267</v>
      </c>
      <c r="AT197" s="193" t="s">
        <v>264</v>
      </c>
      <c r="AU197" s="193" t="s">
        <v>77</v>
      </c>
      <c r="AY197" s="19" t="s">
        <v>244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77</v>
      </c>
      <c r="BK197" s="194">
        <f>ROUND(I197*H197,2)</f>
        <v>0</v>
      </c>
      <c r="BL197" s="19" t="s">
        <v>250</v>
      </c>
      <c r="BM197" s="193" t="s">
        <v>5918</v>
      </c>
    </row>
    <row r="198" spans="1:65" s="2" customFormat="1" ht="16.5" customHeight="1">
      <c r="A198" s="36"/>
      <c r="B198" s="37"/>
      <c r="C198" s="218" t="s">
        <v>567</v>
      </c>
      <c r="D198" s="218" t="s">
        <v>264</v>
      </c>
      <c r="E198" s="219" t="s">
        <v>1543</v>
      </c>
      <c r="F198" s="220" t="s">
        <v>1544</v>
      </c>
      <c r="G198" s="221" t="s">
        <v>379</v>
      </c>
      <c r="H198" s="222">
        <v>300</v>
      </c>
      <c r="I198" s="223"/>
      <c r="J198" s="224">
        <f>ROUND(I198*H198,2)</f>
        <v>0</v>
      </c>
      <c r="K198" s="225"/>
      <c r="L198" s="226"/>
      <c r="M198" s="227" t="s">
        <v>18</v>
      </c>
      <c r="N198" s="228" t="s">
        <v>41</v>
      </c>
      <c r="O198" s="6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267</v>
      </c>
      <c r="AT198" s="193" t="s">
        <v>264</v>
      </c>
      <c r="AU198" s="193" t="s">
        <v>77</v>
      </c>
      <c r="AY198" s="19" t="s">
        <v>244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77</v>
      </c>
      <c r="BK198" s="194">
        <f>ROUND(I198*H198,2)</f>
        <v>0</v>
      </c>
      <c r="BL198" s="19" t="s">
        <v>250</v>
      </c>
      <c r="BM198" s="193" t="s">
        <v>5919</v>
      </c>
    </row>
    <row r="199" spans="1:65" s="2" customFormat="1" ht="16.5" customHeight="1">
      <c r="A199" s="36"/>
      <c r="B199" s="37"/>
      <c r="C199" s="218" t="s">
        <v>575</v>
      </c>
      <c r="D199" s="218" t="s">
        <v>264</v>
      </c>
      <c r="E199" s="219" t="s">
        <v>1546</v>
      </c>
      <c r="F199" s="220" t="s">
        <v>1547</v>
      </c>
      <c r="G199" s="221" t="s">
        <v>379</v>
      </c>
      <c r="H199" s="222">
        <v>200</v>
      </c>
      <c r="I199" s="223"/>
      <c r="J199" s="224">
        <f>ROUND(I199*H199,2)</f>
        <v>0</v>
      </c>
      <c r="K199" s="225"/>
      <c r="L199" s="226"/>
      <c r="M199" s="227" t="s">
        <v>18</v>
      </c>
      <c r="N199" s="228" t="s">
        <v>41</v>
      </c>
      <c r="O199" s="6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267</v>
      </c>
      <c r="AT199" s="193" t="s">
        <v>264</v>
      </c>
      <c r="AU199" s="193" t="s">
        <v>77</v>
      </c>
      <c r="AY199" s="19" t="s">
        <v>244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77</v>
      </c>
      <c r="BK199" s="194">
        <f>ROUND(I199*H199,2)</f>
        <v>0</v>
      </c>
      <c r="BL199" s="19" t="s">
        <v>250</v>
      </c>
      <c r="BM199" s="193" t="s">
        <v>5920</v>
      </c>
    </row>
    <row r="200" spans="1:65" s="2" customFormat="1" ht="16.5" customHeight="1">
      <c r="A200" s="36"/>
      <c r="B200" s="37"/>
      <c r="C200" s="218" t="s">
        <v>579</v>
      </c>
      <c r="D200" s="218" t="s">
        <v>264</v>
      </c>
      <c r="E200" s="219" t="s">
        <v>1549</v>
      </c>
      <c r="F200" s="220" t="s">
        <v>1550</v>
      </c>
      <c r="G200" s="221" t="s">
        <v>379</v>
      </c>
      <c r="H200" s="222">
        <v>200</v>
      </c>
      <c r="I200" s="223"/>
      <c r="J200" s="224">
        <f>ROUND(I200*H200,2)</f>
        <v>0</v>
      </c>
      <c r="K200" s="225"/>
      <c r="L200" s="226"/>
      <c r="M200" s="227" t="s">
        <v>18</v>
      </c>
      <c r="N200" s="228" t="s">
        <v>41</v>
      </c>
      <c r="O200" s="6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267</v>
      </c>
      <c r="AT200" s="193" t="s">
        <v>264</v>
      </c>
      <c r="AU200" s="193" t="s">
        <v>77</v>
      </c>
      <c r="AY200" s="19" t="s">
        <v>244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77</v>
      </c>
      <c r="BK200" s="194">
        <f>ROUND(I200*H200,2)</f>
        <v>0</v>
      </c>
      <c r="BL200" s="19" t="s">
        <v>250</v>
      </c>
      <c r="BM200" s="193" t="s">
        <v>5921</v>
      </c>
    </row>
    <row r="201" spans="1:65" s="2" customFormat="1" ht="16.5" customHeight="1">
      <c r="A201" s="36"/>
      <c r="B201" s="37"/>
      <c r="C201" s="218" t="s">
        <v>585</v>
      </c>
      <c r="D201" s="218" t="s">
        <v>264</v>
      </c>
      <c r="E201" s="219" t="s">
        <v>5922</v>
      </c>
      <c r="F201" s="220" t="s">
        <v>5923</v>
      </c>
      <c r="G201" s="221" t="s">
        <v>379</v>
      </c>
      <c r="H201" s="222">
        <v>200</v>
      </c>
      <c r="I201" s="223"/>
      <c r="J201" s="224">
        <f>ROUND(I201*H201,2)</f>
        <v>0</v>
      </c>
      <c r="K201" s="225"/>
      <c r="L201" s="226"/>
      <c r="M201" s="227" t="s">
        <v>18</v>
      </c>
      <c r="N201" s="228" t="s">
        <v>41</v>
      </c>
      <c r="O201" s="66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267</v>
      </c>
      <c r="AT201" s="193" t="s">
        <v>264</v>
      </c>
      <c r="AU201" s="193" t="s">
        <v>77</v>
      </c>
      <c r="AY201" s="19" t="s">
        <v>244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77</v>
      </c>
      <c r="BK201" s="194">
        <f>ROUND(I201*H201,2)</f>
        <v>0</v>
      </c>
      <c r="BL201" s="19" t="s">
        <v>250</v>
      </c>
      <c r="BM201" s="193" t="s">
        <v>5924</v>
      </c>
    </row>
    <row r="202" spans="1:65" s="2" customFormat="1" ht="19.5">
      <c r="A202" s="36"/>
      <c r="B202" s="37"/>
      <c r="C202" s="38"/>
      <c r="D202" s="197" t="s">
        <v>444</v>
      </c>
      <c r="E202" s="38"/>
      <c r="F202" s="239" t="s">
        <v>5877</v>
      </c>
      <c r="G202" s="38"/>
      <c r="H202" s="38"/>
      <c r="I202" s="240"/>
      <c r="J202" s="38"/>
      <c r="K202" s="38"/>
      <c r="L202" s="41"/>
      <c r="M202" s="241"/>
      <c r="N202" s="24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444</v>
      </c>
      <c r="AU202" s="19" t="s">
        <v>77</v>
      </c>
    </row>
    <row r="203" spans="1:65" s="2" customFormat="1" ht="37.9" customHeight="1">
      <c r="A203" s="36"/>
      <c r="B203" s="37"/>
      <c r="C203" s="218" t="s">
        <v>589</v>
      </c>
      <c r="D203" s="218" t="s">
        <v>264</v>
      </c>
      <c r="E203" s="219" t="s">
        <v>5925</v>
      </c>
      <c r="F203" s="220" t="s">
        <v>5926</v>
      </c>
      <c r="G203" s="221" t="s">
        <v>379</v>
      </c>
      <c r="H203" s="222">
        <v>200</v>
      </c>
      <c r="I203" s="223"/>
      <c r="J203" s="224">
        <f>ROUND(I203*H203,2)</f>
        <v>0</v>
      </c>
      <c r="K203" s="225"/>
      <c r="L203" s="226"/>
      <c r="M203" s="227" t="s">
        <v>18</v>
      </c>
      <c r="N203" s="228" t="s">
        <v>41</v>
      </c>
      <c r="O203" s="6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267</v>
      </c>
      <c r="AT203" s="193" t="s">
        <v>264</v>
      </c>
      <c r="AU203" s="193" t="s">
        <v>77</v>
      </c>
      <c r="AY203" s="19" t="s">
        <v>244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77</v>
      </c>
      <c r="BK203" s="194">
        <f>ROUND(I203*H203,2)</f>
        <v>0</v>
      </c>
      <c r="BL203" s="19" t="s">
        <v>250</v>
      </c>
      <c r="BM203" s="193" t="s">
        <v>5927</v>
      </c>
    </row>
    <row r="204" spans="1:65" s="2" customFormat="1" ht="19.5">
      <c r="A204" s="36"/>
      <c r="B204" s="37"/>
      <c r="C204" s="38"/>
      <c r="D204" s="197" t="s">
        <v>444</v>
      </c>
      <c r="E204" s="38"/>
      <c r="F204" s="239" t="s">
        <v>5928</v>
      </c>
      <c r="G204" s="38"/>
      <c r="H204" s="38"/>
      <c r="I204" s="240"/>
      <c r="J204" s="38"/>
      <c r="K204" s="38"/>
      <c r="L204" s="41"/>
      <c r="M204" s="241"/>
      <c r="N204" s="24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444</v>
      </c>
      <c r="AU204" s="19" t="s">
        <v>77</v>
      </c>
    </row>
    <row r="205" spans="1:65" s="2" customFormat="1" ht="24.2" customHeight="1">
      <c r="A205" s="36"/>
      <c r="B205" s="37"/>
      <c r="C205" s="218" t="s">
        <v>593</v>
      </c>
      <c r="D205" s="218" t="s">
        <v>264</v>
      </c>
      <c r="E205" s="219" t="s">
        <v>5929</v>
      </c>
      <c r="F205" s="220" t="s">
        <v>5930</v>
      </c>
      <c r="G205" s="221" t="s">
        <v>379</v>
      </c>
      <c r="H205" s="222">
        <v>20</v>
      </c>
      <c r="I205" s="223"/>
      <c r="J205" s="224">
        <f>ROUND(I205*H205,2)</f>
        <v>0</v>
      </c>
      <c r="K205" s="225"/>
      <c r="L205" s="226"/>
      <c r="M205" s="227" t="s">
        <v>18</v>
      </c>
      <c r="N205" s="228" t="s">
        <v>41</v>
      </c>
      <c r="O205" s="6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267</v>
      </c>
      <c r="AT205" s="193" t="s">
        <v>264</v>
      </c>
      <c r="AU205" s="193" t="s">
        <v>77</v>
      </c>
      <c r="AY205" s="19" t="s">
        <v>244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77</v>
      </c>
      <c r="BK205" s="194">
        <f>ROUND(I205*H205,2)</f>
        <v>0</v>
      </c>
      <c r="BL205" s="19" t="s">
        <v>250</v>
      </c>
      <c r="BM205" s="193" t="s">
        <v>5931</v>
      </c>
    </row>
    <row r="206" spans="1:65" s="2" customFormat="1" ht="16.5" customHeight="1">
      <c r="A206" s="36"/>
      <c r="B206" s="37"/>
      <c r="C206" s="181" t="s">
        <v>598</v>
      </c>
      <c r="D206" s="181" t="s">
        <v>246</v>
      </c>
      <c r="E206" s="182" t="s">
        <v>5932</v>
      </c>
      <c r="F206" s="183" t="s">
        <v>1571</v>
      </c>
      <c r="G206" s="184" t="s">
        <v>1286</v>
      </c>
      <c r="H206" s="248"/>
      <c r="I206" s="186"/>
      <c r="J206" s="187">
        <f>ROUND(I206*H206,2)</f>
        <v>0</v>
      </c>
      <c r="K206" s="188"/>
      <c r="L206" s="41"/>
      <c r="M206" s="189" t="s">
        <v>18</v>
      </c>
      <c r="N206" s="190" t="s">
        <v>41</v>
      </c>
      <c r="O206" s="6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250</v>
      </c>
      <c r="AT206" s="193" t="s">
        <v>246</v>
      </c>
      <c r="AU206" s="193" t="s">
        <v>77</v>
      </c>
      <c r="AY206" s="19" t="s">
        <v>244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77</v>
      </c>
      <c r="BK206" s="194">
        <f>ROUND(I206*H206,2)</f>
        <v>0</v>
      </c>
      <c r="BL206" s="19" t="s">
        <v>250</v>
      </c>
      <c r="BM206" s="193" t="s">
        <v>5933</v>
      </c>
    </row>
    <row r="207" spans="1:65" s="12" customFormat="1" ht="25.9" customHeight="1">
      <c r="B207" s="165"/>
      <c r="C207" s="166"/>
      <c r="D207" s="167" t="s">
        <v>69</v>
      </c>
      <c r="E207" s="168" t="s">
        <v>1288</v>
      </c>
      <c r="F207" s="168" t="s">
        <v>5934</v>
      </c>
      <c r="G207" s="166"/>
      <c r="H207" s="166"/>
      <c r="I207" s="169"/>
      <c r="J207" s="170">
        <f>BK207</f>
        <v>0</v>
      </c>
      <c r="K207" s="166"/>
      <c r="L207" s="171"/>
      <c r="M207" s="172"/>
      <c r="N207" s="173"/>
      <c r="O207" s="173"/>
      <c r="P207" s="174">
        <f>SUM(P208:P213)</f>
        <v>0</v>
      </c>
      <c r="Q207" s="173"/>
      <c r="R207" s="174">
        <f>SUM(R208:R213)</f>
        <v>0</v>
      </c>
      <c r="S207" s="173"/>
      <c r="T207" s="175">
        <f>SUM(T208:T213)</f>
        <v>0</v>
      </c>
      <c r="AR207" s="176" t="s">
        <v>77</v>
      </c>
      <c r="AT207" s="177" t="s">
        <v>69</v>
      </c>
      <c r="AU207" s="177" t="s">
        <v>70</v>
      </c>
      <c r="AY207" s="176" t="s">
        <v>244</v>
      </c>
      <c r="BK207" s="178">
        <f>SUM(BK208:BK213)</f>
        <v>0</v>
      </c>
    </row>
    <row r="208" spans="1:65" s="2" customFormat="1" ht="78" customHeight="1">
      <c r="A208" s="36"/>
      <c r="B208" s="37"/>
      <c r="C208" s="181" t="s">
        <v>604</v>
      </c>
      <c r="D208" s="181" t="s">
        <v>246</v>
      </c>
      <c r="E208" s="182" t="s">
        <v>5935</v>
      </c>
      <c r="F208" s="183" t="s">
        <v>5936</v>
      </c>
      <c r="G208" s="184" t="s">
        <v>505</v>
      </c>
      <c r="H208" s="185">
        <v>1</v>
      </c>
      <c r="I208" s="186"/>
      <c r="J208" s="187">
        <f t="shared" ref="J208:J213" si="20">ROUND(I208*H208,2)</f>
        <v>0</v>
      </c>
      <c r="K208" s="188"/>
      <c r="L208" s="41"/>
      <c r="M208" s="189" t="s">
        <v>18</v>
      </c>
      <c r="N208" s="190" t="s">
        <v>41</v>
      </c>
      <c r="O208" s="66"/>
      <c r="P208" s="191">
        <f t="shared" ref="P208:P213" si="21">O208*H208</f>
        <v>0</v>
      </c>
      <c r="Q208" s="191">
        <v>0</v>
      </c>
      <c r="R208" s="191">
        <f t="shared" ref="R208:R213" si="22">Q208*H208</f>
        <v>0</v>
      </c>
      <c r="S208" s="191">
        <v>0</v>
      </c>
      <c r="T208" s="192">
        <f t="shared" ref="T208:T213" si="23"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250</v>
      </c>
      <c r="AT208" s="193" t="s">
        <v>246</v>
      </c>
      <c r="AU208" s="193" t="s">
        <v>77</v>
      </c>
      <c r="AY208" s="19" t="s">
        <v>244</v>
      </c>
      <c r="BE208" s="194">
        <f t="shared" ref="BE208:BE213" si="24">IF(N208="základní",J208,0)</f>
        <v>0</v>
      </c>
      <c r="BF208" s="194">
        <f t="shared" ref="BF208:BF213" si="25">IF(N208="snížená",J208,0)</f>
        <v>0</v>
      </c>
      <c r="BG208" s="194">
        <f t="shared" ref="BG208:BG213" si="26">IF(N208="zákl. přenesená",J208,0)</f>
        <v>0</v>
      </c>
      <c r="BH208" s="194">
        <f t="shared" ref="BH208:BH213" si="27">IF(N208="sníž. přenesená",J208,0)</f>
        <v>0</v>
      </c>
      <c r="BI208" s="194">
        <f t="shared" ref="BI208:BI213" si="28">IF(N208="nulová",J208,0)</f>
        <v>0</v>
      </c>
      <c r="BJ208" s="19" t="s">
        <v>77</v>
      </c>
      <c r="BK208" s="194">
        <f t="shared" ref="BK208:BK213" si="29">ROUND(I208*H208,2)</f>
        <v>0</v>
      </c>
      <c r="BL208" s="19" t="s">
        <v>250</v>
      </c>
      <c r="BM208" s="193" t="s">
        <v>5937</v>
      </c>
    </row>
    <row r="209" spans="1:65" s="2" customFormat="1" ht="24.2" customHeight="1">
      <c r="A209" s="36"/>
      <c r="B209" s="37"/>
      <c r="C209" s="218" t="s">
        <v>612</v>
      </c>
      <c r="D209" s="218" t="s">
        <v>264</v>
      </c>
      <c r="E209" s="219" t="s">
        <v>5938</v>
      </c>
      <c r="F209" s="220" t="s">
        <v>5939</v>
      </c>
      <c r="G209" s="221" t="s">
        <v>379</v>
      </c>
      <c r="H209" s="222">
        <v>140</v>
      </c>
      <c r="I209" s="223"/>
      <c r="J209" s="224">
        <f t="shared" si="20"/>
        <v>0</v>
      </c>
      <c r="K209" s="225"/>
      <c r="L209" s="226"/>
      <c r="M209" s="227" t="s">
        <v>18</v>
      </c>
      <c r="N209" s="228" t="s">
        <v>41</v>
      </c>
      <c r="O209" s="66"/>
      <c r="P209" s="191">
        <f t="shared" si="21"/>
        <v>0</v>
      </c>
      <c r="Q209" s="191">
        <v>0</v>
      </c>
      <c r="R209" s="191">
        <f t="shared" si="22"/>
        <v>0</v>
      </c>
      <c r="S209" s="191">
        <v>0</v>
      </c>
      <c r="T209" s="192">
        <f t="shared" si="2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267</v>
      </c>
      <c r="AT209" s="193" t="s">
        <v>264</v>
      </c>
      <c r="AU209" s="193" t="s">
        <v>77</v>
      </c>
      <c r="AY209" s="19" t="s">
        <v>244</v>
      </c>
      <c r="BE209" s="194">
        <f t="shared" si="24"/>
        <v>0</v>
      </c>
      <c r="BF209" s="194">
        <f t="shared" si="25"/>
        <v>0</v>
      </c>
      <c r="BG209" s="194">
        <f t="shared" si="26"/>
        <v>0</v>
      </c>
      <c r="BH209" s="194">
        <f t="shared" si="27"/>
        <v>0</v>
      </c>
      <c r="BI209" s="194">
        <f t="shared" si="28"/>
        <v>0</v>
      </c>
      <c r="BJ209" s="19" t="s">
        <v>77</v>
      </c>
      <c r="BK209" s="194">
        <f t="shared" si="29"/>
        <v>0</v>
      </c>
      <c r="BL209" s="19" t="s">
        <v>250</v>
      </c>
      <c r="BM209" s="193" t="s">
        <v>5940</v>
      </c>
    </row>
    <row r="210" spans="1:65" s="2" customFormat="1" ht="24.2" customHeight="1">
      <c r="A210" s="36"/>
      <c r="B210" s="37"/>
      <c r="C210" s="218" t="s">
        <v>617</v>
      </c>
      <c r="D210" s="218" t="s">
        <v>264</v>
      </c>
      <c r="E210" s="219" t="s">
        <v>5941</v>
      </c>
      <c r="F210" s="220" t="s">
        <v>5942</v>
      </c>
      <c r="G210" s="221" t="s">
        <v>1227</v>
      </c>
      <c r="H210" s="222">
        <v>4</v>
      </c>
      <c r="I210" s="223"/>
      <c r="J210" s="224">
        <f t="shared" si="20"/>
        <v>0</v>
      </c>
      <c r="K210" s="225"/>
      <c r="L210" s="226"/>
      <c r="M210" s="227" t="s">
        <v>18</v>
      </c>
      <c r="N210" s="228" t="s">
        <v>41</v>
      </c>
      <c r="O210" s="66"/>
      <c r="P210" s="191">
        <f t="shared" si="21"/>
        <v>0</v>
      </c>
      <c r="Q210" s="191">
        <v>0</v>
      </c>
      <c r="R210" s="191">
        <f t="shared" si="22"/>
        <v>0</v>
      </c>
      <c r="S210" s="191">
        <v>0</v>
      </c>
      <c r="T210" s="192">
        <f t="shared" si="2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267</v>
      </c>
      <c r="AT210" s="193" t="s">
        <v>264</v>
      </c>
      <c r="AU210" s="193" t="s">
        <v>77</v>
      </c>
      <c r="AY210" s="19" t="s">
        <v>244</v>
      </c>
      <c r="BE210" s="194">
        <f t="shared" si="24"/>
        <v>0</v>
      </c>
      <c r="BF210" s="194">
        <f t="shared" si="25"/>
        <v>0</v>
      </c>
      <c r="BG210" s="194">
        <f t="shared" si="26"/>
        <v>0</v>
      </c>
      <c r="BH210" s="194">
        <f t="shared" si="27"/>
        <v>0</v>
      </c>
      <c r="BI210" s="194">
        <f t="shared" si="28"/>
        <v>0</v>
      </c>
      <c r="BJ210" s="19" t="s">
        <v>77</v>
      </c>
      <c r="BK210" s="194">
        <f t="shared" si="29"/>
        <v>0</v>
      </c>
      <c r="BL210" s="19" t="s">
        <v>250</v>
      </c>
      <c r="BM210" s="193" t="s">
        <v>5943</v>
      </c>
    </row>
    <row r="211" spans="1:65" s="2" customFormat="1" ht="37.9" customHeight="1">
      <c r="A211" s="36"/>
      <c r="B211" s="37"/>
      <c r="C211" s="181" t="s">
        <v>621</v>
      </c>
      <c r="D211" s="181" t="s">
        <v>246</v>
      </c>
      <c r="E211" s="182" t="s">
        <v>5944</v>
      </c>
      <c r="F211" s="183" t="s">
        <v>5945</v>
      </c>
      <c r="G211" s="184" t="s">
        <v>505</v>
      </c>
      <c r="H211" s="185">
        <v>1</v>
      </c>
      <c r="I211" s="186"/>
      <c r="J211" s="187">
        <f t="shared" si="20"/>
        <v>0</v>
      </c>
      <c r="K211" s="188"/>
      <c r="L211" s="41"/>
      <c r="M211" s="189" t="s">
        <v>18</v>
      </c>
      <c r="N211" s="190" t="s">
        <v>41</v>
      </c>
      <c r="O211" s="66"/>
      <c r="P211" s="191">
        <f t="shared" si="21"/>
        <v>0</v>
      </c>
      <c r="Q211" s="191">
        <v>0</v>
      </c>
      <c r="R211" s="191">
        <f t="shared" si="22"/>
        <v>0</v>
      </c>
      <c r="S211" s="191">
        <v>0</v>
      </c>
      <c r="T211" s="192">
        <f t="shared" si="2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250</v>
      </c>
      <c r="AT211" s="193" t="s">
        <v>246</v>
      </c>
      <c r="AU211" s="193" t="s">
        <v>77</v>
      </c>
      <c r="AY211" s="19" t="s">
        <v>244</v>
      </c>
      <c r="BE211" s="194">
        <f t="shared" si="24"/>
        <v>0</v>
      </c>
      <c r="BF211" s="194">
        <f t="shared" si="25"/>
        <v>0</v>
      </c>
      <c r="BG211" s="194">
        <f t="shared" si="26"/>
        <v>0</v>
      </c>
      <c r="BH211" s="194">
        <f t="shared" si="27"/>
        <v>0</v>
      </c>
      <c r="BI211" s="194">
        <f t="shared" si="28"/>
        <v>0</v>
      </c>
      <c r="BJ211" s="19" t="s">
        <v>77</v>
      </c>
      <c r="BK211" s="194">
        <f t="shared" si="29"/>
        <v>0</v>
      </c>
      <c r="BL211" s="19" t="s">
        <v>250</v>
      </c>
      <c r="BM211" s="193" t="s">
        <v>5946</v>
      </c>
    </row>
    <row r="212" spans="1:65" s="2" customFormat="1" ht="16.5" customHeight="1">
      <c r="A212" s="36"/>
      <c r="B212" s="37"/>
      <c r="C212" s="181" t="s">
        <v>625</v>
      </c>
      <c r="D212" s="181" t="s">
        <v>246</v>
      </c>
      <c r="E212" s="182" t="s">
        <v>5947</v>
      </c>
      <c r="F212" s="183" t="s">
        <v>5948</v>
      </c>
      <c r="G212" s="184" t="s">
        <v>505</v>
      </c>
      <c r="H212" s="185">
        <v>1</v>
      </c>
      <c r="I212" s="186"/>
      <c r="J212" s="187">
        <f t="shared" si="20"/>
        <v>0</v>
      </c>
      <c r="K212" s="188"/>
      <c r="L212" s="41"/>
      <c r="M212" s="189" t="s">
        <v>18</v>
      </c>
      <c r="N212" s="190" t="s">
        <v>41</v>
      </c>
      <c r="O212" s="66"/>
      <c r="P212" s="191">
        <f t="shared" si="21"/>
        <v>0</v>
      </c>
      <c r="Q212" s="191">
        <v>0</v>
      </c>
      <c r="R212" s="191">
        <f t="shared" si="22"/>
        <v>0</v>
      </c>
      <c r="S212" s="191">
        <v>0</v>
      </c>
      <c r="T212" s="192">
        <f t="shared" si="2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250</v>
      </c>
      <c r="AT212" s="193" t="s">
        <v>246</v>
      </c>
      <c r="AU212" s="193" t="s">
        <v>77</v>
      </c>
      <c r="AY212" s="19" t="s">
        <v>244</v>
      </c>
      <c r="BE212" s="194">
        <f t="shared" si="24"/>
        <v>0</v>
      </c>
      <c r="BF212" s="194">
        <f t="shared" si="25"/>
        <v>0</v>
      </c>
      <c r="BG212" s="194">
        <f t="shared" si="26"/>
        <v>0</v>
      </c>
      <c r="BH212" s="194">
        <f t="shared" si="27"/>
        <v>0</v>
      </c>
      <c r="BI212" s="194">
        <f t="shared" si="28"/>
        <v>0</v>
      </c>
      <c r="BJ212" s="19" t="s">
        <v>77</v>
      </c>
      <c r="BK212" s="194">
        <f t="shared" si="29"/>
        <v>0</v>
      </c>
      <c r="BL212" s="19" t="s">
        <v>250</v>
      </c>
      <c r="BM212" s="193" t="s">
        <v>5949</v>
      </c>
    </row>
    <row r="213" spans="1:65" s="2" customFormat="1" ht="16.5" customHeight="1">
      <c r="A213" s="36"/>
      <c r="B213" s="37"/>
      <c r="C213" s="181" t="s">
        <v>635</v>
      </c>
      <c r="D213" s="181" t="s">
        <v>246</v>
      </c>
      <c r="E213" s="182" t="s">
        <v>5950</v>
      </c>
      <c r="F213" s="183" t="s">
        <v>5951</v>
      </c>
      <c r="G213" s="184" t="s">
        <v>1286</v>
      </c>
      <c r="H213" s="248"/>
      <c r="I213" s="186"/>
      <c r="J213" s="187">
        <f t="shared" si="20"/>
        <v>0</v>
      </c>
      <c r="K213" s="188"/>
      <c r="L213" s="41"/>
      <c r="M213" s="189" t="s">
        <v>18</v>
      </c>
      <c r="N213" s="190" t="s">
        <v>41</v>
      </c>
      <c r="O213" s="66"/>
      <c r="P213" s="191">
        <f t="shared" si="21"/>
        <v>0</v>
      </c>
      <c r="Q213" s="191">
        <v>0</v>
      </c>
      <c r="R213" s="191">
        <f t="shared" si="22"/>
        <v>0</v>
      </c>
      <c r="S213" s="191">
        <v>0</v>
      </c>
      <c r="T213" s="192">
        <f t="shared" si="2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250</v>
      </c>
      <c r="AT213" s="193" t="s">
        <v>246</v>
      </c>
      <c r="AU213" s="193" t="s">
        <v>77</v>
      </c>
      <c r="AY213" s="19" t="s">
        <v>244</v>
      </c>
      <c r="BE213" s="194">
        <f t="shared" si="24"/>
        <v>0</v>
      </c>
      <c r="BF213" s="194">
        <f t="shared" si="25"/>
        <v>0</v>
      </c>
      <c r="BG213" s="194">
        <f t="shared" si="26"/>
        <v>0</v>
      </c>
      <c r="BH213" s="194">
        <f t="shared" si="27"/>
        <v>0</v>
      </c>
      <c r="BI213" s="194">
        <f t="shared" si="28"/>
        <v>0</v>
      </c>
      <c r="BJ213" s="19" t="s">
        <v>77</v>
      </c>
      <c r="BK213" s="194">
        <f t="shared" si="29"/>
        <v>0</v>
      </c>
      <c r="BL213" s="19" t="s">
        <v>250</v>
      </c>
      <c r="BM213" s="193" t="s">
        <v>5952</v>
      </c>
    </row>
    <row r="214" spans="1:65" s="12" customFormat="1" ht="25.9" customHeight="1">
      <c r="B214" s="165"/>
      <c r="C214" s="166"/>
      <c r="D214" s="167" t="s">
        <v>69</v>
      </c>
      <c r="E214" s="168" t="s">
        <v>1299</v>
      </c>
      <c r="F214" s="168" t="s">
        <v>1573</v>
      </c>
      <c r="G214" s="166"/>
      <c r="H214" s="166"/>
      <c r="I214" s="169"/>
      <c r="J214" s="170">
        <f>BK214</f>
        <v>0</v>
      </c>
      <c r="K214" s="166"/>
      <c r="L214" s="171"/>
      <c r="M214" s="172"/>
      <c r="N214" s="173"/>
      <c r="O214" s="173"/>
      <c r="P214" s="174">
        <f>SUM(P215:P242)</f>
        <v>0</v>
      </c>
      <c r="Q214" s="173"/>
      <c r="R214" s="174">
        <f>SUM(R215:R242)</f>
        <v>0</v>
      </c>
      <c r="S214" s="173"/>
      <c r="T214" s="175">
        <f>SUM(T215:T242)</f>
        <v>0</v>
      </c>
      <c r="AR214" s="176" t="s">
        <v>77</v>
      </c>
      <c r="AT214" s="177" t="s">
        <v>69</v>
      </c>
      <c r="AU214" s="177" t="s">
        <v>70</v>
      </c>
      <c r="AY214" s="176" t="s">
        <v>244</v>
      </c>
      <c r="BK214" s="178">
        <f>SUM(BK215:BK242)</f>
        <v>0</v>
      </c>
    </row>
    <row r="215" spans="1:65" s="2" customFormat="1" ht="16.5" customHeight="1">
      <c r="A215" s="36"/>
      <c r="B215" s="37"/>
      <c r="C215" s="218" t="s">
        <v>640</v>
      </c>
      <c r="D215" s="218" t="s">
        <v>264</v>
      </c>
      <c r="E215" s="219" t="s">
        <v>1574</v>
      </c>
      <c r="F215" s="220" t="s">
        <v>1575</v>
      </c>
      <c r="G215" s="221" t="s">
        <v>1227</v>
      </c>
      <c r="H215" s="222">
        <v>79</v>
      </c>
      <c r="I215" s="223"/>
      <c r="J215" s="224">
        <f>ROUND(I215*H215,2)</f>
        <v>0</v>
      </c>
      <c r="K215" s="225"/>
      <c r="L215" s="226"/>
      <c r="M215" s="227" t="s">
        <v>18</v>
      </c>
      <c r="N215" s="228" t="s">
        <v>41</v>
      </c>
      <c r="O215" s="6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3" t="s">
        <v>267</v>
      </c>
      <c r="AT215" s="193" t="s">
        <v>264</v>
      </c>
      <c r="AU215" s="193" t="s">
        <v>77</v>
      </c>
      <c r="AY215" s="19" t="s">
        <v>244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77</v>
      </c>
      <c r="BK215" s="194">
        <f>ROUND(I215*H215,2)</f>
        <v>0</v>
      </c>
      <c r="BL215" s="19" t="s">
        <v>250</v>
      </c>
      <c r="BM215" s="193" t="s">
        <v>5953</v>
      </c>
    </row>
    <row r="216" spans="1:65" s="2" customFormat="1" ht="19.5">
      <c r="A216" s="36"/>
      <c r="B216" s="37"/>
      <c r="C216" s="38"/>
      <c r="D216" s="197" t="s">
        <v>444</v>
      </c>
      <c r="E216" s="38"/>
      <c r="F216" s="239" t="s">
        <v>5954</v>
      </c>
      <c r="G216" s="38"/>
      <c r="H216" s="38"/>
      <c r="I216" s="240"/>
      <c r="J216" s="38"/>
      <c r="K216" s="38"/>
      <c r="L216" s="41"/>
      <c r="M216" s="241"/>
      <c r="N216" s="24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444</v>
      </c>
      <c r="AU216" s="19" t="s">
        <v>77</v>
      </c>
    </row>
    <row r="217" spans="1:65" s="2" customFormat="1" ht="16.5" customHeight="1">
      <c r="A217" s="36"/>
      <c r="B217" s="37"/>
      <c r="C217" s="218" t="s">
        <v>646</v>
      </c>
      <c r="D217" s="218" t="s">
        <v>264</v>
      </c>
      <c r="E217" s="219" t="s">
        <v>5955</v>
      </c>
      <c r="F217" s="220" t="s">
        <v>5956</v>
      </c>
      <c r="G217" s="221" t="s">
        <v>1227</v>
      </c>
      <c r="H217" s="222">
        <v>131</v>
      </c>
      <c r="I217" s="223"/>
      <c r="J217" s="224">
        <f>ROUND(I217*H217,2)</f>
        <v>0</v>
      </c>
      <c r="K217" s="225"/>
      <c r="L217" s="226"/>
      <c r="M217" s="227" t="s">
        <v>18</v>
      </c>
      <c r="N217" s="228" t="s">
        <v>41</v>
      </c>
      <c r="O217" s="6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3" t="s">
        <v>267</v>
      </c>
      <c r="AT217" s="193" t="s">
        <v>264</v>
      </c>
      <c r="AU217" s="193" t="s">
        <v>77</v>
      </c>
      <c r="AY217" s="19" t="s">
        <v>244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77</v>
      </c>
      <c r="BK217" s="194">
        <f>ROUND(I217*H217,2)</f>
        <v>0</v>
      </c>
      <c r="BL217" s="19" t="s">
        <v>250</v>
      </c>
      <c r="BM217" s="193" t="s">
        <v>5957</v>
      </c>
    </row>
    <row r="218" spans="1:65" s="2" customFormat="1" ht="19.5">
      <c r="A218" s="36"/>
      <c r="B218" s="37"/>
      <c r="C218" s="38"/>
      <c r="D218" s="197" t="s">
        <v>444</v>
      </c>
      <c r="E218" s="38"/>
      <c r="F218" s="239" t="s">
        <v>5954</v>
      </c>
      <c r="G218" s="38"/>
      <c r="H218" s="38"/>
      <c r="I218" s="240"/>
      <c r="J218" s="38"/>
      <c r="K218" s="38"/>
      <c r="L218" s="41"/>
      <c r="M218" s="241"/>
      <c r="N218" s="24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444</v>
      </c>
      <c r="AU218" s="19" t="s">
        <v>77</v>
      </c>
    </row>
    <row r="219" spans="1:65" s="2" customFormat="1" ht="16.5" customHeight="1">
      <c r="A219" s="36"/>
      <c r="B219" s="37"/>
      <c r="C219" s="218" t="s">
        <v>654</v>
      </c>
      <c r="D219" s="218" t="s">
        <v>264</v>
      </c>
      <c r="E219" s="219" t="s">
        <v>5958</v>
      </c>
      <c r="F219" s="220" t="s">
        <v>5959</v>
      </c>
      <c r="G219" s="221" t="s">
        <v>1227</v>
      </c>
      <c r="H219" s="222">
        <v>42</v>
      </c>
      <c r="I219" s="223"/>
      <c r="J219" s="224">
        <f>ROUND(I219*H219,2)</f>
        <v>0</v>
      </c>
      <c r="K219" s="225"/>
      <c r="L219" s="226"/>
      <c r="M219" s="227" t="s">
        <v>18</v>
      </c>
      <c r="N219" s="228" t="s">
        <v>41</v>
      </c>
      <c r="O219" s="6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267</v>
      </c>
      <c r="AT219" s="193" t="s">
        <v>264</v>
      </c>
      <c r="AU219" s="193" t="s">
        <v>77</v>
      </c>
      <c r="AY219" s="19" t="s">
        <v>244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77</v>
      </c>
      <c r="BK219" s="194">
        <f>ROUND(I219*H219,2)</f>
        <v>0</v>
      </c>
      <c r="BL219" s="19" t="s">
        <v>250</v>
      </c>
      <c r="BM219" s="193" t="s">
        <v>5960</v>
      </c>
    </row>
    <row r="220" spans="1:65" s="2" customFormat="1" ht="19.5">
      <c r="A220" s="36"/>
      <c r="B220" s="37"/>
      <c r="C220" s="38"/>
      <c r="D220" s="197" t="s">
        <v>444</v>
      </c>
      <c r="E220" s="38"/>
      <c r="F220" s="239" t="s">
        <v>5954</v>
      </c>
      <c r="G220" s="38"/>
      <c r="H220" s="38"/>
      <c r="I220" s="240"/>
      <c r="J220" s="38"/>
      <c r="K220" s="38"/>
      <c r="L220" s="41"/>
      <c r="M220" s="241"/>
      <c r="N220" s="24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444</v>
      </c>
      <c r="AU220" s="19" t="s">
        <v>77</v>
      </c>
    </row>
    <row r="221" spans="1:65" s="2" customFormat="1" ht="16.5" customHeight="1">
      <c r="A221" s="36"/>
      <c r="B221" s="37"/>
      <c r="C221" s="218" t="s">
        <v>659</v>
      </c>
      <c r="D221" s="218" t="s">
        <v>264</v>
      </c>
      <c r="E221" s="219" t="s">
        <v>5961</v>
      </c>
      <c r="F221" s="220" t="s">
        <v>5962</v>
      </c>
      <c r="G221" s="221" t="s">
        <v>1227</v>
      </c>
      <c r="H221" s="222">
        <v>17</v>
      </c>
      <c r="I221" s="223"/>
      <c r="J221" s="224">
        <f>ROUND(I221*H221,2)</f>
        <v>0</v>
      </c>
      <c r="K221" s="225"/>
      <c r="L221" s="226"/>
      <c r="M221" s="227" t="s">
        <v>18</v>
      </c>
      <c r="N221" s="228" t="s">
        <v>41</v>
      </c>
      <c r="O221" s="6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3" t="s">
        <v>267</v>
      </c>
      <c r="AT221" s="193" t="s">
        <v>264</v>
      </c>
      <c r="AU221" s="193" t="s">
        <v>77</v>
      </c>
      <c r="AY221" s="19" t="s">
        <v>244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77</v>
      </c>
      <c r="BK221" s="194">
        <f>ROUND(I221*H221,2)</f>
        <v>0</v>
      </c>
      <c r="BL221" s="19" t="s">
        <v>250</v>
      </c>
      <c r="BM221" s="193" t="s">
        <v>5963</v>
      </c>
    </row>
    <row r="222" spans="1:65" s="2" customFormat="1" ht="19.5">
      <c r="A222" s="36"/>
      <c r="B222" s="37"/>
      <c r="C222" s="38"/>
      <c r="D222" s="197" t="s">
        <v>444</v>
      </c>
      <c r="E222" s="38"/>
      <c r="F222" s="239" t="s">
        <v>5954</v>
      </c>
      <c r="G222" s="38"/>
      <c r="H222" s="38"/>
      <c r="I222" s="240"/>
      <c r="J222" s="38"/>
      <c r="K222" s="38"/>
      <c r="L222" s="41"/>
      <c r="M222" s="241"/>
      <c r="N222" s="24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444</v>
      </c>
      <c r="AU222" s="19" t="s">
        <v>77</v>
      </c>
    </row>
    <row r="223" spans="1:65" s="2" customFormat="1" ht="16.5" customHeight="1">
      <c r="A223" s="36"/>
      <c r="B223" s="37"/>
      <c r="C223" s="218" t="s">
        <v>663</v>
      </c>
      <c r="D223" s="218" t="s">
        <v>264</v>
      </c>
      <c r="E223" s="219" t="s">
        <v>1577</v>
      </c>
      <c r="F223" s="220" t="s">
        <v>1578</v>
      </c>
      <c r="G223" s="221" t="s">
        <v>1227</v>
      </c>
      <c r="H223" s="222">
        <v>38</v>
      </c>
      <c r="I223" s="223"/>
      <c r="J223" s="224">
        <f>ROUND(I223*H223,2)</f>
        <v>0</v>
      </c>
      <c r="K223" s="225"/>
      <c r="L223" s="226"/>
      <c r="M223" s="227" t="s">
        <v>18</v>
      </c>
      <c r="N223" s="228" t="s">
        <v>41</v>
      </c>
      <c r="O223" s="6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267</v>
      </c>
      <c r="AT223" s="193" t="s">
        <v>264</v>
      </c>
      <c r="AU223" s="193" t="s">
        <v>77</v>
      </c>
      <c r="AY223" s="19" t="s">
        <v>244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77</v>
      </c>
      <c r="BK223" s="194">
        <f>ROUND(I223*H223,2)</f>
        <v>0</v>
      </c>
      <c r="BL223" s="19" t="s">
        <v>250</v>
      </c>
      <c r="BM223" s="193" t="s">
        <v>5964</v>
      </c>
    </row>
    <row r="224" spans="1:65" s="2" customFormat="1" ht="19.5">
      <c r="A224" s="36"/>
      <c r="B224" s="37"/>
      <c r="C224" s="38"/>
      <c r="D224" s="197" t="s">
        <v>444</v>
      </c>
      <c r="E224" s="38"/>
      <c r="F224" s="239" t="s">
        <v>5954</v>
      </c>
      <c r="G224" s="38"/>
      <c r="H224" s="38"/>
      <c r="I224" s="240"/>
      <c r="J224" s="38"/>
      <c r="K224" s="38"/>
      <c r="L224" s="41"/>
      <c r="M224" s="241"/>
      <c r="N224" s="24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444</v>
      </c>
      <c r="AU224" s="19" t="s">
        <v>77</v>
      </c>
    </row>
    <row r="225" spans="1:65" s="2" customFormat="1" ht="16.5" customHeight="1">
      <c r="A225" s="36"/>
      <c r="B225" s="37"/>
      <c r="C225" s="218" t="s">
        <v>667</v>
      </c>
      <c r="D225" s="218" t="s">
        <v>264</v>
      </c>
      <c r="E225" s="219" t="s">
        <v>5965</v>
      </c>
      <c r="F225" s="220" t="s">
        <v>5966</v>
      </c>
      <c r="G225" s="221" t="s">
        <v>1227</v>
      </c>
      <c r="H225" s="222">
        <v>17</v>
      </c>
      <c r="I225" s="223"/>
      <c r="J225" s="224">
        <f>ROUND(I225*H225,2)</f>
        <v>0</v>
      </c>
      <c r="K225" s="225"/>
      <c r="L225" s="226"/>
      <c r="M225" s="227" t="s">
        <v>18</v>
      </c>
      <c r="N225" s="228" t="s">
        <v>41</v>
      </c>
      <c r="O225" s="6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3" t="s">
        <v>267</v>
      </c>
      <c r="AT225" s="193" t="s">
        <v>264</v>
      </c>
      <c r="AU225" s="193" t="s">
        <v>77</v>
      </c>
      <c r="AY225" s="19" t="s">
        <v>244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77</v>
      </c>
      <c r="BK225" s="194">
        <f>ROUND(I225*H225,2)</f>
        <v>0</v>
      </c>
      <c r="BL225" s="19" t="s">
        <v>250</v>
      </c>
      <c r="BM225" s="193" t="s">
        <v>5967</v>
      </c>
    </row>
    <row r="226" spans="1:65" s="2" customFormat="1" ht="19.5">
      <c r="A226" s="36"/>
      <c r="B226" s="37"/>
      <c r="C226" s="38"/>
      <c r="D226" s="197" t="s">
        <v>444</v>
      </c>
      <c r="E226" s="38"/>
      <c r="F226" s="239" t="s">
        <v>5954</v>
      </c>
      <c r="G226" s="38"/>
      <c r="H226" s="38"/>
      <c r="I226" s="240"/>
      <c r="J226" s="38"/>
      <c r="K226" s="38"/>
      <c r="L226" s="41"/>
      <c r="M226" s="241"/>
      <c r="N226" s="24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444</v>
      </c>
      <c r="AU226" s="19" t="s">
        <v>77</v>
      </c>
    </row>
    <row r="227" spans="1:65" s="2" customFormat="1" ht="16.5" customHeight="1">
      <c r="A227" s="36"/>
      <c r="B227" s="37"/>
      <c r="C227" s="218" t="s">
        <v>671</v>
      </c>
      <c r="D227" s="218" t="s">
        <v>264</v>
      </c>
      <c r="E227" s="219" t="s">
        <v>5968</v>
      </c>
      <c r="F227" s="220" t="s">
        <v>5969</v>
      </c>
      <c r="G227" s="221" t="s">
        <v>1227</v>
      </c>
      <c r="H227" s="222">
        <v>8</v>
      </c>
      <c r="I227" s="223"/>
      <c r="J227" s="224">
        <f>ROUND(I227*H227,2)</f>
        <v>0</v>
      </c>
      <c r="K227" s="225"/>
      <c r="L227" s="226"/>
      <c r="M227" s="227" t="s">
        <v>18</v>
      </c>
      <c r="N227" s="228" t="s">
        <v>41</v>
      </c>
      <c r="O227" s="6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267</v>
      </c>
      <c r="AT227" s="193" t="s">
        <v>264</v>
      </c>
      <c r="AU227" s="193" t="s">
        <v>77</v>
      </c>
      <c r="AY227" s="19" t="s">
        <v>244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77</v>
      </c>
      <c r="BK227" s="194">
        <f>ROUND(I227*H227,2)</f>
        <v>0</v>
      </c>
      <c r="BL227" s="19" t="s">
        <v>250</v>
      </c>
      <c r="BM227" s="193" t="s">
        <v>5970</v>
      </c>
    </row>
    <row r="228" spans="1:65" s="2" customFormat="1" ht="24.2" customHeight="1">
      <c r="A228" s="36"/>
      <c r="B228" s="37"/>
      <c r="C228" s="218" t="s">
        <v>675</v>
      </c>
      <c r="D228" s="218" t="s">
        <v>264</v>
      </c>
      <c r="E228" s="219" t="s">
        <v>5971</v>
      </c>
      <c r="F228" s="220" t="s">
        <v>5972</v>
      </c>
      <c r="G228" s="221" t="s">
        <v>1227</v>
      </c>
      <c r="H228" s="222">
        <v>15</v>
      </c>
      <c r="I228" s="223"/>
      <c r="J228" s="224">
        <f>ROUND(I228*H228,2)</f>
        <v>0</v>
      </c>
      <c r="K228" s="225"/>
      <c r="L228" s="226"/>
      <c r="M228" s="227" t="s">
        <v>18</v>
      </c>
      <c r="N228" s="228" t="s">
        <v>41</v>
      </c>
      <c r="O228" s="66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3" t="s">
        <v>267</v>
      </c>
      <c r="AT228" s="193" t="s">
        <v>264</v>
      </c>
      <c r="AU228" s="193" t="s">
        <v>77</v>
      </c>
      <c r="AY228" s="19" t="s">
        <v>244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77</v>
      </c>
      <c r="BK228" s="194">
        <f>ROUND(I228*H228,2)</f>
        <v>0</v>
      </c>
      <c r="BL228" s="19" t="s">
        <v>250</v>
      </c>
      <c r="BM228" s="193" t="s">
        <v>5973</v>
      </c>
    </row>
    <row r="229" spans="1:65" s="2" customFormat="1" ht="19.5">
      <c r="A229" s="36"/>
      <c r="B229" s="37"/>
      <c r="C229" s="38"/>
      <c r="D229" s="197" t="s">
        <v>444</v>
      </c>
      <c r="E229" s="38"/>
      <c r="F229" s="239" t="s">
        <v>5954</v>
      </c>
      <c r="G229" s="38"/>
      <c r="H229" s="38"/>
      <c r="I229" s="240"/>
      <c r="J229" s="38"/>
      <c r="K229" s="38"/>
      <c r="L229" s="41"/>
      <c r="M229" s="241"/>
      <c r="N229" s="24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444</v>
      </c>
      <c r="AU229" s="19" t="s">
        <v>77</v>
      </c>
    </row>
    <row r="230" spans="1:65" s="2" customFormat="1" ht="16.5" customHeight="1">
      <c r="A230" s="36"/>
      <c r="B230" s="37"/>
      <c r="C230" s="218" t="s">
        <v>679</v>
      </c>
      <c r="D230" s="218" t="s">
        <v>264</v>
      </c>
      <c r="E230" s="219" t="s">
        <v>1583</v>
      </c>
      <c r="F230" s="220" t="s">
        <v>1584</v>
      </c>
      <c r="G230" s="221" t="s">
        <v>1227</v>
      </c>
      <c r="H230" s="222">
        <v>5</v>
      </c>
      <c r="I230" s="223"/>
      <c r="J230" s="224">
        <f>ROUND(I230*H230,2)</f>
        <v>0</v>
      </c>
      <c r="K230" s="225"/>
      <c r="L230" s="226"/>
      <c r="M230" s="227" t="s">
        <v>18</v>
      </c>
      <c r="N230" s="228" t="s">
        <v>41</v>
      </c>
      <c r="O230" s="6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267</v>
      </c>
      <c r="AT230" s="193" t="s">
        <v>264</v>
      </c>
      <c r="AU230" s="193" t="s">
        <v>77</v>
      </c>
      <c r="AY230" s="19" t="s">
        <v>244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77</v>
      </c>
      <c r="BK230" s="194">
        <f>ROUND(I230*H230,2)</f>
        <v>0</v>
      </c>
      <c r="BL230" s="19" t="s">
        <v>250</v>
      </c>
      <c r="BM230" s="193" t="s">
        <v>5974</v>
      </c>
    </row>
    <row r="231" spans="1:65" s="2" customFormat="1" ht="19.5">
      <c r="A231" s="36"/>
      <c r="B231" s="37"/>
      <c r="C231" s="38"/>
      <c r="D231" s="197" t="s">
        <v>444</v>
      </c>
      <c r="E231" s="38"/>
      <c r="F231" s="239" t="s">
        <v>5954</v>
      </c>
      <c r="G231" s="38"/>
      <c r="H231" s="38"/>
      <c r="I231" s="240"/>
      <c r="J231" s="38"/>
      <c r="K231" s="38"/>
      <c r="L231" s="41"/>
      <c r="M231" s="241"/>
      <c r="N231" s="24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444</v>
      </c>
      <c r="AU231" s="19" t="s">
        <v>77</v>
      </c>
    </row>
    <row r="232" spans="1:65" s="2" customFormat="1" ht="24.2" customHeight="1">
      <c r="A232" s="36"/>
      <c r="B232" s="37"/>
      <c r="C232" s="218" t="s">
        <v>683</v>
      </c>
      <c r="D232" s="218" t="s">
        <v>264</v>
      </c>
      <c r="E232" s="219" t="s">
        <v>1589</v>
      </c>
      <c r="F232" s="220" t="s">
        <v>1590</v>
      </c>
      <c r="G232" s="221" t="s">
        <v>1227</v>
      </c>
      <c r="H232" s="222">
        <v>61</v>
      </c>
      <c r="I232" s="223"/>
      <c r="J232" s="224">
        <f>ROUND(I232*H232,2)</f>
        <v>0</v>
      </c>
      <c r="K232" s="225"/>
      <c r="L232" s="226"/>
      <c r="M232" s="227" t="s">
        <v>18</v>
      </c>
      <c r="N232" s="228" t="s">
        <v>41</v>
      </c>
      <c r="O232" s="66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267</v>
      </c>
      <c r="AT232" s="193" t="s">
        <v>264</v>
      </c>
      <c r="AU232" s="193" t="s">
        <v>77</v>
      </c>
      <c r="AY232" s="19" t="s">
        <v>244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77</v>
      </c>
      <c r="BK232" s="194">
        <f>ROUND(I232*H232,2)</f>
        <v>0</v>
      </c>
      <c r="BL232" s="19" t="s">
        <v>250</v>
      </c>
      <c r="BM232" s="193" t="s">
        <v>5975</v>
      </c>
    </row>
    <row r="233" spans="1:65" s="2" customFormat="1" ht="19.5">
      <c r="A233" s="36"/>
      <c r="B233" s="37"/>
      <c r="C233" s="38"/>
      <c r="D233" s="197" t="s">
        <v>444</v>
      </c>
      <c r="E233" s="38"/>
      <c r="F233" s="239" t="s">
        <v>5954</v>
      </c>
      <c r="G233" s="38"/>
      <c r="H233" s="38"/>
      <c r="I233" s="240"/>
      <c r="J233" s="38"/>
      <c r="K233" s="38"/>
      <c r="L233" s="41"/>
      <c r="M233" s="241"/>
      <c r="N233" s="24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444</v>
      </c>
      <c r="AU233" s="19" t="s">
        <v>77</v>
      </c>
    </row>
    <row r="234" spans="1:65" s="2" customFormat="1" ht="24.2" customHeight="1">
      <c r="A234" s="36"/>
      <c r="B234" s="37"/>
      <c r="C234" s="218" t="s">
        <v>687</v>
      </c>
      <c r="D234" s="218" t="s">
        <v>264</v>
      </c>
      <c r="E234" s="219" t="s">
        <v>1592</v>
      </c>
      <c r="F234" s="220" t="s">
        <v>1593</v>
      </c>
      <c r="G234" s="221" t="s">
        <v>1227</v>
      </c>
      <c r="H234" s="222">
        <v>5</v>
      </c>
      <c r="I234" s="223"/>
      <c r="J234" s="224">
        <f>ROUND(I234*H234,2)</f>
        <v>0</v>
      </c>
      <c r="K234" s="225"/>
      <c r="L234" s="226"/>
      <c r="M234" s="227" t="s">
        <v>18</v>
      </c>
      <c r="N234" s="228" t="s">
        <v>41</v>
      </c>
      <c r="O234" s="66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267</v>
      </c>
      <c r="AT234" s="193" t="s">
        <v>264</v>
      </c>
      <c r="AU234" s="193" t="s">
        <v>77</v>
      </c>
      <c r="AY234" s="19" t="s">
        <v>244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77</v>
      </c>
      <c r="BK234" s="194">
        <f>ROUND(I234*H234,2)</f>
        <v>0</v>
      </c>
      <c r="BL234" s="19" t="s">
        <v>250</v>
      </c>
      <c r="BM234" s="193" t="s">
        <v>5976</v>
      </c>
    </row>
    <row r="235" spans="1:65" s="2" customFormat="1" ht="19.5">
      <c r="A235" s="36"/>
      <c r="B235" s="37"/>
      <c r="C235" s="38"/>
      <c r="D235" s="197" t="s">
        <v>444</v>
      </c>
      <c r="E235" s="38"/>
      <c r="F235" s="239" t="s">
        <v>5954</v>
      </c>
      <c r="G235" s="38"/>
      <c r="H235" s="38"/>
      <c r="I235" s="240"/>
      <c r="J235" s="38"/>
      <c r="K235" s="38"/>
      <c r="L235" s="41"/>
      <c r="M235" s="241"/>
      <c r="N235" s="24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444</v>
      </c>
      <c r="AU235" s="19" t="s">
        <v>77</v>
      </c>
    </row>
    <row r="236" spans="1:65" s="2" customFormat="1" ht="24.2" customHeight="1">
      <c r="A236" s="36"/>
      <c r="B236" s="37"/>
      <c r="C236" s="218" t="s">
        <v>691</v>
      </c>
      <c r="D236" s="218" t="s">
        <v>264</v>
      </c>
      <c r="E236" s="219" t="s">
        <v>1595</v>
      </c>
      <c r="F236" s="220" t="s">
        <v>1596</v>
      </c>
      <c r="G236" s="221" t="s">
        <v>1227</v>
      </c>
      <c r="H236" s="222">
        <v>42</v>
      </c>
      <c r="I236" s="223"/>
      <c r="J236" s="224">
        <f>ROUND(I236*H236,2)</f>
        <v>0</v>
      </c>
      <c r="K236" s="225"/>
      <c r="L236" s="226"/>
      <c r="M236" s="227" t="s">
        <v>18</v>
      </c>
      <c r="N236" s="228" t="s">
        <v>41</v>
      </c>
      <c r="O236" s="66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3" t="s">
        <v>267</v>
      </c>
      <c r="AT236" s="193" t="s">
        <v>264</v>
      </c>
      <c r="AU236" s="193" t="s">
        <v>77</v>
      </c>
      <c r="AY236" s="19" t="s">
        <v>244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77</v>
      </c>
      <c r="BK236" s="194">
        <f>ROUND(I236*H236,2)</f>
        <v>0</v>
      </c>
      <c r="BL236" s="19" t="s">
        <v>250</v>
      </c>
      <c r="BM236" s="193" t="s">
        <v>5977</v>
      </c>
    </row>
    <row r="237" spans="1:65" s="2" customFormat="1" ht="19.5">
      <c r="A237" s="36"/>
      <c r="B237" s="37"/>
      <c r="C237" s="38"/>
      <c r="D237" s="197" t="s">
        <v>444</v>
      </c>
      <c r="E237" s="38"/>
      <c r="F237" s="239" t="s">
        <v>5954</v>
      </c>
      <c r="G237" s="38"/>
      <c r="H237" s="38"/>
      <c r="I237" s="240"/>
      <c r="J237" s="38"/>
      <c r="K237" s="38"/>
      <c r="L237" s="41"/>
      <c r="M237" s="241"/>
      <c r="N237" s="24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444</v>
      </c>
      <c r="AU237" s="19" t="s">
        <v>77</v>
      </c>
    </row>
    <row r="238" spans="1:65" s="2" customFormat="1" ht="24.2" customHeight="1">
      <c r="A238" s="36"/>
      <c r="B238" s="37"/>
      <c r="C238" s="218" t="s">
        <v>695</v>
      </c>
      <c r="D238" s="218" t="s">
        <v>264</v>
      </c>
      <c r="E238" s="219" t="s">
        <v>5978</v>
      </c>
      <c r="F238" s="220" t="s">
        <v>5979</v>
      </c>
      <c r="G238" s="221" t="s">
        <v>1227</v>
      </c>
      <c r="H238" s="222">
        <v>9</v>
      </c>
      <c r="I238" s="223"/>
      <c r="J238" s="224">
        <f>ROUND(I238*H238,2)</f>
        <v>0</v>
      </c>
      <c r="K238" s="225"/>
      <c r="L238" s="226"/>
      <c r="M238" s="227" t="s">
        <v>18</v>
      </c>
      <c r="N238" s="228" t="s">
        <v>41</v>
      </c>
      <c r="O238" s="66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267</v>
      </c>
      <c r="AT238" s="193" t="s">
        <v>264</v>
      </c>
      <c r="AU238" s="193" t="s">
        <v>77</v>
      </c>
      <c r="AY238" s="19" t="s">
        <v>244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77</v>
      </c>
      <c r="BK238" s="194">
        <f>ROUND(I238*H238,2)</f>
        <v>0</v>
      </c>
      <c r="BL238" s="19" t="s">
        <v>250</v>
      </c>
      <c r="BM238" s="193" t="s">
        <v>5980</v>
      </c>
    </row>
    <row r="239" spans="1:65" s="2" customFormat="1" ht="19.5">
      <c r="A239" s="36"/>
      <c r="B239" s="37"/>
      <c r="C239" s="38"/>
      <c r="D239" s="197" t="s">
        <v>444</v>
      </c>
      <c r="E239" s="38"/>
      <c r="F239" s="239" t="s">
        <v>5954</v>
      </c>
      <c r="G239" s="38"/>
      <c r="H239" s="38"/>
      <c r="I239" s="240"/>
      <c r="J239" s="38"/>
      <c r="K239" s="38"/>
      <c r="L239" s="41"/>
      <c r="M239" s="241"/>
      <c r="N239" s="24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444</v>
      </c>
      <c r="AU239" s="19" t="s">
        <v>77</v>
      </c>
    </row>
    <row r="240" spans="1:65" s="2" customFormat="1" ht="37.9" customHeight="1">
      <c r="A240" s="36"/>
      <c r="B240" s="37"/>
      <c r="C240" s="218" t="s">
        <v>699</v>
      </c>
      <c r="D240" s="218" t="s">
        <v>264</v>
      </c>
      <c r="E240" s="219" t="s">
        <v>1598</v>
      </c>
      <c r="F240" s="220" t="s">
        <v>1599</v>
      </c>
      <c r="G240" s="221" t="s">
        <v>1227</v>
      </c>
      <c r="H240" s="222">
        <v>9</v>
      </c>
      <c r="I240" s="223"/>
      <c r="J240" s="224">
        <f>ROUND(I240*H240,2)</f>
        <v>0</v>
      </c>
      <c r="K240" s="225"/>
      <c r="L240" s="226"/>
      <c r="M240" s="227" t="s">
        <v>18</v>
      </c>
      <c r="N240" s="228" t="s">
        <v>41</v>
      </c>
      <c r="O240" s="6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267</v>
      </c>
      <c r="AT240" s="193" t="s">
        <v>264</v>
      </c>
      <c r="AU240" s="193" t="s">
        <v>77</v>
      </c>
      <c r="AY240" s="19" t="s">
        <v>244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77</v>
      </c>
      <c r="BK240" s="194">
        <f>ROUND(I240*H240,2)</f>
        <v>0</v>
      </c>
      <c r="BL240" s="19" t="s">
        <v>250</v>
      </c>
      <c r="BM240" s="193" t="s">
        <v>5981</v>
      </c>
    </row>
    <row r="241" spans="1:65" s="2" customFormat="1" ht="19.5">
      <c r="A241" s="36"/>
      <c r="B241" s="37"/>
      <c r="C241" s="38"/>
      <c r="D241" s="197" t="s">
        <v>444</v>
      </c>
      <c r="E241" s="38"/>
      <c r="F241" s="239" t="s">
        <v>5954</v>
      </c>
      <c r="G241" s="38"/>
      <c r="H241" s="38"/>
      <c r="I241" s="240"/>
      <c r="J241" s="38"/>
      <c r="K241" s="38"/>
      <c r="L241" s="41"/>
      <c r="M241" s="241"/>
      <c r="N241" s="24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444</v>
      </c>
      <c r="AU241" s="19" t="s">
        <v>77</v>
      </c>
    </row>
    <row r="242" spans="1:65" s="2" customFormat="1" ht="16.5" customHeight="1">
      <c r="A242" s="36"/>
      <c r="B242" s="37"/>
      <c r="C242" s="181" t="s">
        <v>705</v>
      </c>
      <c r="D242" s="181" t="s">
        <v>246</v>
      </c>
      <c r="E242" s="182" t="s">
        <v>5982</v>
      </c>
      <c r="F242" s="183" t="s">
        <v>1602</v>
      </c>
      <c r="G242" s="184" t="s">
        <v>1286</v>
      </c>
      <c r="H242" s="248"/>
      <c r="I242" s="186"/>
      <c r="J242" s="187">
        <f>ROUND(I242*H242,2)</f>
        <v>0</v>
      </c>
      <c r="K242" s="188"/>
      <c r="L242" s="41"/>
      <c r="M242" s="189" t="s">
        <v>18</v>
      </c>
      <c r="N242" s="190" t="s">
        <v>41</v>
      </c>
      <c r="O242" s="6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250</v>
      </c>
      <c r="AT242" s="193" t="s">
        <v>246</v>
      </c>
      <c r="AU242" s="193" t="s">
        <v>77</v>
      </c>
      <c r="AY242" s="19" t="s">
        <v>244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77</v>
      </c>
      <c r="BK242" s="194">
        <f>ROUND(I242*H242,2)</f>
        <v>0</v>
      </c>
      <c r="BL242" s="19" t="s">
        <v>250</v>
      </c>
      <c r="BM242" s="193" t="s">
        <v>5983</v>
      </c>
    </row>
    <row r="243" spans="1:65" s="12" customFormat="1" ht="25.9" customHeight="1">
      <c r="B243" s="165"/>
      <c r="C243" s="166"/>
      <c r="D243" s="167" t="s">
        <v>69</v>
      </c>
      <c r="E243" s="168" t="s">
        <v>1337</v>
      </c>
      <c r="F243" s="168" t="s">
        <v>1604</v>
      </c>
      <c r="G243" s="166"/>
      <c r="H243" s="166"/>
      <c r="I243" s="169"/>
      <c r="J243" s="170">
        <f>BK243</f>
        <v>0</v>
      </c>
      <c r="K243" s="166"/>
      <c r="L243" s="171"/>
      <c r="M243" s="172"/>
      <c r="N243" s="173"/>
      <c r="O243" s="173"/>
      <c r="P243" s="174">
        <f>SUM(P244:P249)</f>
        <v>0</v>
      </c>
      <c r="Q243" s="173"/>
      <c r="R243" s="174">
        <f>SUM(R244:R249)</f>
        <v>0</v>
      </c>
      <c r="S243" s="173"/>
      <c r="T243" s="175">
        <f>SUM(T244:T249)</f>
        <v>0</v>
      </c>
      <c r="AR243" s="176" t="s">
        <v>77</v>
      </c>
      <c r="AT243" s="177" t="s">
        <v>69</v>
      </c>
      <c r="AU243" s="177" t="s">
        <v>70</v>
      </c>
      <c r="AY243" s="176" t="s">
        <v>244</v>
      </c>
      <c r="BK243" s="178">
        <f>SUM(BK244:BK249)</f>
        <v>0</v>
      </c>
    </row>
    <row r="244" spans="1:65" s="2" customFormat="1" ht="24.2" customHeight="1">
      <c r="A244" s="36"/>
      <c r="B244" s="37"/>
      <c r="C244" s="181" t="s">
        <v>709</v>
      </c>
      <c r="D244" s="181" t="s">
        <v>246</v>
      </c>
      <c r="E244" s="182" t="s">
        <v>5984</v>
      </c>
      <c r="F244" s="183" t="s">
        <v>5985</v>
      </c>
      <c r="G244" s="184" t="s">
        <v>505</v>
      </c>
      <c r="H244" s="185">
        <v>4</v>
      </c>
      <c r="I244" s="186"/>
      <c r="J244" s="187">
        <f t="shared" ref="J244:J249" si="30">ROUND(I244*H244,2)</f>
        <v>0</v>
      </c>
      <c r="K244" s="188"/>
      <c r="L244" s="41"/>
      <c r="M244" s="189" t="s">
        <v>18</v>
      </c>
      <c r="N244" s="190" t="s">
        <v>41</v>
      </c>
      <c r="O244" s="66"/>
      <c r="P244" s="191">
        <f t="shared" ref="P244:P249" si="31">O244*H244</f>
        <v>0</v>
      </c>
      <c r="Q244" s="191">
        <v>0</v>
      </c>
      <c r="R244" s="191">
        <f t="shared" ref="R244:R249" si="32">Q244*H244</f>
        <v>0</v>
      </c>
      <c r="S244" s="191">
        <v>0</v>
      </c>
      <c r="T244" s="192">
        <f t="shared" ref="T244:T249" si="33"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3" t="s">
        <v>250</v>
      </c>
      <c r="AT244" s="193" t="s">
        <v>246</v>
      </c>
      <c r="AU244" s="193" t="s">
        <v>77</v>
      </c>
      <c r="AY244" s="19" t="s">
        <v>244</v>
      </c>
      <c r="BE244" s="194">
        <f t="shared" ref="BE244:BE249" si="34">IF(N244="základní",J244,0)</f>
        <v>0</v>
      </c>
      <c r="BF244" s="194">
        <f t="shared" ref="BF244:BF249" si="35">IF(N244="snížená",J244,0)</f>
        <v>0</v>
      </c>
      <c r="BG244" s="194">
        <f t="shared" ref="BG244:BG249" si="36">IF(N244="zákl. přenesená",J244,0)</f>
        <v>0</v>
      </c>
      <c r="BH244" s="194">
        <f t="shared" ref="BH244:BH249" si="37">IF(N244="sníž. přenesená",J244,0)</f>
        <v>0</v>
      </c>
      <c r="BI244" s="194">
        <f t="shared" ref="BI244:BI249" si="38">IF(N244="nulová",J244,0)</f>
        <v>0</v>
      </c>
      <c r="BJ244" s="19" t="s">
        <v>77</v>
      </c>
      <c r="BK244" s="194">
        <f t="shared" ref="BK244:BK249" si="39">ROUND(I244*H244,2)</f>
        <v>0</v>
      </c>
      <c r="BL244" s="19" t="s">
        <v>250</v>
      </c>
      <c r="BM244" s="193" t="s">
        <v>5986</v>
      </c>
    </row>
    <row r="245" spans="1:65" s="2" customFormat="1" ht="33" customHeight="1">
      <c r="A245" s="36"/>
      <c r="B245" s="37"/>
      <c r="C245" s="181" t="s">
        <v>716</v>
      </c>
      <c r="D245" s="181" t="s">
        <v>246</v>
      </c>
      <c r="E245" s="182" t="s">
        <v>5987</v>
      </c>
      <c r="F245" s="183" t="s">
        <v>5988</v>
      </c>
      <c r="G245" s="184" t="s">
        <v>505</v>
      </c>
      <c r="H245" s="185">
        <v>1</v>
      </c>
      <c r="I245" s="186"/>
      <c r="J245" s="187">
        <f t="shared" si="30"/>
        <v>0</v>
      </c>
      <c r="K245" s="188"/>
      <c r="L245" s="41"/>
      <c r="M245" s="189" t="s">
        <v>18</v>
      </c>
      <c r="N245" s="190" t="s">
        <v>41</v>
      </c>
      <c r="O245" s="66"/>
      <c r="P245" s="191">
        <f t="shared" si="31"/>
        <v>0</v>
      </c>
      <c r="Q245" s="191">
        <v>0</v>
      </c>
      <c r="R245" s="191">
        <f t="shared" si="32"/>
        <v>0</v>
      </c>
      <c r="S245" s="191">
        <v>0</v>
      </c>
      <c r="T245" s="192">
        <f t="shared" si="3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250</v>
      </c>
      <c r="AT245" s="193" t="s">
        <v>246</v>
      </c>
      <c r="AU245" s="193" t="s">
        <v>77</v>
      </c>
      <c r="AY245" s="19" t="s">
        <v>244</v>
      </c>
      <c r="BE245" s="194">
        <f t="shared" si="34"/>
        <v>0</v>
      </c>
      <c r="BF245" s="194">
        <f t="shared" si="35"/>
        <v>0</v>
      </c>
      <c r="BG245" s="194">
        <f t="shared" si="36"/>
        <v>0</v>
      </c>
      <c r="BH245" s="194">
        <f t="shared" si="37"/>
        <v>0</v>
      </c>
      <c r="BI245" s="194">
        <f t="shared" si="38"/>
        <v>0</v>
      </c>
      <c r="BJ245" s="19" t="s">
        <v>77</v>
      </c>
      <c r="BK245" s="194">
        <f t="shared" si="39"/>
        <v>0</v>
      </c>
      <c r="BL245" s="19" t="s">
        <v>250</v>
      </c>
      <c r="BM245" s="193" t="s">
        <v>5989</v>
      </c>
    </row>
    <row r="246" spans="1:65" s="2" customFormat="1" ht="24.2" customHeight="1">
      <c r="A246" s="36"/>
      <c r="B246" s="37"/>
      <c r="C246" s="181" t="s">
        <v>720</v>
      </c>
      <c r="D246" s="181" t="s">
        <v>246</v>
      </c>
      <c r="E246" s="182" t="s">
        <v>5990</v>
      </c>
      <c r="F246" s="183" t="s">
        <v>1606</v>
      </c>
      <c r="G246" s="184" t="s">
        <v>505</v>
      </c>
      <c r="H246" s="185">
        <v>1</v>
      </c>
      <c r="I246" s="186"/>
      <c r="J246" s="187">
        <f t="shared" si="30"/>
        <v>0</v>
      </c>
      <c r="K246" s="188"/>
      <c r="L246" s="41"/>
      <c r="M246" s="189" t="s">
        <v>18</v>
      </c>
      <c r="N246" s="190" t="s">
        <v>41</v>
      </c>
      <c r="O246" s="66"/>
      <c r="P246" s="191">
        <f t="shared" si="31"/>
        <v>0</v>
      </c>
      <c r="Q246" s="191">
        <v>0</v>
      </c>
      <c r="R246" s="191">
        <f t="shared" si="32"/>
        <v>0</v>
      </c>
      <c r="S246" s="191">
        <v>0</v>
      </c>
      <c r="T246" s="192">
        <f t="shared" si="3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250</v>
      </c>
      <c r="AT246" s="193" t="s">
        <v>246</v>
      </c>
      <c r="AU246" s="193" t="s">
        <v>77</v>
      </c>
      <c r="AY246" s="19" t="s">
        <v>244</v>
      </c>
      <c r="BE246" s="194">
        <f t="shared" si="34"/>
        <v>0</v>
      </c>
      <c r="BF246" s="194">
        <f t="shared" si="35"/>
        <v>0</v>
      </c>
      <c r="BG246" s="194">
        <f t="shared" si="36"/>
        <v>0</v>
      </c>
      <c r="BH246" s="194">
        <f t="shared" si="37"/>
        <v>0</v>
      </c>
      <c r="BI246" s="194">
        <f t="shared" si="38"/>
        <v>0</v>
      </c>
      <c r="BJ246" s="19" t="s">
        <v>77</v>
      </c>
      <c r="BK246" s="194">
        <f t="shared" si="39"/>
        <v>0</v>
      </c>
      <c r="BL246" s="19" t="s">
        <v>250</v>
      </c>
      <c r="BM246" s="193" t="s">
        <v>5991</v>
      </c>
    </row>
    <row r="247" spans="1:65" s="2" customFormat="1" ht="16.5" customHeight="1">
      <c r="A247" s="36"/>
      <c r="B247" s="37"/>
      <c r="C247" s="181" t="s">
        <v>727</v>
      </c>
      <c r="D247" s="181" t="s">
        <v>246</v>
      </c>
      <c r="E247" s="182" t="s">
        <v>5992</v>
      </c>
      <c r="F247" s="183" t="s">
        <v>1609</v>
      </c>
      <c r="G247" s="184" t="s">
        <v>505</v>
      </c>
      <c r="H247" s="185">
        <v>1</v>
      </c>
      <c r="I247" s="186"/>
      <c r="J247" s="187">
        <f t="shared" si="30"/>
        <v>0</v>
      </c>
      <c r="K247" s="188"/>
      <c r="L247" s="41"/>
      <c r="M247" s="189" t="s">
        <v>18</v>
      </c>
      <c r="N247" s="190" t="s">
        <v>41</v>
      </c>
      <c r="O247" s="66"/>
      <c r="P247" s="191">
        <f t="shared" si="31"/>
        <v>0</v>
      </c>
      <c r="Q247" s="191">
        <v>0</v>
      </c>
      <c r="R247" s="191">
        <f t="shared" si="32"/>
        <v>0</v>
      </c>
      <c r="S247" s="191">
        <v>0</v>
      </c>
      <c r="T247" s="192">
        <f t="shared" si="3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3" t="s">
        <v>250</v>
      </c>
      <c r="AT247" s="193" t="s">
        <v>246</v>
      </c>
      <c r="AU247" s="193" t="s">
        <v>77</v>
      </c>
      <c r="AY247" s="19" t="s">
        <v>244</v>
      </c>
      <c r="BE247" s="194">
        <f t="shared" si="34"/>
        <v>0</v>
      </c>
      <c r="BF247" s="194">
        <f t="shared" si="35"/>
        <v>0</v>
      </c>
      <c r="BG247" s="194">
        <f t="shared" si="36"/>
        <v>0</v>
      </c>
      <c r="BH247" s="194">
        <f t="shared" si="37"/>
        <v>0</v>
      </c>
      <c r="BI247" s="194">
        <f t="shared" si="38"/>
        <v>0</v>
      </c>
      <c r="BJ247" s="19" t="s">
        <v>77</v>
      </c>
      <c r="BK247" s="194">
        <f t="shared" si="39"/>
        <v>0</v>
      </c>
      <c r="BL247" s="19" t="s">
        <v>250</v>
      </c>
      <c r="BM247" s="193" t="s">
        <v>5993</v>
      </c>
    </row>
    <row r="248" spans="1:65" s="2" customFormat="1" ht="16.5" customHeight="1">
      <c r="A248" s="36"/>
      <c r="B248" s="37"/>
      <c r="C248" s="181" t="s">
        <v>732</v>
      </c>
      <c r="D248" s="181" t="s">
        <v>246</v>
      </c>
      <c r="E248" s="182" t="s">
        <v>5994</v>
      </c>
      <c r="F248" s="183" t="s">
        <v>1612</v>
      </c>
      <c r="G248" s="184" t="s">
        <v>505</v>
      </c>
      <c r="H248" s="185">
        <v>1</v>
      </c>
      <c r="I248" s="186"/>
      <c r="J248" s="187">
        <f t="shared" si="30"/>
        <v>0</v>
      </c>
      <c r="K248" s="188"/>
      <c r="L248" s="41"/>
      <c r="M248" s="189" t="s">
        <v>18</v>
      </c>
      <c r="N248" s="190" t="s">
        <v>41</v>
      </c>
      <c r="O248" s="66"/>
      <c r="P248" s="191">
        <f t="shared" si="31"/>
        <v>0</v>
      </c>
      <c r="Q248" s="191">
        <v>0</v>
      </c>
      <c r="R248" s="191">
        <f t="shared" si="32"/>
        <v>0</v>
      </c>
      <c r="S248" s="191">
        <v>0</v>
      </c>
      <c r="T248" s="192">
        <f t="shared" si="3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3" t="s">
        <v>250</v>
      </c>
      <c r="AT248" s="193" t="s">
        <v>246</v>
      </c>
      <c r="AU248" s="193" t="s">
        <v>77</v>
      </c>
      <c r="AY248" s="19" t="s">
        <v>244</v>
      </c>
      <c r="BE248" s="194">
        <f t="shared" si="34"/>
        <v>0</v>
      </c>
      <c r="BF248" s="194">
        <f t="shared" si="35"/>
        <v>0</v>
      </c>
      <c r="BG248" s="194">
        <f t="shared" si="36"/>
        <v>0</v>
      </c>
      <c r="BH248" s="194">
        <f t="shared" si="37"/>
        <v>0</v>
      </c>
      <c r="BI248" s="194">
        <f t="shared" si="38"/>
        <v>0</v>
      </c>
      <c r="BJ248" s="19" t="s">
        <v>77</v>
      </c>
      <c r="BK248" s="194">
        <f t="shared" si="39"/>
        <v>0</v>
      </c>
      <c r="BL248" s="19" t="s">
        <v>250</v>
      </c>
      <c r="BM248" s="193" t="s">
        <v>5995</v>
      </c>
    </row>
    <row r="249" spans="1:65" s="2" customFormat="1" ht="16.5" customHeight="1">
      <c r="A249" s="36"/>
      <c r="B249" s="37"/>
      <c r="C249" s="181" t="s">
        <v>736</v>
      </c>
      <c r="D249" s="181" t="s">
        <v>246</v>
      </c>
      <c r="E249" s="182" t="s">
        <v>5996</v>
      </c>
      <c r="F249" s="183" t="s">
        <v>1615</v>
      </c>
      <c r="G249" s="184" t="s">
        <v>505</v>
      </c>
      <c r="H249" s="185">
        <v>1</v>
      </c>
      <c r="I249" s="186"/>
      <c r="J249" s="187">
        <f t="shared" si="30"/>
        <v>0</v>
      </c>
      <c r="K249" s="188"/>
      <c r="L249" s="41"/>
      <c r="M249" s="189" t="s">
        <v>18</v>
      </c>
      <c r="N249" s="190" t="s">
        <v>41</v>
      </c>
      <c r="O249" s="66"/>
      <c r="P249" s="191">
        <f t="shared" si="31"/>
        <v>0</v>
      </c>
      <c r="Q249" s="191">
        <v>0</v>
      </c>
      <c r="R249" s="191">
        <f t="shared" si="32"/>
        <v>0</v>
      </c>
      <c r="S249" s="191">
        <v>0</v>
      </c>
      <c r="T249" s="192">
        <f t="shared" si="3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250</v>
      </c>
      <c r="AT249" s="193" t="s">
        <v>246</v>
      </c>
      <c r="AU249" s="193" t="s">
        <v>77</v>
      </c>
      <c r="AY249" s="19" t="s">
        <v>244</v>
      </c>
      <c r="BE249" s="194">
        <f t="shared" si="34"/>
        <v>0</v>
      </c>
      <c r="BF249" s="194">
        <f t="shared" si="35"/>
        <v>0</v>
      </c>
      <c r="BG249" s="194">
        <f t="shared" si="36"/>
        <v>0</v>
      </c>
      <c r="BH249" s="194">
        <f t="shared" si="37"/>
        <v>0</v>
      </c>
      <c r="BI249" s="194">
        <f t="shared" si="38"/>
        <v>0</v>
      </c>
      <c r="BJ249" s="19" t="s">
        <v>77</v>
      </c>
      <c r="BK249" s="194">
        <f t="shared" si="39"/>
        <v>0</v>
      </c>
      <c r="BL249" s="19" t="s">
        <v>250</v>
      </c>
      <c r="BM249" s="193" t="s">
        <v>5997</v>
      </c>
    </row>
    <row r="250" spans="1:65" s="12" customFormat="1" ht="25.9" customHeight="1">
      <c r="B250" s="165"/>
      <c r="C250" s="166"/>
      <c r="D250" s="167" t="s">
        <v>69</v>
      </c>
      <c r="E250" s="168" t="s">
        <v>1356</v>
      </c>
      <c r="F250" s="168" t="s">
        <v>1617</v>
      </c>
      <c r="G250" s="166"/>
      <c r="H250" s="166"/>
      <c r="I250" s="169"/>
      <c r="J250" s="170">
        <f>BK250</f>
        <v>0</v>
      </c>
      <c r="K250" s="166"/>
      <c r="L250" s="171"/>
      <c r="M250" s="172"/>
      <c r="N250" s="173"/>
      <c r="O250" s="173"/>
      <c r="P250" s="174">
        <f>SUM(P251:P264)</f>
        <v>0</v>
      </c>
      <c r="Q250" s="173"/>
      <c r="R250" s="174">
        <f>SUM(R251:R264)</f>
        <v>0</v>
      </c>
      <c r="S250" s="173"/>
      <c r="T250" s="175">
        <f>SUM(T251:T264)</f>
        <v>0</v>
      </c>
      <c r="AR250" s="176" t="s">
        <v>77</v>
      </c>
      <c r="AT250" s="177" t="s">
        <v>69</v>
      </c>
      <c r="AU250" s="177" t="s">
        <v>70</v>
      </c>
      <c r="AY250" s="176" t="s">
        <v>244</v>
      </c>
      <c r="BK250" s="178">
        <f>SUM(BK251:BK264)</f>
        <v>0</v>
      </c>
    </row>
    <row r="251" spans="1:65" s="2" customFormat="1" ht="24.2" customHeight="1">
      <c r="A251" s="36"/>
      <c r="B251" s="37"/>
      <c r="C251" s="181" t="s">
        <v>742</v>
      </c>
      <c r="D251" s="181" t="s">
        <v>246</v>
      </c>
      <c r="E251" s="182" t="s">
        <v>5998</v>
      </c>
      <c r="F251" s="183" t="s">
        <v>1619</v>
      </c>
      <c r="G251" s="184" t="s">
        <v>505</v>
      </c>
      <c r="H251" s="185">
        <v>1</v>
      </c>
      <c r="I251" s="186"/>
      <c r="J251" s="187">
        <f t="shared" ref="J251:J260" si="40">ROUND(I251*H251,2)</f>
        <v>0</v>
      </c>
      <c r="K251" s="188"/>
      <c r="L251" s="41"/>
      <c r="M251" s="189" t="s">
        <v>18</v>
      </c>
      <c r="N251" s="190" t="s">
        <v>41</v>
      </c>
      <c r="O251" s="66"/>
      <c r="P251" s="191">
        <f t="shared" ref="P251:P260" si="41">O251*H251</f>
        <v>0</v>
      </c>
      <c r="Q251" s="191">
        <v>0</v>
      </c>
      <c r="R251" s="191">
        <f t="shared" ref="R251:R260" si="42">Q251*H251</f>
        <v>0</v>
      </c>
      <c r="S251" s="191">
        <v>0</v>
      </c>
      <c r="T251" s="192">
        <f t="shared" ref="T251:T260" si="43"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3" t="s">
        <v>250</v>
      </c>
      <c r="AT251" s="193" t="s">
        <v>246</v>
      </c>
      <c r="AU251" s="193" t="s">
        <v>77</v>
      </c>
      <c r="AY251" s="19" t="s">
        <v>244</v>
      </c>
      <c r="BE251" s="194">
        <f t="shared" ref="BE251:BE260" si="44">IF(N251="základní",J251,0)</f>
        <v>0</v>
      </c>
      <c r="BF251" s="194">
        <f t="shared" ref="BF251:BF260" si="45">IF(N251="snížená",J251,0)</f>
        <v>0</v>
      </c>
      <c r="BG251" s="194">
        <f t="shared" ref="BG251:BG260" si="46">IF(N251="zákl. přenesená",J251,0)</f>
        <v>0</v>
      </c>
      <c r="BH251" s="194">
        <f t="shared" ref="BH251:BH260" si="47">IF(N251="sníž. přenesená",J251,0)</f>
        <v>0</v>
      </c>
      <c r="BI251" s="194">
        <f t="shared" ref="BI251:BI260" si="48">IF(N251="nulová",J251,0)</f>
        <v>0</v>
      </c>
      <c r="BJ251" s="19" t="s">
        <v>77</v>
      </c>
      <c r="BK251" s="194">
        <f t="shared" ref="BK251:BK260" si="49">ROUND(I251*H251,2)</f>
        <v>0</v>
      </c>
      <c r="BL251" s="19" t="s">
        <v>250</v>
      </c>
      <c r="BM251" s="193" t="s">
        <v>5999</v>
      </c>
    </row>
    <row r="252" spans="1:65" s="2" customFormat="1" ht="24.2" customHeight="1">
      <c r="A252" s="36"/>
      <c r="B252" s="37"/>
      <c r="C252" s="181" t="s">
        <v>749</v>
      </c>
      <c r="D252" s="181" t="s">
        <v>246</v>
      </c>
      <c r="E252" s="182" t="s">
        <v>6000</v>
      </c>
      <c r="F252" s="183" t="s">
        <v>1622</v>
      </c>
      <c r="G252" s="184" t="s">
        <v>505</v>
      </c>
      <c r="H252" s="185">
        <v>1</v>
      </c>
      <c r="I252" s="186"/>
      <c r="J252" s="187">
        <f t="shared" si="40"/>
        <v>0</v>
      </c>
      <c r="K252" s="188"/>
      <c r="L252" s="41"/>
      <c r="M252" s="189" t="s">
        <v>18</v>
      </c>
      <c r="N252" s="190" t="s">
        <v>41</v>
      </c>
      <c r="O252" s="66"/>
      <c r="P252" s="191">
        <f t="shared" si="41"/>
        <v>0</v>
      </c>
      <c r="Q252" s="191">
        <v>0</v>
      </c>
      <c r="R252" s="191">
        <f t="shared" si="42"/>
        <v>0</v>
      </c>
      <c r="S252" s="191">
        <v>0</v>
      </c>
      <c r="T252" s="192">
        <f t="shared" si="4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3" t="s">
        <v>250</v>
      </c>
      <c r="AT252" s="193" t="s">
        <v>246</v>
      </c>
      <c r="AU252" s="193" t="s">
        <v>77</v>
      </c>
      <c r="AY252" s="19" t="s">
        <v>244</v>
      </c>
      <c r="BE252" s="194">
        <f t="shared" si="44"/>
        <v>0</v>
      </c>
      <c r="BF252" s="194">
        <f t="shared" si="45"/>
        <v>0</v>
      </c>
      <c r="BG252" s="194">
        <f t="shared" si="46"/>
        <v>0</v>
      </c>
      <c r="BH252" s="194">
        <f t="shared" si="47"/>
        <v>0</v>
      </c>
      <c r="BI252" s="194">
        <f t="shared" si="48"/>
        <v>0</v>
      </c>
      <c r="BJ252" s="19" t="s">
        <v>77</v>
      </c>
      <c r="BK252" s="194">
        <f t="shared" si="49"/>
        <v>0</v>
      </c>
      <c r="BL252" s="19" t="s">
        <v>250</v>
      </c>
      <c r="BM252" s="193" t="s">
        <v>6001</v>
      </c>
    </row>
    <row r="253" spans="1:65" s="2" customFormat="1" ht="16.5" customHeight="1">
      <c r="A253" s="36"/>
      <c r="B253" s="37"/>
      <c r="C253" s="181" t="s">
        <v>754</v>
      </c>
      <c r="D253" s="181" t="s">
        <v>246</v>
      </c>
      <c r="E253" s="182" t="s">
        <v>6002</v>
      </c>
      <c r="F253" s="183" t="s">
        <v>1625</v>
      </c>
      <c r="G253" s="184" t="s">
        <v>505</v>
      </c>
      <c r="H253" s="185">
        <v>1</v>
      </c>
      <c r="I253" s="186"/>
      <c r="J253" s="187">
        <f t="shared" si="40"/>
        <v>0</v>
      </c>
      <c r="K253" s="188"/>
      <c r="L253" s="41"/>
      <c r="M253" s="189" t="s">
        <v>18</v>
      </c>
      <c r="N253" s="190" t="s">
        <v>41</v>
      </c>
      <c r="O253" s="66"/>
      <c r="P253" s="191">
        <f t="shared" si="41"/>
        <v>0</v>
      </c>
      <c r="Q253" s="191">
        <v>0</v>
      </c>
      <c r="R253" s="191">
        <f t="shared" si="42"/>
        <v>0</v>
      </c>
      <c r="S253" s="191">
        <v>0</v>
      </c>
      <c r="T253" s="192">
        <f t="shared" si="4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250</v>
      </c>
      <c r="AT253" s="193" t="s">
        <v>246</v>
      </c>
      <c r="AU253" s="193" t="s">
        <v>77</v>
      </c>
      <c r="AY253" s="19" t="s">
        <v>244</v>
      </c>
      <c r="BE253" s="194">
        <f t="shared" si="44"/>
        <v>0</v>
      </c>
      <c r="BF253" s="194">
        <f t="shared" si="45"/>
        <v>0</v>
      </c>
      <c r="BG253" s="194">
        <f t="shared" si="46"/>
        <v>0</v>
      </c>
      <c r="BH253" s="194">
        <f t="shared" si="47"/>
        <v>0</v>
      </c>
      <c r="BI253" s="194">
        <f t="shared" si="48"/>
        <v>0</v>
      </c>
      <c r="BJ253" s="19" t="s">
        <v>77</v>
      </c>
      <c r="BK253" s="194">
        <f t="shared" si="49"/>
        <v>0</v>
      </c>
      <c r="BL253" s="19" t="s">
        <v>250</v>
      </c>
      <c r="BM253" s="193" t="s">
        <v>6003</v>
      </c>
    </row>
    <row r="254" spans="1:65" s="2" customFormat="1" ht="24.2" customHeight="1">
      <c r="A254" s="36"/>
      <c r="B254" s="37"/>
      <c r="C254" s="181" t="s">
        <v>760</v>
      </c>
      <c r="D254" s="181" t="s">
        <v>246</v>
      </c>
      <c r="E254" s="182" t="s">
        <v>6004</v>
      </c>
      <c r="F254" s="183" t="s">
        <v>6005</v>
      </c>
      <c r="G254" s="184" t="s">
        <v>505</v>
      </c>
      <c r="H254" s="185">
        <v>1</v>
      </c>
      <c r="I254" s="186"/>
      <c r="J254" s="187">
        <f t="shared" si="40"/>
        <v>0</v>
      </c>
      <c r="K254" s="188"/>
      <c r="L254" s="41"/>
      <c r="M254" s="189" t="s">
        <v>18</v>
      </c>
      <c r="N254" s="190" t="s">
        <v>41</v>
      </c>
      <c r="O254" s="66"/>
      <c r="P254" s="191">
        <f t="shared" si="41"/>
        <v>0</v>
      </c>
      <c r="Q254" s="191">
        <v>0</v>
      </c>
      <c r="R254" s="191">
        <f t="shared" si="42"/>
        <v>0</v>
      </c>
      <c r="S254" s="191">
        <v>0</v>
      </c>
      <c r="T254" s="192">
        <f t="shared" si="4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3" t="s">
        <v>250</v>
      </c>
      <c r="AT254" s="193" t="s">
        <v>246</v>
      </c>
      <c r="AU254" s="193" t="s">
        <v>77</v>
      </c>
      <c r="AY254" s="19" t="s">
        <v>244</v>
      </c>
      <c r="BE254" s="194">
        <f t="shared" si="44"/>
        <v>0</v>
      </c>
      <c r="BF254" s="194">
        <f t="shared" si="45"/>
        <v>0</v>
      </c>
      <c r="BG254" s="194">
        <f t="shared" si="46"/>
        <v>0</v>
      </c>
      <c r="BH254" s="194">
        <f t="shared" si="47"/>
        <v>0</v>
      </c>
      <c r="BI254" s="194">
        <f t="shared" si="48"/>
        <v>0</v>
      </c>
      <c r="BJ254" s="19" t="s">
        <v>77</v>
      </c>
      <c r="BK254" s="194">
        <f t="shared" si="49"/>
        <v>0</v>
      </c>
      <c r="BL254" s="19" t="s">
        <v>250</v>
      </c>
      <c r="BM254" s="193" t="s">
        <v>6006</v>
      </c>
    </row>
    <row r="255" spans="1:65" s="2" customFormat="1" ht="16.5" customHeight="1">
      <c r="A255" s="36"/>
      <c r="B255" s="37"/>
      <c r="C255" s="181" t="s">
        <v>765</v>
      </c>
      <c r="D255" s="181" t="s">
        <v>246</v>
      </c>
      <c r="E255" s="182" t="s">
        <v>1627</v>
      </c>
      <c r="F255" s="183" t="s">
        <v>1628</v>
      </c>
      <c r="G255" s="184" t="s">
        <v>505</v>
      </c>
      <c r="H255" s="185">
        <v>1</v>
      </c>
      <c r="I255" s="186"/>
      <c r="J255" s="187">
        <f t="shared" si="40"/>
        <v>0</v>
      </c>
      <c r="K255" s="188"/>
      <c r="L255" s="41"/>
      <c r="M255" s="189" t="s">
        <v>18</v>
      </c>
      <c r="N255" s="190" t="s">
        <v>41</v>
      </c>
      <c r="O255" s="66"/>
      <c r="P255" s="191">
        <f t="shared" si="41"/>
        <v>0</v>
      </c>
      <c r="Q255" s="191">
        <v>0</v>
      </c>
      <c r="R255" s="191">
        <f t="shared" si="42"/>
        <v>0</v>
      </c>
      <c r="S255" s="191">
        <v>0</v>
      </c>
      <c r="T255" s="192">
        <f t="shared" si="4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3" t="s">
        <v>250</v>
      </c>
      <c r="AT255" s="193" t="s">
        <v>246</v>
      </c>
      <c r="AU255" s="193" t="s">
        <v>77</v>
      </c>
      <c r="AY255" s="19" t="s">
        <v>244</v>
      </c>
      <c r="BE255" s="194">
        <f t="shared" si="44"/>
        <v>0</v>
      </c>
      <c r="BF255" s="194">
        <f t="shared" si="45"/>
        <v>0</v>
      </c>
      <c r="BG255" s="194">
        <f t="shared" si="46"/>
        <v>0</v>
      </c>
      <c r="BH255" s="194">
        <f t="shared" si="47"/>
        <v>0</v>
      </c>
      <c r="BI255" s="194">
        <f t="shared" si="48"/>
        <v>0</v>
      </c>
      <c r="BJ255" s="19" t="s">
        <v>77</v>
      </c>
      <c r="BK255" s="194">
        <f t="shared" si="49"/>
        <v>0</v>
      </c>
      <c r="BL255" s="19" t="s">
        <v>250</v>
      </c>
      <c r="BM255" s="193" t="s">
        <v>6007</v>
      </c>
    </row>
    <row r="256" spans="1:65" s="2" customFormat="1" ht="24.2" customHeight="1">
      <c r="A256" s="36"/>
      <c r="B256" s="37"/>
      <c r="C256" s="181" t="s">
        <v>770</v>
      </c>
      <c r="D256" s="181" t="s">
        <v>246</v>
      </c>
      <c r="E256" s="182" t="s">
        <v>6008</v>
      </c>
      <c r="F256" s="183" t="s">
        <v>1631</v>
      </c>
      <c r="G256" s="184" t="s">
        <v>505</v>
      </c>
      <c r="H256" s="185">
        <v>1</v>
      </c>
      <c r="I256" s="186"/>
      <c r="J256" s="187">
        <f t="shared" si="40"/>
        <v>0</v>
      </c>
      <c r="K256" s="188"/>
      <c r="L256" s="41"/>
      <c r="M256" s="189" t="s">
        <v>18</v>
      </c>
      <c r="N256" s="190" t="s">
        <v>41</v>
      </c>
      <c r="O256" s="66"/>
      <c r="P256" s="191">
        <f t="shared" si="41"/>
        <v>0</v>
      </c>
      <c r="Q256" s="191">
        <v>0</v>
      </c>
      <c r="R256" s="191">
        <f t="shared" si="42"/>
        <v>0</v>
      </c>
      <c r="S256" s="191">
        <v>0</v>
      </c>
      <c r="T256" s="192">
        <f t="shared" si="4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250</v>
      </c>
      <c r="AT256" s="193" t="s">
        <v>246</v>
      </c>
      <c r="AU256" s="193" t="s">
        <v>77</v>
      </c>
      <c r="AY256" s="19" t="s">
        <v>244</v>
      </c>
      <c r="BE256" s="194">
        <f t="shared" si="44"/>
        <v>0</v>
      </c>
      <c r="BF256" s="194">
        <f t="shared" si="45"/>
        <v>0</v>
      </c>
      <c r="BG256" s="194">
        <f t="shared" si="46"/>
        <v>0</v>
      </c>
      <c r="BH256" s="194">
        <f t="shared" si="47"/>
        <v>0</v>
      </c>
      <c r="BI256" s="194">
        <f t="shared" si="48"/>
        <v>0</v>
      </c>
      <c r="BJ256" s="19" t="s">
        <v>77</v>
      </c>
      <c r="BK256" s="194">
        <f t="shared" si="49"/>
        <v>0</v>
      </c>
      <c r="BL256" s="19" t="s">
        <v>250</v>
      </c>
      <c r="BM256" s="193" t="s">
        <v>6009</v>
      </c>
    </row>
    <row r="257" spans="1:65" s="2" customFormat="1" ht="16.5" customHeight="1">
      <c r="A257" s="36"/>
      <c r="B257" s="37"/>
      <c r="C257" s="181" t="s">
        <v>775</v>
      </c>
      <c r="D257" s="181" t="s">
        <v>246</v>
      </c>
      <c r="E257" s="182" t="s">
        <v>6010</v>
      </c>
      <c r="F257" s="183" t="s">
        <v>6011</v>
      </c>
      <c r="G257" s="184" t="s">
        <v>505</v>
      </c>
      <c r="H257" s="185">
        <v>1</v>
      </c>
      <c r="I257" s="186"/>
      <c r="J257" s="187">
        <f t="shared" si="40"/>
        <v>0</v>
      </c>
      <c r="K257" s="188"/>
      <c r="L257" s="41"/>
      <c r="M257" s="189" t="s">
        <v>18</v>
      </c>
      <c r="N257" s="190" t="s">
        <v>41</v>
      </c>
      <c r="O257" s="66"/>
      <c r="P257" s="191">
        <f t="shared" si="41"/>
        <v>0</v>
      </c>
      <c r="Q257" s="191">
        <v>0</v>
      </c>
      <c r="R257" s="191">
        <f t="shared" si="42"/>
        <v>0</v>
      </c>
      <c r="S257" s="191">
        <v>0</v>
      </c>
      <c r="T257" s="192">
        <f t="shared" si="4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3" t="s">
        <v>250</v>
      </c>
      <c r="AT257" s="193" t="s">
        <v>246</v>
      </c>
      <c r="AU257" s="193" t="s">
        <v>77</v>
      </c>
      <c r="AY257" s="19" t="s">
        <v>244</v>
      </c>
      <c r="BE257" s="194">
        <f t="shared" si="44"/>
        <v>0</v>
      </c>
      <c r="BF257" s="194">
        <f t="shared" si="45"/>
        <v>0</v>
      </c>
      <c r="BG257" s="194">
        <f t="shared" si="46"/>
        <v>0</v>
      </c>
      <c r="BH257" s="194">
        <f t="shared" si="47"/>
        <v>0</v>
      </c>
      <c r="BI257" s="194">
        <f t="shared" si="48"/>
        <v>0</v>
      </c>
      <c r="BJ257" s="19" t="s">
        <v>77</v>
      </c>
      <c r="BK257" s="194">
        <f t="shared" si="49"/>
        <v>0</v>
      </c>
      <c r="BL257" s="19" t="s">
        <v>250</v>
      </c>
      <c r="BM257" s="193" t="s">
        <v>6012</v>
      </c>
    </row>
    <row r="258" spans="1:65" s="2" customFormat="1" ht="16.5" customHeight="1">
      <c r="A258" s="36"/>
      <c r="B258" s="37"/>
      <c r="C258" s="181" t="s">
        <v>781</v>
      </c>
      <c r="D258" s="181" t="s">
        <v>246</v>
      </c>
      <c r="E258" s="182" t="s">
        <v>6013</v>
      </c>
      <c r="F258" s="183" t="s">
        <v>1634</v>
      </c>
      <c r="G258" s="184" t="s">
        <v>505</v>
      </c>
      <c r="H258" s="185">
        <v>1</v>
      </c>
      <c r="I258" s="186"/>
      <c r="J258" s="187">
        <f t="shared" si="40"/>
        <v>0</v>
      </c>
      <c r="K258" s="188"/>
      <c r="L258" s="41"/>
      <c r="M258" s="189" t="s">
        <v>18</v>
      </c>
      <c r="N258" s="190" t="s">
        <v>41</v>
      </c>
      <c r="O258" s="66"/>
      <c r="P258" s="191">
        <f t="shared" si="41"/>
        <v>0</v>
      </c>
      <c r="Q258" s="191">
        <v>0</v>
      </c>
      <c r="R258" s="191">
        <f t="shared" si="42"/>
        <v>0</v>
      </c>
      <c r="S258" s="191">
        <v>0</v>
      </c>
      <c r="T258" s="192">
        <f t="shared" si="4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3" t="s">
        <v>250</v>
      </c>
      <c r="AT258" s="193" t="s">
        <v>246</v>
      </c>
      <c r="AU258" s="193" t="s">
        <v>77</v>
      </c>
      <c r="AY258" s="19" t="s">
        <v>244</v>
      </c>
      <c r="BE258" s="194">
        <f t="shared" si="44"/>
        <v>0</v>
      </c>
      <c r="BF258" s="194">
        <f t="shared" si="45"/>
        <v>0</v>
      </c>
      <c r="BG258" s="194">
        <f t="shared" si="46"/>
        <v>0</v>
      </c>
      <c r="BH258" s="194">
        <f t="shared" si="47"/>
        <v>0</v>
      </c>
      <c r="BI258" s="194">
        <f t="shared" si="48"/>
        <v>0</v>
      </c>
      <c r="BJ258" s="19" t="s">
        <v>77</v>
      </c>
      <c r="BK258" s="194">
        <f t="shared" si="49"/>
        <v>0</v>
      </c>
      <c r="BL258" s="19" t="s">
        <v>250</v>
      </c>
      <c r="BM258" s="193" t="s">
        <v>6014</v>
      </c>
    </row>
    <row r="259" spans="1:65" s="2" customFormat="1" ht="37.9" customHeight="1">
      <c r="A259" s="36"/>
      <c r="B259" s="37"/>
      <c r="C259" s="181" t="s">
        <v>786</v>
      </c>
      <c r="D259" s="181" t="s">
        <v>246</v>
      </c>
      <c r="E259" s="182" t="s">
        <v>6015</v>
      </c>
      <c r="F259" s="183" t="s">
        <v>1637</v>
      </c>
      <c r="G259" s="184" t="s">
        <v>505</v>
      </c>
      <c r="H259" s="185">
        <v>1</v>
      </c>
      <c r="I259" s="186"/>
      <c r="J259" s="187">
        <f t="shared" si="40"/>
        <v>0</v>
      </c>
      <c r="K259" s="188"/>
      <c r="L259" s="41"/>
      <c r="M259" s="189" t="s">
        <v>18</v>
      </c>
      <c r="N259" s="190" t="s">
        <v>41</v>
      </c>
      <c r="O259" s="66"/>
      <c r="P259" s="191">
        <f t="shared" si="41"/>
        <v>0</v>
      </c>
      <c r="Q259" s="191">
        <v>0</v>
      </c>
      <c r="R259" s="191">
        <f t="shared" si="42"/>
        <v>0</v>
      </c>
      <c r="S259" s="191">
        <v>0</v>
      </c>
      <c r="T259" s="192">
        <f t="shared" si="4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250</v>
      </c>
      <c r="AT259" s="193" t="s">
        <v>246</v>
      </c>
      <c r="AU259" s="193" t="s">
        <v>77</v>
      </c>
      <c r="AY259" s="19" t="s">
        <v>244</v>
      </c>
      <c r="BE259" s="194">
        <f t="shared" si="44"/>
        <v>0</v>
      </c>
      <c r="BF259" s="194">
        <f t="shared" si="45"/>
        <v>0</v>
      </c>
      <c r="BG259" s="194">
        <f t="shared" si="46"/>
        <v>0</v>
      </c>
      <c r="BH259" s="194">
        <f t="shared" si="47"/>
        <v>0</v>
      </c>
      <c r="BI259" s="194">
        <f t="shared" si="48"/>
        <v>0</v>
      </c>
      <c r="BJ259" s="19" t="s">
        <v>77</v>
      </c>
      <c r="BK259" s="194">
        <f t="shared" si="49"/>
        <v>0</v>
      </c>
      <c r="BL259" s="19" t="s">
        <v>250</v>
      </c>
      <c r="BM259" s="193" t="s">
        <v>6016</v>
      </c>
    </row>
    <row r="260" spans="1:65" s="2" customFormat="1" ht="24.2" customHeight="1">
      <c r="A260" s="36"/>
      <c r="B260" s="37"/>
      <c r="C260" s="181" t="s">
        <v>790</v>
      </c>
      <c r="D260" s="181" t="s">
        <v>246</v>
      </c>
      <c r="E260" s="182" t="s">
        <v>6017</v>
      </c>
      <c r="F260" s="183" t="s">
        <v>1640</v>
      </c>
      <c r="G260" s="184" t="s">
        <v>505</v>
      </c>
      <c r="H260" s="185">
        <v>1</v>
      </c>
      <c r="I260" s="186"/>
      <c r="J260" s="187">
        <f t="shared" si="40"/>
        <v>0</v>
      </c>
      <c r="K260" s="188"/>
      <c r="L260" s="41"/>
      <c r="M260" s="189" t="s">
        <v>18</v>
      </c>
      <c r="N260" s="190" t="s">
        <v>41</v>
      </c>
      <c r="O260" s="66"/>
      <c r="P260" s="191">
        <f t="shared" si="41"/>
        <v>0</v>
      </c>
      <c r="Q260" s="191">
        <v>0</v>
      </c>
      <c r="R260" s="191">
        <f t="shared" si="42"/>
        <v>0</v>
      </c>
      <c r="S260" s="191">
        <v>0</v>
      </c>
      <c r="T260" s="192">
        <f t="shared" si="4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3" t="s">
        <v>250</v>
      </c>
      <c r="AT260" s="193" t="s">
        <v>246</v>
      </c>
      <c r="AU260" s="193" t="s">
        <v>77</v>
      </c>
      <c r="AY260" s="19" t="s">
        <v>244</v>
      </c>
      <c r="BE260" s="194">
        <f t="shared" si="44"/>
        <v>0</v>
      </c>
      <c r="BF260" s="194">
        <f t="shared" si="45"/>
        <v>0</v>
      </c>
      <c r="BG260" s="194">
        <f t="shared" si="46"/>
        <v>0</v>
      </c>
      <c r="BH260" s="194">
        <f t="shared" si="47"/>
        <v>0</v>
      </c>
      <c r="BI260" s="194">
        <f t="shared" si="48"/>
        <v>0</v>
      </c>
      <c r="BJ260" s="19" t="s">
        <v>77</v>
      </c>
      <c r="BK260" s="194">
        <f t="shared" si="49"/>
        <v>0</v>
      </c>
      <c r="BL260" s="19" t="s">
        <v>250</v>
      </c>
      <c r="BM260" s="193" t="s">
        <v>6018</v>
      </c>
    </row>
    <row r="261" spans="1:65" s="2" customFormat="1" ht="29.25">
      <c r="A261" s="36"/>
      <c r="B261" s="37"/>
      <c r="C261" s="38"/>
      <c r="D261" s="197" t="s">
        <v>444</v>
      </c>
      <c r="E261" s="38"/>
      <c r="F261" s="239" t="s">
        <v>1642</v>
      </c>
      <c r="G261" s="38"/>
      <c r="H261" s="38"/>
      <c r="I261" s="240"/>
      <c r="J261" s="38"/>
      <c r="K261" s="38"/>
      <c r="L261" s="41"/>
      <c r="M261" s="241"/>
      <c r="N261" s="24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444</v>
      </c>
      <c r="AU261" s="19" t="s">
        <v>77</v>
      </c>
    </row>
    <row r="262" spans="1:65" s="2" customFormat="1" ht="16.5" customHeight="1">
      <c r="A262" s="36"/>
      <c r="B262" s="37"/>
      <c r="C262" s="181" t="s">
        <v>795</v>
      </c>
      <c r="D262" s="181" t="s">
        <v>246</v>
      </c>
      <c r="E262" s="182" t="s">
        <v>1643</v>
      </c>
      <c r="F262" s="183" t="s">
        <v>1644</v>
      </c>
      <c r="G262" s="184" t="s">
        <v>505</v>
      </c>
      <c r="H262" s="185">
        <v>1</v>
      </c>
      <c r="I262" s="186"/>
      <c r="J262" s="187">
        <f>ROUND(I262*H262,2)</f>
        <v>0</v>
      </c>
      <c r="K262" s="188"/>
      <c r="L262" s="41"/>
      <c r="M262" s="189" t="s">
        <v>18</v>
      </c>
      <c r="N262" s="190" t="s">
        <v>41</v>
      </c>
      <c r="O262" s="66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250</v>
      </c>
      <c r="AT262" s="193" t="s">
        <v>246</v>
      </c>
      <c r="AU262" s="193" t="s">
        <v>77</v>
      </c>
      <c r="AY262" s="19" t="s">
        <v>244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77</v>
      </c>
      <c r="BK262" s="194">
        <f>ROUND(I262*H262,2)</f>
        <v>0</v>
      </c>
      <c r="BL262" s="19" t="s">
        <v>250</v>
      </c>
      <c r="BM262" s="193" t="s">
        <v>6019</v>
      </c>
    </row>
    <row r="263" spans="1:65" s="2" customFormat="1" ht="16.5" customHeight="1">
      <c r="A263" s="36"/>
      <c r="B263" s="37"/>
      <c r="C263" s="181" t="s">
        <v>801</v>
      </c>
      <c r="D263" s="181" t="s">
        <v>246</v>
      </c>
      <c r="E263" s="182" t="s">
        <v>1646</v>
      </c>
      <c r="F263" s="183" t="s">
        <v>1647</v>
      </c>
      <c r="G263" s="184" t="s">
        <v>505</v>
      </c>
      <c r="H263" s="185">
        <v>1</v>
      </c>
      <c r="I263" s="186"/>
      <c r="J263" s="187">
        <f>ROUND(I263*H263,2)</f>
        <v>0</v>
      </c>
      <c r="K263" s="188"/>
      <c r="L263" s="41"/>
      <c r="M263" s="189" t="s">
        <v>18</v>
      </c>
      <c r="N263" s="190" t="s">
        <v>41</v>
      </c>
      <c r="O263" s="66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3" t="s">
        <v>250</v>
      </c>
      <c r="AT263" s="193" t="s">
        <v>246</v>
      </c>
      <c r="AU263" s="193" t="s">
        <v>77</v>
      </c>
      <c r="AY263" s="19" t="s">
        <v>244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77</v>
      </c>
      <c r="BK263" s="194">
        <f>ROUND(I263*H263,2)</f>
        <v>0</v>
      </c>
      <c r="BL263" s="19" t="s">
        <v>250</v>
      </c>
      <c r="BM263" s="193" t="s">
        <v>6020</v>
      </c>
    </row>
    <row r="264" spans="1:65" s="2" customFormat="1" ht="16.5" customHeight="1">
      <c r="A264" s="36"/>
      <c r="B264" s="37"/>
      <c r="C264" s="181" t="s">
        <v>805</v>
      </c>
      <c r="D264" s="181" t="s">
        <v>246</v>
      </c>
      <c r="E264" s="182" t="s">
        <v>6021</v>
      </c>
      <c r="F264" s="183" t="s">
        <v>4958</v>
      </c>
      <c r="G264" s="184" t="s">
        <v>505</v>
      </c>
      <c r="H264" s="185">
        <v>1</v>
      </c>
      <c r="I264" s="186"/>
      <c r="J264" s="187">
        <f>ROUND(I264*H264,2)</f>
        <v>0</v>
      </c>
      <c r="K264" s="188"/>
      <c r="L264" s="41"/>
      <c r="M264" s="243" t="s">
        <v>18</v>
      </c>
      <c r="N264" s="244" t="s">
        <v>41</v>
      </c>
      <c r="O264" s="245"/>
      <c r="P264" s="246">
        <f>O264*H264</f>
        <v>0</v>
      </c>
      <c r="Q264" s="246">
        <v>0</v>
      </c>
      <c r="R264" s="246">
        <f>Q264*H264</f>
        <v>0</v>
      </c>
      <c r="S264" s="246">
        <v>0</v>
      </c>
      <c r="T264" s="247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250</v>
      </c>
      <c r="AT264" s="193" t="s">
        <v>246</v>
      </c>
      <c r="AU264" s="193" t="s">
        <v>77</v>
      </c>
      <c r="AY264" s="19" t="s">
        <v>244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77</v>
      </c>
      <c r="BK264" s="194">
        <f>ROUND(I264*H264,2)</f>
        <v>0</v>
      </c>
      <c r="BL264" s="19" t="s">
        <v>250</v>
      </c>
      <c r="BM264" s="193" t="s">
        <v>6022</v>
      </c>
    </row>
    <row r="265" spans="1:65" s="2" customFormat="1" ht="6.95" customHeight="1">
      <c r="A265" s="36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41"/>
      <c r="M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</sheetData>
  <sheetProtection algorithmName="SHA-512" hashValue="uZKT/dKLP0WL5F21bLajmVKso/cc9q2EzXdfFF7ziDMwox6a9oy+APQpYDIQtpcKTI4Bk6Cj/Ukfq0mlwdDFww==" saltValue="glaqIO0SBXCUM6DcOt481g2aylPy10AdiL/Gvl9N/MxL/I86AsWu3SOH9lTbM4mrms9J/LylLqcQLsCzcOF1EA==" spinCount="100000" sheet="1" objects="1" scenarios="1" formatColumns="0" formatRows="0" autoFilter="0"/>
  <autoFilter ref="C92:K264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116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6023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ROUND((SUM(BE90:BE191)),  2)</f>
        <v>0</v>
      </c>
      <c r="G35" s="36"/>
      <c r="H35" s="36"/>
      <c r="I35" s="126">
        <v>0.21</v>
      </c>
      <c r="J35" s="125">
        <f>ROUND(((SUM(BE90:BE191))*I35),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ROUND((SUM(BF90:BF191)),  2)</f>
        <v>0</v>
      </c>
      <c r="G36" s="36"/>
      <c r="H36" s="36"/>
      <c r="I36" s="126">
        <v>0.15</v>
      </c>
      <c r="J36" s="125">
        <f>ROUND(((SUM(BF90:BF191))*I36),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ROUND((SUM(BG90:BG191)),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ROUND((SUM(BH90:BH191)),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ROUND((SUM(BI90:BI191)),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02.4.8. - Slaboproud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1650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9" customFormat="1" ht="24.95" customHeight="1">
      <c r="B65" s="142"/>
      <c r="C65" s="143"/>
      <c r="D65" s="144" t="s">
        <v>6024</v>
      </c>
      <c r="E65" s="145"/>
      <c r="F65" s="145"/>
      <c r="G65" s="145"/>
      <c r="H65" s="145"/>
      <c r="I65" s="145"/>
      <c r="J65" s="146">
        <f>J132</f>
        <v>0</v>
      </c>
      <c r="K65" s="143"/>
      <c r="L65" s="147"/>
    </row>
    <row r="66" spans="1:31" s="9" customFormat="1" ht="24.95" customHeight="1">
      <c r="B66" s="142"/>
      <c r="C66" s="143"/>
      <c r="D66" s="144" t="s">
        <v>6025</v>
      </c>
      <c r="E66" s="145"/>
      <c r="F66" s="145"/>
      <c r="G66" s="145"/>
      <c r="H66" s="145"/>
      <c r="I66" s="145"/>
      <c r="J66" s="146">
        <f>J143</f>
        <v>0</v>
      </c>
      <c r="K66" s="143"/>
      <c r="L66" s="147"/>
    </row>
    <row r="67" spans="1:31" s="9" customFormat="1" ht="24.95" customHeight="1">
      <c r="B67" s="142"/>
      <c r="C67" s="143"/>
      <c r="D67" s="144" t="s">
        <v>6026</v>
      </c>
      <c r="E67" s="145"/>
      <c r="F67" s="145"/>
      <c r="G67" s="145"/>
      <c r="H67" s="145"/>
      <c r="I67" s="145"/>
      <c r="J67" s="146">
        <f>J159</f>
        <v>0</v>
      </c>
      <c r="K67" s="143"/>
      <c r="L67" s="147"/>
    </row>
    <row r="68" spans="1:31" s="9" customFormat="1" ht="24.95" customHeight="1">
      <c r="B68" s="142"/>
      <c r="C68" s="143"/>
      <c r="D68" s="144" t="s">
        <v>1654</v>
      </c>
      <c r="E68" s="145"/>
      <c r="F68" s="145"/>
      <c r="G68" s="145"/>
      <c r="H68" s="145"/>
      <c r="I68" s="145"/>
      <c r="J68" s="146">
        <f>J182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229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15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7" t="str">
        <f>E7</f>
        <v>JAK  - Smluvní rozpočet VZ.13.2022</v>
      </c>
      <c r="F78" s="398"/>
      <c r="G78" s="398"/>
      <c r="H78" s="39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200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7" t="s">
        <v>201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202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2" t="str">
        <f>E11</f>
        <v>SO 02.4.8. - Slaboproud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20</v>
      </c>
      <c r="D84" s="38"/>
      <c r="E84" s="38"/>
      <c r="F84" s="29" t="str">
        <f>F14</f>
        <v xml:space="preserve"> </v>
      </c>
      <c r="G84" s="38"/>
      <c r="H84" s="38"/>
      <c r="I84" s="31" t="s">
        <v>22</v>
      </c>
      <c r="J84" s="61" t="str">
        <f>IF(J14="","",J14)</f>
        <v>12. 8. 2022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40.15" customHeight="1">
      <c r="A86" s="36"/>
      <c r="B86" s="37"/>
      <c r="C86" s="31" t="s">
        <v>24</v>
      </c>
      <c r="D86" s="38"/>
      <c r="E86" s="38"/>
      <c r="F86" s="29" t="str">
        <f>E17</f>
        <v>MČ Praha 6, odbor školství</v>
      </c>
      <c r="G86" s="38"/>
      <c r="H86" s="38"/>
      <c r="I86" s="31" t="s">
        <v>30</v>
      </c>
      <c r="J86" s="34" t="str">
        <f>E23</f>
        <v>D - PLUS PROJEKTOVÁ A INŽENÝRSKÁ a.s.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28</v>
      </c>
      <c r="D87" s="38"/>
      <c r="E87" s="38"/>
      <c r="F87" s="29" t="str">
        <f>IF(E20="","",E20)</f>
        <v>Vyplň údaj</v>
      </c>
      <c r="G87" s="38"/>
      <c r="H87" s="38"/>
      <c r="I87" s="31" t="s">
        <v>33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230</v>
      </c>
      <c r="D89" s="156" t="s">
        <v>55</v>
      </c>
      <c r="E89" s="156" t="s">
        <v>51</v>
      </c>
      <c r="F89" s="156" t="s">
        <v>52</v>
      </c>
      <c r="G89" s="156" t="s">
        <v>231</v>
      </c>
      <c r="H89" s="156" t="s">
        <v>232</v>
      </c>
      <c r="I89" s="156" t="s">
        <v>233</v>
      </c>
      <c r="J89" s="157" t="s">
        <v>206</v>
      </c>
      <c r="K89" s="158" t="s">
        <v>234</v>
      </c>
      <c r="L89" s="159"/>
      <c r="M89" s="70" t="s">
        <v>18</v>
      </c>
      <c r="N89" s="71" t="s">
        <v>40</v>
      </c>
      <c r="O89" s="71" t="s">
        <v>235</v>
      </c>
      <c r="P89" s="71" t="s">
        <v>236</v>
      </c>
      <c r="Q89" s="71" t="s">
        <v>237</v>
      </c>
      <c r="R89" s="71" t="s">
        <v>238</v>
      </c>
      <c r="S89" s="71" t="s">
        <v>239</v>
      </c>
      <c r="T89" s="72" t="s">
        <v>240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241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P91+P132+P143+P159+P182</f>
        <v>0</v>
      </c>
      <c r="Q90" s="74"/>
      <c r="R90" s="162">
        <f>R91+R132+R143+R159+R182</f>
        <v>0</v>
      </c>
      <c r="S90" s="74"/>
      <c r="T90" s="163">
        <f>T91+T132+T143+T159+T182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69</v>
      </c>
      <c r="AU90" s="19" t="s">
        <v>207</v>
      </c>
      <c r="BK90" s="164">
        <f>BK91+BK132+BK143+BK159+BK182</f>
        <v>0</v>
      </c>
    </row>
    <row r="91" spans="1:65" s="12" customFormat="1" ht="25.9" customHeight="1">
      <c r="B91" s="165"/>
      <c r="C91" s="166"/>
      <c r="D91" s="167" t="s">
        <v>69</v>
      </c>
      <c r="E91" s="168" t="s">
        <v>1240</v>
      </c>
      <c r="F91" s="168" t="s">
        <v>1655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SUM(P92:P131)</f>
        <v>0</v>
      </c>
      <c r="Q91" s="173"/>
      <c r="R91" s="174">
        <f>SUM(R92:R131)</f>
        <v>0</v>
      </c>
      <c r="S91" s="173"/>
      <c r="T91" s="175">
        <f>SUM(T92:T131)</f>
        <v>0</v>
      </c>
      <c r="AR91" s="176" t="s">
        <v>77</v>
      </c>
      <c r="AT91" s="177" t="s">
        <v>69</v>
      </c>
      <c r="AU91" s="177" t="s">
        <v>70</v>
      </c>
      <c r="AY91" s="176" t="s">
        <v>244</v>
      </c>
      <c r="BK91" s="178">
        <f>SUM(BK92:BK131)</f>
        <v>0</v>
      </c>
    </row>
    <row r="92" spans="1:65" s="2" customFormat="1" ht="78" customHeight="1">
      <c r="A92" s="36"/>
      <c r="B92" s="37"/>
      <c r="C92" s="218" t="s">
        <v>77</v>
      </c>
      <c r="D92" s="218" t="s">
        <v>264</v>
      </c>
      <c r="E92" s="219" t="s">
        <v>6027</v>
      </c>
      <c r="F92" s="220" t="s">
        <v>6028</v>
      </c>
      <c r="G92" s="221" t="s">
        <v>505</v>
      </c>
      <c r="H92" s="222">
        <v>1</v>
      </c>
      <c r="I92" s="223"/>
      <c r="J92" s="224">
        <f t="shared" ref="J92:J97" si="0">ROUND(I92*H92,2)</f>
        <v>0</v>
      </c>
      <c r="K92" s="225"/>
      <c r="L92" s="226"/>
      <c r="M92" s="227" t="s">
        <v>18</v>
      </c>
      <c r="N92" s="228" t="s">
        <v>41</v>
      </c>
      <c r="O92" s="66"/>
      <c r="P92" s="191">
        <f t="shared" ref="P92:P97" si="1">O92*H92</f>
        <v>0</v>
      </c>
      <c r="Q92" s="191">
        <v>0</v>
      </c>
      <c r="R92" s="191">
        <f t="shared" ref="R92:R97" si="2">Q92*H92</f>
        <v>0</v>
      </c>
      <c r="S92" s="191">
        <v>0</v>
      </c>
      <c r="T92" s="192">
        <f t="shared" ref="T92:T97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3" t="s">
        <v>267</v>
      </c>
      <c r="AT92" s="193" t="s">
        <v>264</v>
      </c>
      <c r="AU92" s="193" t="s">
        <v>77</v>
      </c>
      <c r="AY92" s="19" t="s">
        <v>244</v>
      </c>
      <c r="BE92" s="194">
        <f t="shared" ref="BE92:BE97" si="4">IF(N92="základní",J92,0)</f>
        <v>0</v>
      </c>
      <c r="BF92" s="194">
        <f t="shared" ref="BF92:BF97" si="5">IF(N92="snížená",J92,0)</f>
        <v>0</v>
      </c>
      <c r="BG92" s="194">
        <f t="shared" ref="BG92:BG97" si="6">IF(N92="zákl. přenesená",J92,0)</f>
        <v>0</v>
      </c>
      <c r="BH92" s="194">
        <f t="shared" ref="BH92:BH97" si="7">IF(N92="sníž. přenesená",J92,0)</f>
        <v>0</v>
      </c>
      <c r="BI92" s="194">
        <f t="shared" ref="BI92:BI97" si="8">IF(N92="nulová",J92,0)</f>
        <v>0</v>
      </c>
      <c r="BJ92" s="19" t="s">
        <v>77</v>
      </c>
      <c r="BK92" s="194">
        <f t="shared" ref="BK92:BK97" si="9">ROUND(I92*H92,2)</f>
        <v>0</v>
      </c>
      <c r="BL92" s="19" t="s">
        <v>250</v>
      </c>
      <c r="BM92" s="193" t="s">
        <v>6029</v>
      </c>
    </row>
    <row r="93" spans="1:65" s="2" customFormat="1" ht="90" customHeight="1">
      <c r="A93" s="36"/>
      <c r="B93" s="37"/>
      <c r="C93" s="218" t="s">
        <v>79</v>
      </c>
      <c r="D93" s="218" t="s">
        <v>264</v>
      </c>
      <c r="E93" s="219" t="s">
        <v>6030</v>
      </c>
      <c r="F93" s="220" t="s">
        <v>6031</v>
      </c>
      <c r="G93" s="221" t="s">
        <v>1227</v>
      </c>
      <c r="H93" s="222">
        <v>1</v>
      </c>
      <c r="I93" s="223"/>
      <c r="J93" s="224">
        <f t="shared" si="0"/>
        <v>0</v>
      </c>
      <c r="K93" s="225"/>
      <c r="L93" s="226"/>
      <c r="M93" s="227" t="s">
        <v>18</v>
      </c>
      <c r="N93" s="228" t="s">
        <v>41</v>
      </c>
      <c r="O93" s="66"/>
      <c r="P93" s="191">
        <f t="shared" si="1"/>
        <v>0</v>
      </c>
      <c r="Q93" s="191">
        <v>0</v>
      </c>
      <c r="R93" s="191">
        <f t="shared" si="2"/>
        <v>0</v>
      </c>
      <c r="S93" s="191">
        <v>0</v>
      </c>
      <c r="T93" s="192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267</v>
      </c>
      <c r="AT93" s="193" t="s">
        <v>264</v>
      </c>
      <c r="AU93" s="193" t="s">
        <v>77</v>
      </c>
      <c r="AY93" s="19" t="s">
        <v>244</v>
      </c>
      <c r="BE93" s="194">
        <f t="shared" si="4"/>
        <v>0</v>
      </c>
      <c r="BF93" s="194">
        <f t="shared" si="5"/>
        <v>0</v>
      </c>
      <c r="BG93" s="194">
        <f t="shared" si="6"/>
        <v>0</v>
      </c>
      <c r="BH93" s="194">
        <f t="shared" si="7"/>
        <v>0</v>
      </c>
      <c r="BI93" s="194">
        <f t="shared" si="8"/>
        <v>0</v>
      </c>
      <c r="BJ93" s="19" t="s">
        <v>77</v>
      </c>
      <c r="BK93" s="194">
        <f t="shared" si="9"/>
        <v>0</v>
      </c>
      <c r="BL93" s="19" t="s">
        <v>250</v>
      </c>
      <c r="BM93" s="193" t="s">
        <v>6032</v>
      </c>
    </row>
    <row r="94" spans="1:65" s="2" customFormat="1" ht="66.75" customHeight="1">
      <c r="A94" s="36"/>
      <c r="B94" s="37"/>
      <c r="C94" s="218" t="s">
        <v>131</v>
      </c>
      <c r="D94" s="218" t="s">
        <v>264</v>
      </c>
      <c r="E94" s="219" t="s">
        <v>6033</v>
      </c>
      <c r="F94" s="220" t="s">
        <v>6034</v>
      </c>
      <c r="G94" s="221" t="s">
        <v>1227</v>
      </c>
      <c r="H94" s="222">
        <v>1</v>
      </c>
      <c r="I94" s="223"/>
      <c r="J94" s="224">
        <f t="shared" si="0"/>
        <v>0</v>
      </c>
      <c r="K94" s="225"/>
      <c r="L94" s="226"/>
      <c r="M94" s="227" t="s">
        <v>18</v>
      </c>
      <c r="N94" s="228" t="s">
        <v>41</v>
      </c>
      <c r="O94" s="66"/>
      <c r="P94" s="191">
        <f t="shared" si="1"/>
        <v>0</v>
      </c>
      <c r="Q94" s="191">
        <v>0</v>
      </c>
      <c r="R94" s="191">
        <f t="shared" si="2"/>
        <v>0</v>
      </c>
      <c r="S94" s="191">
        <v>0</v>
      </c>
      <c r="T94" s="192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267</v>
      </c>
      <c r="AT94" s="193" t="s">
        <v>264</v>
      </c>
      <c r="AU94" s="193" t="s">
        <v>77</v>
      </c>
      <c r="AY94" s="19" t="s">
        <v>244</v>
      </c>
      <c r="BE94" s="194">
        <f t="shared" si="4"/>
        <v>0</v>
      </c>
      <c r="BF94" s="194">
        <f t="shared" si="5"/>
        <v>0</v>
      </c>
      <c r="BG94" s="194">
        <f t="shared" si="6"/>
        <v>0</v>
      </c>
      <c r="BH94" s="194">
        <f t="shared" si="7"/>
        <v>0</v>
      </c>
      <c r="BI94" s="194">
        <f t="shared" si="8"/>
        <v>0</v>
      </c>
      <c r="BJ94" s="19" t="s">
        <v>77</v>
      </c>
      <c r="BK94" s="194">
        <f t="shared" si="9"/>
        <v>0</v>
      </c>
      <c r="BL94" s="19" t="s">
        <v>250</v>
      </c>
      <c r="BM94" s="193" t="s">
        <v>6035</v>
      </c>
    </row>
    <row r="95" spans="1:65" s="2" customFormat="1" ht="16.5" customHeight="1">
      <c r="A95" s="36"/>
      <c r="B95" s="37"/>
      <c r="C95" s="218" t="s">
        <v>250</v>
      </c>
      <c r="D95" s="218" t="s">
        <v>264</v>
      </c>
      <c r="E95" s="219" t="s">
        <v>6036</v>
      </c>
      <c r="F95" s="220" t="s">
        <v>6037</v>
      </c>
      <c r="G95" s="221" t="s">
        <v>505</v>
      </c>
      <c r="H95" s="222">
        <v>1</v>
      </c>
      <c r="I95" s="223"/>
      <c r="J95" s="224">
        <f t="shared" si="0"/>
        <v>0</v>
      </c>
      <c r="K95" s="225"/>
      <c r="L95" s="226"/>
      <c r="M95" s="227" t="s">
        <v>18</v>
      </c>
      <c r="N95" s="228" t="s">
        <v>41</v>
      </c>
      <c r="O95" s="6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267</v>
      </c>
      <c r="AT95" s="193" t="s">
        <v>264</v>
      </c>
      <c r="AU95" s="193" t="s">
        <v>77</v>
      </c>
      <c r="AY95" s="19" t="s">
        <v>244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19" t="s">
        <v>77</v>
      </c>
      <c r="BK95" s="194">
        <f t="shared" si="9"/>
        <v>0</v>
      </c>
      <c r="BL95" s="19" t="s">
        <v>250</v>
      </c>
      <c r="BM95" s="193" t="s">
        <v>6038</v>
      </c>
    </row>
    <row r="96" spans="1:65" s="2" customFormat="1" ht="33" customHeight="1">
      <c r="A96" s="36"/>
      <c r="B96" s="37"/>
      <c r="C96" s="218" t="s">
        <v>271</v>
      </c>
      <c r="D96" s="218" t="s">
        <v>264</v>
      </c>
      <c r="E96" s="219" t="s">
        <v>6039</v>
      </c>
      <c r="F96" s="220" t="s">
        <v>6040</v>
      </c>
      <c r="G96" s="221" t="s">
        <v>505</v>
      </c>
      <c r="H96" s="222">
        <v>2</v>
      </c>
      <c r="I96" s="223"/>
      <c r="J96" s="224">
        <f t="shared" si="0"/>
        <v>0</v>
      </c>
      <c r="K96" s="225"/>
      <c r="L96" s="226"/>
      <c r="M96" s="227" t="s">
        <v>18</v>
      </c>
      <c r="N96" s="228" t="s">
        <v>41</v>
      </c>
      <c r="O96" s="66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267</v>
      </c>
      <c r="AT96" s="193" t="s">
        <v>264</v>
      </c>
      <c r="AU96" s="193" t="s">
        <v>77</v>
      </c>
      <c r="AY96" s="19" t="s">
        <v>244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19" t="s">
        <v>77</v>
      </c>
      <c r="BK96" s="194">
        <f t="shared" si="9"/>
        <v>0</v>
      </c>
      <c r="BL96" s="19" t="s">
        <v>250</v>
      </c>
      <c r="BM96" s="193" t="s">
        <v>6041</v>
      </c>
    </row>
    <row r="97" spans="1:65" s="2" customFormat="1" ht="33" customHeight="1">
      <c r="A97" s="36"/>
      <c r="B97" s="37"/>
      <c r="C97" s="218" t="s">
        <v>275</v>
      </c>
      <c r="D97" s="218" t="s">
        <v>264</v>
      </c>
      <c r="E97" s="219" t="s">
        <v>6042</v>
      </c>
      <c r="F97" s="220" t="s">
        <v>6043</v>
      </c>
      <c r="G97" s="221" t="s">
        <v>1227</v>
      </c>
      <c r="H97" s="222">
        <v>24</v>
      </c>
      <c r="I97" s="223"/>
      <c r="J97" s="224">
        <f t="shared" si="0"/>
        <v>0</v>
      </c>
      <c r="K97" s="225"/>
      <c r="L97" s="226"/>
      <c r="M97" s="227" t="s">
        <v>18</v>
      </c>
      <c r="N97" s="228" t="s">
        <v>41</v>
      </c>
      <c r="O97" s="66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267</v>
      </c>
      <c r="AT97" s="193" t="s">
        <v>264</v>
      </c>
      <c r="AU97" s="193" t="s">
        <v>77</v>
      </c>
      <c r="AY97" s="19" t="s">
        <v>244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9" t="s">
        <v>77</v>
      </c>
      <c r="BK97" s="194">
        <f t="shared" si="9"/>
        <v>0</v>
      </c>
      <c r="BL97" s="19" t="s">
        <v>250</v>
      </c>
      <c r="BM97" s="193" t="s">
        <v>6044</v>
      </c>
    </row>
    <row r="98" spans="1:65" s="2" customFormat="1" ht="19.5">
      <c r="A98" s="36"/>
      <c r="B98" s="37"/>
      <c r="C98" s="38"/>
      <c r="D98" s="197" t="s">
        <v>444</v>
      </c>
      <c r="E98" s="38"/>
      <c r="F98" s="239" t="s">
        <v>6045</v>
      </c>
      <c r="G98" s="38"/>
      <c r="H98" s="38"/>
      <c r="I98" s="240"/>
      <c r="J98" s="38"/>
      <c r="K98" s="38"/>
      <c r="L98" s="41"/>
      <c r="M98" s="241"/>
      <c r="N98" s="24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444</v>
      </c>
      <c r="AU98" s="19" t="s">
        <v>77</v>
      </c>
    </row>
    <row r="99" spans="1:65" s="2" customFormat="1" ht="37.9" customHeight="1">
      <c r="A99" s="36"/>
      <c r="B99" s="37"/>
      <c r="C99" s="218" t="s">
        <v>279</v>
      </c>
      <c r="D99" s="218" t="s">
        <v>264</v>
      </c>
      <c r="E99" s="219" t="s">
        <v>6046</v>
      </c>
      <c r="F99" s="220" t="s">
        <v>6047</v>
      </c>
      <c r="G99" s="221" t="s">
        <v>1227</v>
      </c>
      <c r="H99" s="222">
        <v>5</v>
      </c>
      <c r="I99" s="223"/>
      <c r="J99" s="224">
        <f>ROUND(I99*H99,2)</f>
        <v>0</v>
      </c>
      <c r="K99" s="225"/>
      <c r="L99" s="226"/>
      <c r="M99" s="227" t="s">
        <v>18</v>
      </c>
      <c r="N99" s="228" t="s">
        <v>41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267</v>
      </c>
      <c r="AT99" s="193" t="s">
        <v>264</v>
      </c>
      <c r="AU99" s="193" t="s">
        <v>77</v>
      </c>
      <c r="AY99" s="19" t="s">
        <v>244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77</v>
      </c>
      <c r="BK99" s="194">
        <f>ROUND(I99*H99,2)</f>
        <v>0</v>
      </c>
      <c r="BL99" s="19" t="s">
        <v>250</v>
      </c>
      <c r="BM99" s="193" t="s">
        <v>6048</v>
      </c>
    </row>
    <row r="100" spans="1:65" s="2" customFormat="1" ht="19.5">
      <c r="A100" s="36"/>
      <c r="B100" s="37"/>
      <c r="C100" s="38"/>
      <c r="D100" s="197" t="s">
        <v>444</v>
      </c>
      <c r="E100" s="38"/>
      <c r="F100" s="239" t="s">
        <v>6045</v>
      </c>
      <c r="G100" s="38"/>
      <c r="H100" s="38"/>
      <c r="I100" s="240"/>
      <c r="J100" s="38"/>
      <c r="K100" s="38"/>
      <c r="L100" s="41"/>
      <c r="M100" s="241"/>
      <c r="N100" s="24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444</v>
      </c>
      <c r="AU100" s="19" t="s">
        <v>77</v>
      </c>
    </row>
    <row r="101" spans="1:65" s="2" customFormat="1" ht="33" customHeight="1">
      <c r="A101" s="36"/>
      <c r="B101" s="37"/>
      <c r="C101" s="218" t="s">
        <v>267</v>
      </c>
      <c r="D101" s="218" t="s">
        <v>264</v>
      </c>
      <c r="E101" s="219" t="s">
        <v>6049</v>
      </c>
      <c r="F101" s="220" t="s">
        <v>6050</v>
      </c>
      <c r="G101" s="221" t="s">
        <v>1227</v>
      </c>
      <c r="H101" s="222">
        <v>3</v>
      </c>
      <c r="I101" s="223"/>
      <c r="J101" s="224">
        <f>ROUND(I101*H101,2)</f>
        <v>0</v>
      </c>
      <c r="K101" s="225"/>
      <c r="L101" s="226"/>
      <c r="M101" s="227" t="s">
        <v>18</v>
      </c>
      <c r="N101" s="228" t="s">
        <v>41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267</v>
      </c>
      <c r="AT101" s="193" t="s">
        <v>264</v>
      </c>
      <c r="AU101" s="193" t="s">
        <v>77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250</v>
      </c>
      <c r="BM101" s="193" t="s">
        <v>6051</v>
      </c>
    </row>
    <row r="102" spans="1:65" s="2" customFormat="1" ht="19.5">
      <c r="A102" s="36"/>
      <c r="B102" s="37"/>
      <c r="C102" s="38"/>
      <c r="D102" s="197" t="s">
        <v>444</v>
      </c>
      <c r="E102" s="38"/>
      <c r="F102" s="239" t="s">
        <v>6045</v>
      </c>
      <c r="G102" s="38"/>
      <c r="H102" s="38"/>
      <c r="I102" s="240"/>
      <c r="J102" s="38"/>
      <c r="K102" s="38"/>
      <c r="L102" s="41"/>
      <c r="M102" s="241"/>
      <c r="N102" s="24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444</v>
      </c>
      <c r="AU102" s="19" t="s">
        <v>77</v>
      </c>
    </row>
    <row r="103" spans="1:65" s="2" customFormat="1" ht="33" customHeight="1">
      <c r="A103" s="36"/>
      <c r="B103" s="37"/>
      <c r="C103" s="218" t="s">
        <v>286</v>
      </c>
      <c r="D103" s="218" t="s">
        <v>264</v>
      </c>
      <c r="E103" s="219" t="s">
        <v>6052</v>
      </c>
      <c r="F103" s="220" t="s">
        <v>6053</v>
      </c>
      <c r="G103" s="221" t="s">
        <v>1227</v>
      </c>
      <c r="H103" s="222">
        <v>15</v>
      </c>
      <c r="I103" s="223"/>
      <c r="J103" s="224">
        <f>ROUND(I103*H103,2)</f>
        <v>0</v>
      </c>
      <c r="K103" s="225"/>
      <c r="L103" s="226"/>
      <c r="M103" s="227" t="s">
        <v>18</v>
      </c>
      <c r="N103" s="228" t="s">
        <v>41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267</v>
      </c>
      <c r="AT103" s="193" t="s">
        <v>264</v>
      </c>
      <c r="AU103" s="193" t="s">
        <v>77</v>
      </c>
      <c r="AY103" s="19" t="s">
        <v>244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250</v>
      </c>
      <c r="BM103" s="193" t="s">
        <v>6054</v>
      </c>
    </row>
    <row r="104" spans="1:65" s="2" customFormat="1" ht="19.5">
      <c r="A104" s="36"/>
      <c r="B104" s="37"/>
      <c r="C104" s="38"/>
      <c r="D104" s="197" t="s">
        <v>444</v>
      </c>
      <c r="E104" s="38"/>
      <c r="F104" s="239" t="s">
        <v>6045</v>
      </c>
      <c r="G104" s="38"/>
      <c r="H104" s="38"/>
      <c r="I104" s="240"/>
      <c r="J104" s="38"/>
      <c r="K104" s="38"/>
      <c r="L104" s="41"/>
      <c r="M104" s="241"/>
      <c r="N104" s="24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444</v>
      </c>
      <c r="AU104" s="19" t="s">
        <v>77</v>
      </c>
    </row>
    <row r="105" spans="1:65" s="2" customFormat="1" ht="37.9" customHeight="1">
      <c r="A105" s="36"/>
      <c r="B105" s="37"/>
      <c r="C105" s="218" t="s">
        <v>293</v>
      </c>
      <c r="D105" s="218" t="s">
        <v>264</v>
      </c>
      <c r="E105" s="219" t="s">
        <v>6055</v>
      </c>
      <c r="F105" s="220" t="s">
        <v>6056</v>
      </c>
      <c r="G105" s="221" t="s">
        <v>1227</v>
      </c>
      <c r="H105" s="222">
        <v>80</v>
      </c>
      <c r="I105" s="223"/>
      <c r="J105" s="224">
        <f>ROUND(I105*H105,2)</f>
        <v>0</v>
      </c>
      <c r="K105" s="225"/>
      <c r="L105" s="226"/>
      <c r="M105" s="227" t="s">
        <v>18</v>
      </c>
      <c r="N105" s="228" t="s">
        <v>41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267</v>
      </c>
      <c r="AT105" s="193" t="s">
        <v>264</v>
      </c>
      <c r="AU105" s="193" t="s">
        <v>77</v>
      </c>
      <c r="AY105" s="19" t="s">
        <v>244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77</v>
      </c>
      <c r="BK105" s="194">
        <f>ROUND(I105*H105,2)</f>
        <v>0</v>
      </c>
      <c r="BL105" s="19" t="s">
        <v>250</v>
      </c>
      <c r="BM105" s="193" t="s">
        <v>6057</v>
      </c>
    </row>
    <row r="106" spans="1:65" s="2" customFormat="1" ht="19.5">
      <c r="A106" s="36"/>
      <c r="B106" s="37"/>
      <c r="C106" s="38"/>
      <c r="D106" s="197" t="s">
        <v>444</v>
      </c>
      <c r="E106" s="38"/>
      <c r="F106" s="239" t="s">
        <v>6045</v>
      </c>
      <c r="G106" s="38"/>
      <c r="H106" s="38"/>
      <c r="I106" s="240"/>
      <c r="J106" s="38"/>
      <c r="K106" s="38"/>
      <c r="L106" s="41"/>
      <c r="M106" s="241"/>
      <c r="N106" s="24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444</v>
      </c>
      <c r="AU106" s="19" t="s">
        <v>77</v>
      </c>
    </row>
    <row r="107" spans="1:65" s="2" customFormat="1" ht="16.5" customHeight="1">
      <c r="A107" s="36"/>
      <c r="B107" s="37"/>
      <c r="C107" s="218" t="s">
        <v>126</v>
      </c>
      <c r="D107" s="218" t="s">
        <v>264</v>
      </c>
      <c r="E107" s="219" t="s">
        <v>6058</v>
      </c>
      <c r="F107" s="220" t="s">
        <v>6059</v>
      </c>
      <c r="G107" s="221" t="s">
        <v>379</v>
      </c>
      <c r="H107" s="222">
        <v>9150</v>
      </c>
      <c r="I107" s="223"/>
      <c r="J107" s="224">
        <f>ROUND(I107*H107,2)</f>
        <v>0</v>
      </c>
      <c r="K107" s="225"/>
      <c r="L107" s="226"/>
      <c r="M107" s="227" t="s">
        <v>18</v>
      </c>
      <c r="N107" s="228" t="s">
        <v>41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267</v>
      </c>
      <c r="AT107" s="193" t="s">
        <v>264</v>
      </c>
      <c r="AU107" s="193" t="s">
        <v>77</v>
      </c>
      <c r="AY107" s="19" t="s">
        <v>244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250</v>
      </c>
      <c r="BM107" s="193" t="s">
        <v>6060</v>
      </c>
    </row>
    <row r="108" spans="1:65" s="2" customFormat="1" ht="19.5">
      <c r="A108" s="36"/>
      <c r="B108" s="37"/>
      <c r="C108" s="38"/>
      <c r="D108" s="197" t="s">
        <v>444</v>
      </c>
      <c r="E108" s="38"/>
      <c r="F108" s="239" t="s">
        <v>6061</v>
      </c>
      <c r="G108" s="38"/>
      <c r="H108" s="38"/>
      <c r="I108" s="240"/>
      <c r="J108" s="38"/>
      <c r="K108" s="38"/>
      <c r="L108" s="41"/>
      <c r="M108" s="241"/>
      <c r="N108" s="24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444</v>
      </c>
      <c r="AU108" s="19" t="s">
        <v>77</v>
      </c>
    </row>
    <row r="109" spans="1:65" s="2" customFormat="1" ht="16.5" customHeight="1">
      <c r="A109" s="36"/>
      <c r="B109" s="37"/>
      <c r="C109" s="218" t="s">
        <v>139</v>
      </c>
      <c r="D109" s="218" t="s">
        <v>264</v>
      </c>
      <c r="E109" s="219" t="s">
        <v>6062</v>
      </c>
      <c r="F109" s="220" t="s">
        <v>6063</v>
      </c>
      <c r="G109" s="221" t="s">
        <v>379</v>
      </c>
      <c r="H109" s="222">
        <v>120</v>
      </c>
      <c r="I109" s="223"/>
      <c r="J109" s="224">
        <f>ROUND(I109*H109,2)</f>
        <v>0</v>
      </c>
      <c r="K109" s="225"/>
      <c r="L109" s="226"/>
      <c r="M109" s="227" t="s">
        <v>18</v>
      </c>
      <c r="N109" s="228" t="s">
        <v>41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267</v>
      </c>
      <c r="AT109" s="193" t="s">
        <v>264</v>
      </c>
      <c r="AU109" s="193" t="s">
        <v>77</v>
      </c>
      <c r="AY109" s="19" t="s">
        <v>244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77</v>
      </c>
      <c r="BK109" s="194">
        <f>ROUND(I109*H109,2)</f>
        <v>0</v>
      </c>
      <c r="BL109" s="19" t="s">
        <v>250</v>
      </c>
      <c r="BM109" s="193" t="s">
        <v>6064</v>
      </c>
    </row>
    <row r="110" spans="1:65" s="2" customFormat="1" ht="19.5">
      <c r="A110" s="36"/>
      <c r="B110" s="37"/>
      <c r="C110" s="38"/>
      <c r="D110" s="197" t="s">
        <v>444</v>
      </c>
      <c r="E110" s="38"/>
      <c r="F110" s="239" t="s">
        <v>5834</v>
      </c>
      <c r="G110" s="38"/>
      <c r="H110" s="38"/>
      <c r="I110" s="240"/>
      <c r="J110" s="38"/>
      <c r="K110" s="38"/>
      <c r="L110" s="41"/>
      <c r="M110" s="241"/>
      <c r="N110" s="24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444</v>
      </c>
      <c r="AU110" s="19" t="s">
        <v>77</v>
      </c>
    </row>
    <row r="111" spans="1:65" s="2" customFormat="1" ht="33" customHeight="1">
      <c r="A111" s="36"/>
      <c r="B111" s="37"/>
      <c r="C111" s="218" t="s">
        <v>146</v>
      </c>
      <c r="D111" s="218" t="s">
        <v>264</v>
      </c>
      <c r="E111" s="219" t="s">
        <v>6065</v>
      </c>
      <c r="F111" s="220" t="s">
        <v>1742</v>
      </c>
      <c r="G111" s="221" t="s">
        <v>379</v>
      </c>
      <c r="H111" s="222">
        <v>2600</v>
      </c>
      <c r="I111" s="223"/>
      <c r="J111" s="224">
        <f>ROUND(I111*H111,2)</f>
        <v>0</v>
      </c>
      <c r="K111" s="225"/>
      <c r="L111" s="226"/>
      <c r="M111" s="227" t="s">
        <v>18</v>
      </c>
      <c r="N111" s="228" t="s">
        <v>41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267</v>
      </c>
      <c r="AT111" s="193" t="s">
        <v>264</v>
      </c>
      <c r="AU111" s="193" t="s">
        <v>77</v>
      </c>
      <c r="AY111" s="19" t="s">
        <v>244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250</v>
      </c>
      <c r="BM111" s="193" t="s">
        <v>6066</v>
      </c>
    </row>
    <row r="112" spans="1:65" s="2" customFormat="1" ht="19.5">
      <c r="A112" s="36"/>
      <c r="B112" s="37"/>
      <c r="C112" s="38"/>
      <c r="D112" s="197" t="s">
        <v>444</v>
      </c>
      <c r="E112" s="38"/>
      <c r="F112" s="239" t="s">
        <v>6067</v>
      </c>
      <c r="G112" s="38"/>
      <c r="H112" s="38"/>
      <c r="I112" s="240"/>
      <c r="J112" s="38"/>
      <c r="K112" s="38"/>
      <c r="L112" s="41"/>
      <c r="M112" s="241"/>
      <c r="N112" s="24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444</v>
      </c>
      <c r="AU112" s="19" t="s">
        <v>77</v>
      </c>
    </row>
    <row r="113" spans="1:65" s="2" customFormat="1" ht="37.9" customHeight="1">
      <c r="A113" s="36"/>
      <c r="B113" s="37"/>
      <c r="C113" s="218" t="s">
        <v>158</v>
      </c>
      <c r="D113" s="218" t="s">
        <v>264</v>
      </c>
      <c r="E113" s="219" t="s">
        <v>6068</v>
      </c>
      <c r="F113" s="220" t="s">
        <v>6069</v>
      </c>
      <c r="G113" s="221" t="s">
        <v>379</v>
      </c>
      <c r="H113" s="222">
        <v>150</v>
      </c>
      <c r="I113" s="223"/>
      <c r="J113" s="224">
        <f>ROUND(I113*H113,2)</f>
        <v>0</v>
      </c>
      <c r="K113" s="225"/>
      <c r="L113" s="226"/>
      <c r="M113" s="227" t="s">
        <v>18</v>
      </c>
      <c r="N113" s="228" t="s">
        <v>41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267</v>
      </c>
      <c r="AT113" s="193" t="s">
        <v>264</v>
      </c>
      <c r="AU113" s="193" t="s">
        <v>77</v>
      </c>
      <c r="AY113" s="19" t="s">
        <v>244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77</v>
      </c>
      <c r="BK113" s="194">
        <f>ROUND(I113*H113,2)</f>
        <v>0</v>
      </c>
      <c r="BL113" s="19" t="s">
        <v>250</v>
      </c>
      <c r="BM113" s="193" t="s">
        <v>6070</v>
      </c>
    </row>
    <row r="114" spans="1:65" s="2" customFormat="1" ht="19.5">
      <c r="A114" s="36"/>
      <c r="B114" s="37"/>
      <c r="C114" s="38"/>
      <c r="D114" s="197" t="s">
        <v>444</v>
      </c>
      <c r="E114" s="38"/>
      <c r="F114" s="239" t="s">
        <v>6071</v>
      </c>
      <c r="G114" s="38"/>
      <c r="H114" s="38"/>
      <c r="I114" s="240"/>
      <c r="J114" s="38"/>
      <c r="K114" s="38"/>
      <c r="L114" s="41"/>
      <c r="M114" s="241"/>
      <c r="N114" s="24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444</v>
      </c>
      <c r="AU114" s="19" t="s">
        <v>77</v>
      </c>
    </row>
    <row r="115" spans="1:65" s="2" customFormat="1" ht="16.5" customHeight="1">
      <c r="A115" s="36"/>
      <c r="B115" s="37"/>
      <c r="C115" s="218" t="s">
        <v>8</v>
      </c>
      <c r="D115" s="218" t="s">
        <v>264</v>
      </c>
      <c r="E115" s="219" t="s">
        <v>6072</v>
      </c>
      <c r="F115" s="220" t="s">
        <v>6073</v>
      </c>
      <c r="G115" s="221" t="s">
        <v>379</v>
      </c>
      <c r="H115" s="222">
        <v>20</v>
      </c>
      <c r="I115" s="223"/>
      <c r="J115" s="224">
        <f>ROUND(I115*H115,2)</f>
        <v>0</v>
      </c>
      <c r="K115" s="225"/>
      <c r="L115" s="226"/>
      <c r="M115" s="227" t="s">
        <v>18</v>
      </c>
      <c r="N115" s="228" t="s">
        <v>41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267</v>
      </c>
      <c r="AT115" s="193" t="s">
        <v>264</v>
      </c>
      <c r="AU115" s="193" t="s">
        <v>77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6074</v>
      </c>
    </row>
    <row r="116" spans="1:65" s="2" customFormat="1" ht="16.5" customHeight="1">
      <c r="A116" s="36"/>
      <c r="B116" s="37"/>
      <c r="C116" s="218" t="s">
        <v>167</v>
      </c>
      <c r="D116" s="218" t="s">
        <v>264</v>
      </c>
      <c r="E116" s="219" t="s">
        <v>6075</v>
      </c>
      <c r="F116" s="220" t="s">
        <v>6076</v>
      </c>
      <c r="G116" s="221" t="s">
        <v>379</v>
      </c>
      <c r="H116" s="222">
        <v>20</v>
      </c>
      <c r="I116" s="223"/>
      <c r="J116" s="224">
        <f>ROUND(I116*H116,2)</f>
        <v>0</v>
      </c>
      <c r="K116" s="225"/>
      <c r="L116" s="226"/>
      <c r="M116" s="227" t="s">
        <v>18</v>
      </c>
      <c r="N116" s="228" t="s">
        <v>41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267</v>
      </c>
      <c r="AT116" s="193" t="s">
        <v>264</v>
      </c>
      <c r="AU116" s="193" t="s">
        <v>77</v>
      </c>
      <c r="AY116" s="19" t="s">
        <v>244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77</v>
      </c>
      <c r="BK116" s="194">
        <f>ROUND(I116*H116,2)</f>
        <v>0</v>
      </c>
      <c r="BL116" s="19" t="s">
        <v>250</v>
      </c>
      <c r="BM116" s="193" t="s">
        <v>6077</v>
      </c>
    </row>
    <row r="117" spans="1:65" s="2" customFormat="1" ht="16.5" customHeight="1">
      <c r="A117" s="36"/>
      <c r="B117" s="37"/>
      <c r="C117" s="218" t="s">
        <v>333</v>
      </c>
      <c r="D117" s="218" t="s">
        <v>264</v>
      </c>
      <c r="E117" s="219" t="s">
        <v>6078</v>
      </c>
      <c r="F117" s="220" t="s">
        <v>6079</v>
      </c>
      <c r="G117" s="221" t="s">
        <v>379</v>
      </c>
      <c r="H117" s="222">
        <v>120</v>
      </c>
      <c r="I117" s="223"/>
      <c r="J117" s="224">
        <f>ROUND(I117*H117,2)</f>
        <v>0</v>
      </c>
      <c r="K117" s="225"/>
      <c r="L117" s="226"/>
      <c r="M117" s="227" t="s">
        <v>18</v>
      </c>
      <c r="N117" s="228" t="s">
        <v>41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267</v>
      </c>
      <c r="AT117" s="193" t="s">
        <v>264</v>
      </c>
      <c r="AU117" s="193" t="s">
        <v>77</v>
      </c>
      <c r="AY117" s="19" t="s">
        <v>244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77</v>
      </c>
      <c r="BK117" s="194">
        <f>ROUND(I117*H117,2)</f>
        <v>0</v>
      </c>
      <c r="BL117" s="19" t="s">
        <v>250</v>
      </c>
      <c r="BM117" s="193" t="s">
        <v>6080</v>
      </c>
    </row>
    <row r="118" spans="1:65" s="2" customFormat="1" ht="19.5">
      <c r="A118" s="36"/>
      <c r="B118" s="37"/>
      <c r="C118" s="38"/>
      <c r="D118" s="197" t="s">
        <v>444</v>
      </c>
      <c r="E118" s="38"/>
      <c r="F118" s="239" t="s">
        <v>6081</v>
      </c>
      <c r="G118" s="38"/>
      <c r="H118" s="38"/>
      <c r="I118" s="240"/>
      <c r="J118" s="38"/>
      <c r="K118" s="38"/>
      <c r="L118" s="41"/>
      <c r="M118" s="241"/>
      <c r="N118" s="24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444</v>
      </c>
      <c r="AU118" s="19" t="s">
        <v>77</v>
      </c>
    </row>
    <row r="119" spans="1:65" s="2" customFormat="1" ht="66.75" customHeight="1">
      <c r="A119" s="36"/>
      <c r="B119" s="37"/>
      <c r="C119" s="218" t="s">
        <v>339</v>
      </c>
      <c r="D119" s="218" t="s">
        <v>264</v>
      </c>
      <c r="E119" s="219" t="s">
        <v>6082</v>
      </c>
      <c r="F119" s="220" t="s">
        <v>6083</v>
      </c>
      <c r="G119" s="221" t="s">
        <v>505</v>
      </c>
      <c r="H119" s="222">
        <v>4</v>
      </c>
      <c r="I119" s="223"/>
      <c r="J119" s="224">
        <f>ROUND(I119*H119,2)</f>
        <v>0</v>
      </c>
      <c r="K119" s="225"/>
      <c r="L119" s="226"/>
      <c r="M119" s="227" t="s">
        <v>18</v>
      </c>
      <c r="N119" s="228" t="s">
        <v>41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267</v>
      </c>
      <c r="AT119" s="193" t="s">
        <v>264</v>
      </c>
      <c r="AU119" s="193" t="s">
        <v>77</v>
      </c>
      <c r="AY119" s="19" t="s">
        <v>244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77</v>
      </c>
      <c r="BK119" s="194">
        <f>ROUND(I119*H119,2)</f>
        <v>0</v>
      </c>
      <c r="BL119" s="19" t="s">
        <v>250</v>
      </c>
      <c r="BM119" s="193" t="s">
        <v>6084</v>
      </c>
    </row>
    <row r="120" spans="1:65" s="2" customFormat="1" ht="44.25" customHeight="1">
      <c r="A120" s="36"/>
      <c r="B120" s="37"/>
      <c r="C120" s="218" t="s">
        <v>344</v>
      </c>
      <c r="D120" s="218" t="s">
        <v>264</v>
      </c>
      <c r="E120" s="219" t="s">
        <v>6085</v>
      </c>
      <c r="F120" s="220" t="s">
        <v>6086</v>
      </c>
      <c r="G120" s="221" t="s">
        <v>505</v>
      </c>
      <c r="H120" s="222">
        <v>1</v>
      </c>
      <c r="I120" s="223"/>
      <c r="J120" s="224">
        <f>ROUND(I120*H120,2)</f>
        <v>0</v>
      </c>
      <c r="K120" s="225"/>
      <c r="L120" s="226"/>
      <c r="M120" s="227" t="s">
        <v>18</v>
      </c>
      <c r="N120" s="228" t="s">
        <v>41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267</v>
      </c>
      <c r="AT120" s="193" t="s">
        <v>264</v>
      </c>
      <c r="AU120" s="193" t="s">
        <v>77</v>
      </c>
      <c r="AY120" s="19" t="s">
        <v>244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77</v>
      </c>
      <c r="BK120" s="194">
        <f>ROUND(I120*H120,2)</f>
        <v>0</v>
      </c>
      <c r="BL120" s="19" t="s">
        <v>250</v>
      </c>
      <c r="BM120" s="193" t="s">
        <v>6087</v>
      </c>
    </row>
    <row r="121" spans="1:65" s="2" customFormat="1" ht="16.5" customHeight="1">
      <c r="A121" s="36"/>
      <c r="B121" s="37"/>
      <c r="C121" s="218" t="s">
        <v>348</v>
      </c>
      <c r="D121" s="218" t="s">
        <v>264</v>
      </c>
      <c r="E121" s="219" t="s">
        <v>6088</v>
      </c>
      <c r="F121" s="220" t="s">
        <v>1666</v>
      </c>
      <c r="G121" s="221" t="s">
        <v>505</v>
      </c>
      <c r="H121" s="222">
        <v>1</v>
      </c>
      <c r="I121" s="223"/>
      <c r="J121" s="224">
        <f>ROUND(I121*H121,2)</f>
        <v>0</v>
      </c>
      <c r="K121" s="225"/>
      <c r="L121" s="226"/>
      <c r="M121" s="227" t="s">
        <v>18</v>
      </c>
      <c r="N121" s="228" t="s">
        <v>41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267</v>
      </c>
      <c r="AT121" s="193" t="s">
        <v>264</v>
      </c>
      <c r="AU121" s="193" t="s">
        <v>77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250</v>
      </c>
      <c r="BM121" s="193" t="s">
        <v>6089</v>
      </c>
    </row>
    <row r="122" spans="1:65" s="2" customFormat="1" ht="16.5" customHeight="1">
      <c r="A122" s="36"/>
      <c r="B122" s="37"/>
      <c r="C122" s="218" t="s">
        <v>7</v>
      </c>
      <c r="D122" s="218" t="s">
        <v>264</v>
      </c>
      <c r="E122" s="219" t="s">
        <v>6090</v>
      </c>
      <c r="F122" s="220" t="s">
        <v>6091</v>
      </c>
      <c r="G122" s="221" t="s">
        <v>505</v>
      </c>
      <c r="H122" s="222">
        <v>1</v>
      </c>
      <c r="I122" s="223"/>
      <c r="J122" s="224">
        <f>ROUND(I122*H122,2)</f>
        <v>0</v>
      </c>
      <c r="K122" s="225"/>
      <c r="L122" s="226"/>
      <c r="M122" s="227" t="s">
        <v>18</v>
      </c>
      <c r="N122" s="228" t="s">
        <v>41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267</v>
      </c>
      <c r="AT122" s="193" t="s">
        <v>264</v>
      </c>
      <c r="AU122" s="193" t="s">
        <v>77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250</v>
      </c>
      <c r="BM122" s="193" t="s">
        <v>6092</v>
      </c>
    </row>
    <row r="123" spans="1:65" s="2" customFormat="1" ht="87.75">
      <c r="A123" s="36"/>
      <c r="B123" s="37"/>
      <c r="C123" s="38"/>
      <c r="D123" s="197" t="s">
        <v>444</v>
      </c>
      <c r="E123" s="38"/>
      <c r="F123" s="239" t="s">
        <v>6093</v>
      </c>
      <c r="G123" s="38"/>
      <c r="H123" s="38"/>
      <c r="I123" s="240"/>
      <c r="J123" s="38"/>
      <c r="K123" s="38"/>
      <c r="L123" s="41"/>
      <c r="M123" s="241"/>
      <c r="N123" s="24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444</v>
      </c>
      <c r="AU123" s="19" t="s">
        <v>77</v>
      </c>
    </row>
    <row r="124" spans="1:65" s="2" customFormat="1" ht="16.5" customHeight="1">
      <c r="A124" s="36"/>
      <c r="B124" s="37"/>
      <c r="C124" s="218" t="s">
        <v>359</v>
      </c>
      <c r="D124" s="218" t="s">
        <v>264</v>
      </c>
      <c r="E124" s="219" t="s">
        <v>6094</v>
      </c>
      <c r="F124" s="220" t="s">
        <v>6095</v>
      </c>
      <c r="G124" s="221" t="s">
        <v>505</v>
      </c>
      <c r="H124" s="222">
        <v>1</v>
      </c>
      <c r="I124" s="223"/>
      <c r="J124" s="224">
        <f>ROUND(I124*H124,2)</f>
        <v>0</v>
      </c>
      <c r="K124" s="225"/>
      <c r="L124" s="226"/>
      <c r="M124" s="227" t="s">
        <v>18</v>
      </c>
      <c r="N124" s="228" t="s">
        <v>41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267</v>
      </c>
      <c r="AT124" s="193" t="s">
        <v>264</v>
      </c>
      <c r="AU124" s="193" t="s">
        <v>77</v>
      </c>
      <c r="AY124" s="19" t="s">
        <v>244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250</v>
      </c>
      <c r="BM124" s="193" t="s">
        <v>6096</v>
      </c>
    </row>
    <row r="125" spans="1:65" s="2" customFormat="1" ht="68.25">
      <c r="A125" s="36"/>
      <c r="B125" s="37"/>
      <c r="C125" s="38"/>
      <c r="D125" s="197" t="s">
        <v>444</v>
      </c>
      <c r="E125" s="38"/>
      <c r="F125" s="239" t="s">
        <v>6097</v>
      </c>
      <c r="G125" s="38"/>
      <c r="H125" s="38"/>
      <c r="I125" s="240"/>
      <c r="J125" s="38"/>
      <c r="K125" s="38"/>
      <c r="L125" s="41"/>
      <c r="M125" s="241"/>
      <c r="N125" s="24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444</v>
      </c>
      <c r="AU125" s="19" t="s">
        <v>77</v>
      </c>
    </row>
    <row r="126" spans="1:65" s="2" customFormat="1" ht="21.75" customHeight="1">
      <c r="A126" s="36"/>
      <c r="B126" s="37"/>
      <c r="C126" s="218" t="s">
        <v>370</v>
      </c>
      <c r="D126" s="218" t="s">
        <v>264</v>
      </c>
      <c r="E126" s="219" t="s">
        <v>6098</v>
      </c>
      <c r="F126" s="220" t="s">
        <v>6099</v>
      </c>
      <c r="G126" s="221" t="s">
        <v>505</v>
      </c>
      <c r="H126" s="222">
        <v>1</v>
      </c>
      <c r="I126" s="223"/>
      <c r="J126" s="224">
        <f>ROUND(I126*H126,2)</f>
        <v>0</v>
      </c>
      <c r="K126" s="225"/>
      <c r="L126" s="226"/>
      <c r="M126" s="227" t="s">
        <v>18</v>
      </c>
      <c r="N126" s="228" t="s">
        <v>41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267</v>
      </c>
      <c r="AT126" s="193" t="s">
        <v>264</v>
      </c>
      <c r="AU126" s="193" t="s">
        <v>77</v>
      </c>
      <c r="AY126" s="19" t="s">
        <v>244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77</v>
      </c>
      <c r="BK126" s="194">
        <f>ROUND(I126*H126,2)</f>
        <v>0</v>
      </c>
      <c r="BL126" s="19" t="s">
        <v>250</v>
      </c>
      <c r="BM126" s="193" t="s">
        <v>6100</v>
      </c>
    </row>
    <row r="127" spans="1:65" s="2" customFormat="1" ht="19.5">
      <c r="A127" s="36"/>
      <c r="B127" s="37"/>
      <c r="C127" s="38"/>
      <c r="D127" s="197" t="s">
        <v>444</v>
      </c>
      <c r="E127" s="38"/>
      <c r="F127" s="239" t="s">
        <v>6101</v>
      </c>
      <c r="G127" s="38"/>
      <c r="H127" s="38"/>
      <c r="I127" s="240"/>
      <c r="J127" s="38"/>
      <c r="K127" s="38"/>
      <c r="L127" s="41"/>
      <c r="M127" s="241"/>
      <c r="N127" s="24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444</v>
      </c>
      <c r="AU127" s="19" t="s">
        <v>77</v>
      </c>
    </row>
    <row r="128" spans="1:65" s="2" customFormat="1" ht="33" customHeight="1">
      <c r="A128" s="36"/>
      <c r="B128" s="37"/>
      <c r="C128" s="218" t="s">
        <v>376</v>
      </c>
      <c r="D128" s="218" t="s">
        <v>264</v>
      </c>
      <c r="E128" s="219" t="s">
        <v>6102</v>
      </c>
      <c r="F128" s="220" t="s">
        <v>6103</v>
      </c>
      <c r="G128" s="221" t="s">
        <v>505</v>
      </c>
      <c r="H128" s="222">
        <v>1</v>
      </c>
      <c r="I128" s="223"/>
      <c r="J128" s="224">
        <f>ROUND(I128*H128,2)</f>
        <v>0</v>
      </c>
      <c r="K128" s="225"/>
      <c r="L128" s="226"/>
      <c r="M128" s="227" t="s">
        <v>18</v>
      </c>
      <c r="N128" s="228" t="s">
        <v>41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267</v>
      </c>
      <c r="AT128" s="193" t="s">
        <v>264</v>
      </c>
      <c r="AU128" s="193" t="s">
        <v>77</v>
      </c>
      <c r="AY128" s="19" t="s">
        <v>244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77</v>
      </c>
      <c r="BK128" s="194">
        <f>ROUND(I128*H128,2)</f>
        <v>0</v>
      </c>
      <c r="BL128" s="19" t="s">
        <v>250</v>
      </c>
      <c r="BM128" s="193" t="s">
        <v>6104</v>
      </c>
    </row>
    <row r="129" spans="1:65" s="2" customFormat="1" ht="24.2" customHeight="1">
      <c r="A129" s="36"/>
      <c r="B129" s="37"/>
      <c r="C129" s="218" t="s">
        <v>382</v>
      </c>
      <c r="D129" s="218" t="s">
        <v>264</v>
      </c>
      <c r="E129" s="219" t="s">
        <v>6105</v>
      </c>
      <c r="F129" s="220" t="s">
        <v>6106</v>
      </c>
      <c r="G129" s="221" t="s">
        <v>505</v>
      </c>
      <c r="H129" s="222">
        <v>1</v>
      </c>
      <c r="I129" s="223"/>
      <c r="J129" s="224">
        <f>ROUND(I129*H129,2)</f>
        <v>0</v>
      </c>
      <c r="K129" s="225"/>
      <c r="L129" s="226"/>
      <c r="M129" s="227" t="s">
        <v>18</v>
      </c>
      <c r="N129" s="228" t="s">
        <v>41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267</v>
      </c>
      <c r="AT129" s="193" t="s">
        <v>264</v>
      </c>
      <c r="AU129" s="193" t="s">
        <v>77</v>
      </c>
      <c r="AY129" s="19" t="s">
        <v>244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77</v>
      </c>
      <c r="BK129" s="194">
        <f>ROUND(I129*H129,2)</f>
        <v>0</v>
      </c>
      <c r="BL129" s="19" t="s">
        <v>250</v>
      </c>
      <c r="BM129" s="193" t="s">
        <v>6107</v>
      </c>
    </row>
    <row r="130" spans="1:65" s="2" customFormat="1" ht="126.75">
      <c r="A130" s="36"/>
      <c r="B130" s="37"/>
      <c r="C130" s="38"/>
      <c r="D130" s="197" t="s">
        <v>444</v>
      </c>
      <c r="E130" s="38"/>
      <c r="F130" s="239" t="s">
        <v>6108</v>
      </c>
      <c r="G130" s="38"/>
      <c r="H130" s="38"/>
      <c r="I130" s="240"/>
      <c r="J130" s="38"/>
      <c r="K130" s="38"/>
      <c r="L130" s="41"/>
      <c r="M130" s="241"/>
      <c r="N130" s="24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444</v>
      </c>
      <c r="AU130" s="19" t="s">
        <v>77</v>
      </c>
    </row>
    <row r="131" spans="1:65" s="2" customFormat="1" ht="16.5" customHeight="1">
      <c r="A131" s="36"/>
      <c r="B131" s="37"/>
      <c r="C131" s="181" t="s">
        <v>387</v>
      </c>
      <c r="D131" s="181" t="s">
        <v>246</v>
      </c>
      <c r="E131" s="182" t="s">
        <v>6109</v>
      </c>
      <c r="F131" s="183" t="s">
        <v>1669</v>
      </c>
      <c r="G131" s="184" t="s">
        <v>505</v>
      </c>
      <c r="H131" s="185">
        <v>1</v>
      </c>
      <c r="I131" s="186"/>
      <c r="J131" s="187">
        <f>ROUND(I131*H131,2)</f>
        <v>0</v>
      </c>
      <c r="K131" s="188"/>
      <c r="L131" s="41"/>
      <c r="M131" s="189" t="s">
        <v>18</v>
      </c>
      <c r="N131" s="190" t="s">
        <v>41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250</v>
      </c>
      <c r="AT131" s="193" t="s">
        <v>246</v>
      </c>
      <c r="AU131" s="193" t="s">
        <v>77</v>
      </c>
      <c r="AY131" s="19" t="s">
        <v>244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77</v>
      </c>
      <c r="BK131" s="194">
        <f>ROUND(I131*H131,2)</f>
        <v>0</v>
      </c>
      <c r="BL131" s="19" t="s">
        <v>250</v>
      </c>
      <c r="BM131" s="193" t="s">
        <v>6110</v>
      </c>
    </row>
    <row r="132" spans="1:65" s="12" customFormat="1" ht="25.9" customHeight="1">
      <c r="B132" s="165"/>
      <c r="C132" s="166"/>
      <c r="D132" s="167" t="s">
        <v>69</v>
      </c>
      <c r="E132" s="168" t="s">
        <v>1242</v>
      </c>
      <c r="F132" s="168" t="s">
        <v>6111</v>
      </c>
      <c r="G132" s="166"/>
      <c r="H132" s="166"/>
      <c r="I132" s="169"/>
      <c r="J132" s="170">
        <f>BK132</f>
        <v>0</v>
      </c>
      <c r="K132" s="166"/>
      <c r="L132" s="171"/>
      <c r="M132" s="172"/>
      <c r="N132" s="173"/>
      <c r="O132" s="173"/>
      <c r="P132" s="174">
        <f>SUM(P133:P142)</f>
        <v>0</v>
      </c>
      <c r="Q132" s="173"/>
      <c r="R132" s="174">
        <f>SUM(R133:R142)</f>
        <v>0</v>
      </c>
      <c r="S132" s="173"/>
      <c r="T132" s="175">
        <f>SUM(T133:T142)</f>
        <v>0</v>
      </c>
      <c r="AR132" s="176" t="s">
        <v>77</v>
      </c>
      <c r="AT132" s="177" t="s">
        <v>69</v>
      </c>
      <c r="AU132" s="177" t="s">
        <v>70</v>
      </c>
      <c r="AY132" s="176" t="s">
        <v>244</v>
      </c>
      <c r="BK132" s="178">
        <f>SUM(BK133:BK142)</f>
        <v>0</v>
      </c>
    </row>
    <row r="133" spans="1:65" s="2" customFormat="1" ht="16.5" customHeight="1">
      <c r="A133" s="36"/>
      <c r="B133" s="37"/>
      <c r="C133" s="218" t="s">
        <v>392</v>
      </c>
      <c r="D133" s="218" t="s">
        <v>264</v>
      </c>
      <c r="E133" s="219" t="s">
        <v>6112</v>
      </c>
      <c r="F133" s="220" t="s">
        <v>6113</v>
      </c>
      <c r="G133" s="221" t="s">
        <v>505</v>
      </c>
      <c r="H133" s="222">
        <v>1</v>
      </c>
      <c r="I133" s="223"/>
      <c r="J133" s="224">
        <f t="shared" ref="J133:J142" si="10">ROUND(I133*H133,2)</f>
        <v>0</v>
      </c>
      <c r="K133" s="225"/>
      <c r="L133" s="226"/>
      <c r="M133" s="227" t="s">
        <v>18</v>
      </c>
      <c r="N133" s="228" t="s">
        <v>41</v>
      </c>
      <c r="O133" s="66"/>
      <c r="P133" s="191">
        <f t="shared" ref="P133:P142" si="11">O133*H133</f>
        <v>0</v>
      </c>
      <c r="Q133" s="191">
        <v>0</v>
      </c>
      <c r="R133" s="191">
        <f t="shared" ref="R133:R142" si="12">Q133*H133</f>
        <v>0</v>
      </c>
      <c r="S133" s="191">
        <v>0</v>
      </c>
      <c r="T133" s="192">
        <f t="shared" ref="T133:T142" si="1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267</v>
      </c>
      <c r="AT133" s="193" t="s">
        <v>264</v>
      </c>
      <c r="AU133" s="193" t="s">
        <v>77</v>
      </c>
      <c r="AY133" s="19" t="s">
        <v>244</v>
      </c>
      <c r="BE133" s="194">
        <f t="shared" ref="BE133:BE142" si="14">IF(N133="základní",J133,0)</f>
        <v>0</v>
      </c>
      <c r="BF133" s="194">
        <f t="shared" ref="BF133:BF142" si="15">IF(N133="snížená",J133,0)</f>
        <v>0</v>
      </c>
      <c r="BG133" s="194">
        <f t="shared" ref="BG133:BG142" si="16">IF(N133="zákl. přenesená",J133,0)</f>
        <v>0</v>
      </c>
      <c r="BH133" s="194">
        <f t="shared" ref="BH133:BH142" si="17">IF(N133="sníž. přenesená",J133,0)</f>
        <v>0</v>
      </c>
      <c r="BI133" s="194">
        <f t="shared" ref="BI133:BI142" si="18">IF(N133="nulová",J133,0)</f>
        <v>0</v>
      </c>
      <c r="BJ133" s="19" t="s">
        <v>77</v>
      </c>
      <c r="BK133" s="194">
        <f t="shared" ref="BK133:BK142" si="19">ROUND(I133*H133,2)</f>
        <v>0</v>
      </c>
      <c r="BL133" s="19" t="s">
        <v>250</v>
      </c>
      <c r="BM133" s="193" t="s">
        <v>6114</v>
      </c>
    </row>
    <row r="134" spans="1:65" s="2" customFormat="1" ht="16.5" customHeight="1">
      <c r="A134" s="36"/>
      <c r="B134" s="37"/>
      <c r="C134" s="218" t="s">
        <v>397</v>
      </c>
      <c r="D134" s="218" t="s">
        <v>264</v>
      </c>
      <c r="E134" s="219" t="s">
        <v>6115</v>
      </c>
      <c r="F134" s="220" t="s">
        <v>6116</v>
      </c>
      <c r="G134" s="221" t="s">
        <v>505</v>
      </c>
      <c r="H134" s="222">
        <v>1</v>
      </c>
      <c r="I134" s="223"/>
      <c r="J134" s="224">
        <f t="shared" si="10"/>
        <v>0</v>
      </c>
      <c r="K134" s="225"/>
      <c r="L134" s="226"/>
      <c r="M134" s="227" t="s">
        <v>18</v>
      </c>
      <c r="N134" s="228" t="s">
        <v>41</v>
      </c>
      <c r="O134" s="66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267</v>
      </c>
      <c r="AT134" s="193" t="s">
        <v>264</v>
      </c>
      <c r="AU134" s="193" t="s">
        <v>77</v>
      </c>
      <c r="AY134" s="19" t="s">
        <v>244</v>
      </c>
      <c r="BE134" s="194">
        <f t="shared" si="14"/>
        <v>0</v>
      </c>
      <c r="BF134" s="194">
        <f t="shared" si="15"/>
        <v>0</v>
      </c>
      <c r="BG134" s="194">
        <f t="shared" si="16"/>
        <v>0</v>
      </c>
      <c r="BH134" s="194">
        <f t="shared" si="17"/>
        <v>0</v>
      </c>
      <c r="BI134" s="194">
        <f t="shared" si="18"/>
        <v>0</v>
      </c>
      <c r="BJ134" s="19" t="s">
        <v>77</v>
      </c>
      <c r="BK134" s="194">
        <f t="shared" si="19"/>
        <v>0</v>
      </c>
      <c r="BL134" s="19" t="s">
        <v>250</v>
      </c>
      <c r="BM134" s="193" t="s">
        <v>6117</v>
      </c>
    </row>
    <row r="135" spans="1:65" s="2" customFormat="1" ht="24.2" customHeight="1">
      <c r="A135" s="36"/>
      <c r="B135" s="37"/>
      <c r="C135" s="218" t="s">
        <v>402</v>
      </c>
      <c r="D135" s="218" t="s">
        <v>264</v>
      </c>
      <c r="E135" s="219" t="s">
        <v>6118</v>
      </c>
      <c r="F135" s="220" t="s">
        <v>6119</v>
      </c>
      <c r="G135" s="221" t="s">
        <v>505</v>
      </c>
      <c r="H135" s="222">
        <v>1</v>
      </c>
      <c r="I135" s="223"/>
      <c r="J135" s="224">
        <f t="shared" si="10"/>
        <v>0</v>
      </c>
      <c r="K135" s="225"/>
      <c r="L135" s="226"/>
      <c r="M135" s="227" t="s">
        <v>18</v>
      </c>
      <c r="N135" s="228" t="s">
        <v>41</v>
      </c>
      <c r="O135" s="66"/>
      <c r="P135" s="191">
        <f t="shared" si="11"/>
        <v>0</v>
      </c>
      <c r="Q135" s="191">
        <v>0</v>
      </c>
      <c r="R135" s="191">
        <f t="shared" si="12"/>
        <v>0</v>
      </c>
      <c r="S135" s="191">
        <v>0</v>
      </c>
      <c r="T135" s="192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267</v>
      </c>
      <c r="AT135" s="193" t="s">
        <v>264</v>
      </c>
      <c r="AU135" s="193" t="s">
        <v>77</v>
      </c>
      <c r="AY135" s="19" t="s">
        <v>244</v>
      </c>
      <c r="BE135" s="194">
        <f t="shared" si="14"/>
        <v>0</v>
      </c>
      <c r="BF135" s="194">
        <f t="shared" si="15"/>
        <v>0</v>
      </c>
      <c r="BG135" s="194">
        <f t="shared" si="16"/>
        <v>0</v>
      </c>
      <c r="BH135" s="194">
        <f t="shared" si="17"/>
        <v>0</v>
      </c>
      <c r="BI135" s="194">
        <f t="shared" si="18"/>
        <v>0</v>
      </c>
      <c r="BJ135" s="19" t="s">
        <v>77</v>
      </c>
      <c r="BK135" s="194">
        <f t="shared" si="19"/>
        <v>0</v>
      </c>
      <c r="BL135" s="19" t="s">
        <v>250</v>
      </c>
      <c r="BM135" s="193" t="s">
        <v>6120</v>
      </c>
    </row>
    <row r="136" spans="1:65" s="2" customFormat="1" ht="16.5" customHeight="1">
      <c r="A136" s="36"/>
      <c r="B136" s="37"/>
      <c r="C136" s="218" t="s">
        <v>407</v>
      </c>
      <c r="D136" s="218" t="s">
        <v>264</v>
      </c>
      <c r="E136" s="219" t="s">
        <v>6121</v>
      </c>
      <c r="F136" s="220" t="s">
        <v>6122</v>
      </c>
      <c r="G136" s="221" t="s">
        <v>505</v>
      </c>
      <c r="H136" s="222">
        <v>6</v>
      </c>
      <c r="I136" s="223"/>
      <c r="J136" s="224">
        <f t="shared" si="10"/>
        <v>0</v>
      </c>
      <c r="K136" s="225"/>
      <c r="L136" s="226"/>
      <c r="M136" s="227" t="s">
        <v>18</v>
      </c>
      <c r="N136" s="228" t="s">
        <v>41</v>
      </c>
      <c r="O136" s="66"/>
      <c r="P136" s="191">
        <f t="shared" si="11"/>
        <v>0</v>
      </c>
      <c r="Q136" s="191">
        <v>0</v>
      </c>
      <c r="R136" s="191">
        <f t="shared" si="12"/>
        <v>0</v>
      </c>
      <c r="S136" s="191">
        <v>0</v>
      </c>
      <c r="T136" s="192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267</v>
      </c>
      <c r="AT136" s="193" t="s">
        <v>264</v>
      </c>
      <c r="AU136" s="193" t="s">
        <v>77</v>
      </c>
      <c r="AY136" s="19" t="s">
        <v>244</v>
      </c>
      <c r="BE136" s="194">
        <f t="shared" si="14"/>
        <v>0</v>
      </c>
      <c r="BF136" s="194">
        <f t="shared" si="15"/>
        <v>0</v>
      </c>
      <c r="BG136" s="194">
        <f t="shared" si="16"/>
        <v>0</v>
      </c>
      <c r="BH136" s="194">
        <f t="shared" si="17"/>
        <v>0</v>
      </c>
      <c r="BI136" s="194">
        <f t="shared" si="18"/>
        <v>0</v>
      </c>
      <c r="BJ136" s="19" t="s">
        <v>77</v>
      </c>
      <c r="BK136" s="194">
        <f t="shared" si="19"/>
        <v>0</v>
      </c>
      <c r="BL136" s="19" t="s">
        <v>250</v>
      </c>
      <c r="BM136" s="193" t="s">
        <v>6123</v>
      </c>
    </row>
    <row r="137" spans="1:65" s="2" customFormat="1" ht="16.5" customHeight="1">
      <c r="A137" s="36"/>
      <c r="B137" s="37"/>
      <c r="C137" s="218" t="s">
        <v>411</v>
      </c>
      <c r="D137" s="218" t="s">
        <v>264</v>
      </c>
      <c r="E137" s="219" t="s">
        <v>6124</v>
      </c>
      <c r="F137" s="220" t="s">
        <v>6125</v>
      </c>
      <c r="G137" s="221" t="s">
        <v>505</v>
      </c>
      <c r="H137" s="222">
        <v>1</v>
      </c>
      <c r="I137" s="223"/>
      <c r="J137" s="224">
        <f t="shared" si="10"/>
        <v>0</v>
      </c>
      <c r="K137" s="225"/>
      <c r="L137" s="226"/>
      <c r="M137" s="227" t="s">
        <v>18</v>
      </c>
      <c r="N137" s="228" t="s">
        <v>41</v>
      </c>
      <c r="O137" s="66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267</v>
      </c>
      <c r="AT137" s="193" t="s">
        <v>264</v>
      </c>
      <c r="AU137" s="193" t="s">
        <v>77</v>
      </c>
      <c r="AY137" s="19" t="s">
        <v>244</v>
      </c>
      <c r="BE137" s="194">
        <f t="shared" si="14"/>
        <v>0</v>
      </c>
      <c r="BF137" s="194">
        <f t="shared" si="15"/>
        <v>0</v>
      </c>
      <c r="BG137" s="194">
        <f t="shared" si="16"/>
        <v>0</v>
      </c>
      <c r="BH137" s="194">
        <f t="shared" si="17"/>
        <v>0</v>
      </c>
      <c r="BI137" s="194">
        <f t="shared" si="18"/>
        <v>0</v>
      </c>
      <c r="BJ137" s="19" t="s">
        <v>77</v>
      </c>
      <c r="BK137" s="194">
        <f t="shared" si="19"/>
        <v>0</v>
      </c>
      <c r="BL137" s="19" t="s">
        <v>250</v>
      </c>
      <c r="BM137" s="193" t="s">
        <v>6126</v>
      </c>
    </row>
    <row r="138" spans="1:65" s="2" customFormat="1" ht="16.5" customHeight="1">
      <c r="A138" s="36"/>
      <c r="B138" s="37"/>
      <c r="C138" s="218" t="s">
        <v>415</v>
      </c>
      <c r="D138" s="218" t="s">
        <v>264</v>
      </c>
      <c r="E138" s="219" t="s">
        <v>6127</v>
      </c>
      <c r="F138" s="220" t="s">
        <v>6128</v>
      </c>
      <c r="G138" s="221" t="s">
        <v>379</v>
      </c>
      <c r="H138" s="222">
        <v>300</v>
      </c>
      <c r="I138" s="223"/>
      <c r="J138" s="224">
        <f t="shared" si="10"/>
        <v>0</v>
      </c>
      <c r="K138" s="225"/>
      <c r="L138" s="226"/>
      <c r="M138" s="227" t="s">
        <v>18</v>
      </c>
      <c r="N138" s="228" t="s">
        <v>41</v>
      </c>
      <c r="O138" s="66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267</v>
      </c>
      <c r="AT138" s="193" t="s">
        <v>264</v>
      </c>
      <c r="AU138" s="193" t="s">
        <v>77</v>
      </c>
      <c r="AY138" s="19" t="s">
        <v>244</v>
      </c>
      <c r="BE138" s="194">
        <f t="shared" si="14"/>
        <v>0</v>
      </c>
      <c r="BF138" s="194">
        <f t="shared" si="15"/>
        <v>0</v>
      </c>
      <c r="BG138" s="194">
        <f t="shared" si="16"/>
        <v>0</v>
      </c>
      <c r="BH138" s="194">
        <f t="shared" si="17"/>
        <v>0</v>
      </c>
      <c r="BI138" s="194">
        <f t="shared" si="18"/>
        <v>0</v>
      </c>
      <c r="BJ138" s="19" t="s">
        <v>77</v>
      </c>
      <c r="BK138" s="194">
        <f t="shared" si="19"/>
        <v>0</v>
      </c>
      <c r="BL138" s="19" t="s">
        <v>250</v>
      </c>
      <c r="BM138" s="193" t="s">
        <v>6129</v>
      </c>
    </row>
    <row r="139" spans="1:65" s="2" customFormat="1" ht="33" customHeight="1">
      <c r="A139" s="36"/>
      <c r="B139" s="37"/>
      <c r="C139" s="218" t="s">
        <v>419</v>
      </c>
      <c r="D139" s="218" t="s">
        <v>264</v>
      </c>
      <c r="E139" s="219" t="s">
        <v>1722</v>
      </c>
      <c r="F139" s="220" t="s">
        <v>1723</v>
      </c>
      <c r="G139" s="221" t="s">
        <v>379</v>
      </c>
      <c r="H139" s="222">
        <v>250</v>
      </c>
      <c r="I139" s="223"/>
      <c r="J139" s="224">
        <f t="shared" si="10"/>
        <v>0</v>
      </c>
      <c r="K139" s="225"/>
      <c r="L139" s="226"/>
      <c r="M139" s="227" t="s">
        <v>18</v>
      </c>
      <c r="N139" s="228" t="s">
        <v>41</v>
      </c>
      <c r="O139" s="66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267</v>
      </c>
      <c r="AT139" s="193" t="s">
        <v>264</v>
      </c>
      <c r="AU139" s="193" t="s">
        <v>77</v>
      </c>
      <c r="AY139" s="19" t="s">
        <v>244</v>
      </c>
      <c r="BE139" s="194">
        <f t="shared" si="14"/>
        <v>0</v>
      </c>
      <c r="BF139" s="194">
        <f t="shared" si="15"/>
        <v>0</v>
      </c>
      <c r="BG139" s="194">
        <f t="shared" si="16"/>
        <v>0</v>
      </c>
      <c r="BH139" s="194">
        <f t="shared" si="17"/>
        <v>0</v>
      </c>
      <c r="BI139" s="194">
        <f t="shared" si="18"/>
        <v>0</v>
      </c>
      <c r="BJ139" s="19" t="s">
        <v>77</v>
      </c>
      <c r="BK139" s="194">
        <f t="shared" si="19"/>
        <v>0</v>
      </c>
      <c r="BL139" s="19" t="s">
        <v>250</v>
      </c>
      <c r="BM139" s="193" t="s">
        <v>6130</v>
      </c>
    </row>
    <row r="140" spans="1:65" s="2" customFormat="1" ht="37.9" customHeight="1">
      <c r="A140" s="36"/>
      <c r="B140" s="37"/>
      <c r="C140" s="218" t="s">
        <v>423</v>
      </c>
      <c r="D140" s="218" t="s">
        <v>264</v>
      </c>
      <c r="E140" s="219" t="s">
        <v>6068</v>
      </c>
      <c r="F140" s="220" t="s">
        <v>6069</v>
      </c>
      <c r="G140" s="221" t="s">
        <v>379</v>
      </c>
      <c r="H140" s="222">
        <v>80</v>
      </c>
      <c r="I140" s="223"/>
      <c r="J140" s="224">
        <f t="shared" si="10"/>
        <v>0</v>
      </c>
      <c r="K140" s="225"/>
      <c r="L140" s="226"/>
      <c r="M140" s="227" t="s">
        <v>18</v>
      </c>
      <c r="N140" s="228" t="s">
        <v>41</v>
      </c>
      <c r="O140" s="66"/>
      <c r="P140" s="191">
        <f t="shared" si="11"/>
        <v>0</v>
      </c>
      <c r="Q140" s="191">
        <v>0</v>
      </c>
      <c r="R140" s="191">
        <f t="shared" si="12"/>
        <v>0</v>
      </c>
      <c r="S140" s="191">
        <v>0</v>
      </c>
      <c r="T140" s="192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267</v>
      </c>
      <c r="AT140" s="193" t="s">
        <v>264</v>
      </c>
      <c r="AU140" s="193" t="s">
        <v>77</v>
      </c>
      <c r="AY140" s="19" t="s">
        <v>244</v>
      </c>
      <c r="BE140" s="194">
        <f t="shared" si="14"/>
        <v>0</v>
      </c>
      <c r="BF140" s="194">
        <f t="shared" si="15"/>
        <v>0</v>
      </c>
      <c r="BG140" s="194">
        <f t="shared" si="16"/>
        <v>0</v>
      </c>
      <c r="BH140" s="194">
        <f t="shared" si="17"/>
        <v>0</v>
      </c>
      <c r="BI140" s="194">
        <f t="shared" si="18"/>
        <v>0</v>
      </c>
      <c r="BJ140" s="19" t="s">
        <v>77</v>
      </c>
      <c r="BK140" s="194">
        <f t="shared" si="19"/>
        <v>0</v>
      </c>
      <c r="BL140" s="19" t="s">
        <v>250</v>
      </c>
      <c r="BM140" s="193" t="s">
        <v>6131</v>
      </c>
    </row>
    <row r="141" spans="1:65" s="2" customFormat="1" ht="16.5" customHeight="1">
      <c r="A141" s="36"/>
      <c r="B141" s="37"/>
      <c r="C141" s="218" t="s">
        <v>427</v>
      </c>
      <c r="D141" s="218" t="s">
        <v>264</v>
      </c>
      <c r="E141" s="219" t="s">
        <v>6132</v>
      </c>
      <c r="F141" s="220" t="s">
        <v>1666</v>
      </c>
      <c r="G141" s="221" t="s">
        <v>505</v>
      </c>
      <c r="H141" s="222">
        <v>1</v>
      </c>
      <c r="I141" s="223"/>
      <c r="J141" s="224">
        <f t="shared" si="10"/>
        <v>0</v>
      </c>
      <c r="K141" s="225"/>
      <c r="L141" s="226"/>
      <c r="M141" s="227" t="s">
        <v>18</v>
      </c>
      <c r="N141" s="228" t="s">
        <v>41</v>
      </c>
      <c r="O141" s="66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267</v>
      </c>
      <c r="AT141" s="193" t="s">
        <v>264</v>
      </c>
      <c r="AU141" s="193" t="s">
        <v>77</v>
      </c>
      <c r="AY141" s="19" t="s">
        <v>244</v>
      </c>
      <c r="BE141" s="194">
        <f t="shared" si="14"/>
        <v>0</v>
      </c>
      <c r="BF141" s="194">
        <f t="shared" si="15"/>
        <v>0</v>
      </c>
      <c r="BG141" s="194">
        <f t="shared" si="16"/>
        <v>0</v>
      </c>
      <c r="BH141" s="194">
        <f t="shared" si="17"/>
        <v>0</v>
      </c>
      <c r="BI141" s="194">
        <f t="shared" si="18"/>
        <v>0</v>
      </c>
      <c r="BJ141" s="19" t="s">
        <v>77</v>
      </c>
      <c r="BK141" s="194">
        <f t="shared" si="19"/>
        <v>0</v>
      </c>
      <c r="BL141" s="19" t="s">
        <v>250</v>
      </c>
      <c r="BM141" s="193" t="s">
        <v>6133</v>
      </c>
    </row>
    <row r="142" spans="1:65" s="2" customFormat="1" ht="16.5" customHeight="1">
      <c r="A142" s="36"/>
      <c r="B142" s="37"/>
      <c r="C142" s="181" t="s">
        <v>431</v>
      </c>
      <c r="D142" s="181" t="s">
        <v>246</v>
      </c>
      <c r="E142" s="182" t="s">
        <v>6134</v>
      </c>
      <c r="F142" s="183" t="s">
        <v>6135</v>
      </c>
      <c r="G142" s="184" t="s">
        <v>505</v>
      </c>
      <c r="H142" s="185">
        <v>1</v>
      </c>
      <c r="I142" s="186"/>
      <c r="J142" s="187">
        <f t="shared" si="10"/>
        <v>0</v>
      </c>
      <c r="K142" s="188"/>
      <c r="L142" s="41"/>
      <c r="M142" s="189" t="s">
        <v>18</v>
      </c>
      <c r="N142" s="190" t="s">
        <v>41</v>
      </c>
      <c r="O142" s="66"/>
      <c r="P142" s="191">
        <f t="shared" si="11"/>
        <v>0</v>
      </c>
      <c r="Q142" s="191">
        <v>0</v>
      </c>
      <c r="R142" s="191">
        <f t="shared" si="12"/>
        <v>0</v>
      </c>
      <c r="S142" s="191">
        <v>0</v>
      </c>
      <c r="T142" s="192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250</v>
      </c>
      <c r="AT142" s="193" t="s">
        <v>246</v>
      </c>
      <c r="AU142" s="193" t="s">
        <v>77</v>
      </c>
      <c r="AY142" s="19" t="s">
        <v>244</v>
      </c>
      <c r="BE142" s="194">
        <f t="shared" si="14"/>
        <v>0</v>
      </c>
      <c r="BF142" s="194">
        <f t="shared" si="15"/>
        <v>0</v>
      </c>
      <c r="BG142" s="194">
        <f t="shared" si="16"/>
        <v>0</v>
      </c>
      <c r="BH142" s="194">
        <f t="shared" si="17"/>
        <v>0</v>
      </c>
      <c r="BI142" s="194">
        <f t="shared" si="18"/>
        <v>0</v>
      </c>
      <c r="BJ142" s="19" t="s">
        <v>77</v>
      </c>
      <c r="BK142" s="194">
        <f t="shared" si="19"/>
        <v>0</v>
      </c>
      <c r="BL142" s="19" t="s">
        <v>250</v>
      </c>
      <c r="BM142" s="193" t="s">
        <v>6136</v>
      </c>
    </row>
    <row r="143" spans="1:65" s="12" customFormat="1" ht="25.9" customHeight="1">
      <c r="B143" s="165"/>
      <c r="C143" s="166"/>
      <c r="D143" s="167" t="s">
        <v>69</v>
      </c>
      <c r="E143" s="168" t="s">
        <v>1259</v>
      </c>
      <c r="F143" s="168" t="s">
        <v>1730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SUM(P144:P158)</f>
        <v>0</v>
      </c>
      <c r="Q143" s="173"/>
      <c r="R143" s="174">
        <f>SUM(R144:R158)</f>
        <v>0</v>
      </c>
      <c r="S143" s="173"/>
      <c r="T143" s="175">
        <f>SUM(T144:T158)</f>
        <v>0</v>
      </c>
      <c r="AR143" s="176" t="s">
        <v>77</v>
      </c>
      <c r="AT143" s="177" t="s">
        <v>69</v>
      </c>
      <c r="AU143" s="177" t="s">
        <v>70</v>
      </c>
      <c r="AY143" s="176" t="s">
        <v>244</v>
      </c>
      <c r="BK143" s="178">
        <f>SUM(BK144:BK158)</f>
        <v>0</v>
      </c>
    </row>
    <row r="144" spans="1:65" s="2" customFormat="1" ht="101.25" customHeight="1">
      <c r="A144" s="36"/>
      <c r="B144" s="37"/>
      <c r="C144" s="218" t="s">
        <v>435</v>
      </c>
      <c r="D144" s="218" t="s">
        <v>264</v>
      </c>
      <c r="E144" s="219" t="s">
        <v>6137</v>
      </c>
      <c r="F144" s="220" t="s">
        <v>6138</v>
      </c>
      <c r="G144" s="221" t="s">
        <v>505</v>
      </c>
      <c r="H144" s="222">
        <v>1</v>
      </c>
      <c r="I144" s="223"/>
      <c r="J144" s="224">
        <f>ROUND(I144*H144,2)</f>
        <v>0</v>
      </c>
      <c r="K144" s="225"/>
      <c r="L144" s="226"/>
      <c r="M144" s="227" t="s">
        <v>18</v>
      </c>
      <c r="N144" s="228" t="s">
        <v>41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267</v>
      </c>
      <c r="AT144" s="193" t="s">
        <v>264</v>
      </c>
      <c r="AU144" s="193" t="s">
        <v>77</v>
      </c>
      <c r="AY144" s="19" t="s">
        <v>244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77</v>
      </c>
      <c r="BK144" s="194">
        <f>ROUND(I144*H144,2)</f>
        <v>0</v>
      </c>
      <c r="BL144" s="19" t="s">
        <v>250</v>
      </c>
      <c r="BM144" s="193" t="s">
        <v>6139</v>
      </c>
    </row>
    <row r="145" spans="1:65" s="2" customFormat="1" ht="16.5" customHeight="1">
      <c r="A145" s="36"/>
      <c r="B145" s="37"/>
      <c r="C145" s="218" t="s">
        <v>440</v>
      </c>
      <c r="D145" s="218" t="s">
        <v>264</v>
      </c>
      <c r="E145" s="219" t="s">
        <v>6140</v>
      </c>
      <c r="F145" s="220" t="s">
        <v>6141</v>
      </c>
      <c r="G145" s="221" t="s">
        <v>1227</v>
      </c>
      <c r="H145" s="222">
        <v>1</v>
      </c>
      <c r="I145" s="223"/>
      <c r="J145" s="224">
        <f>ROUND(I145*H145,2)</f>
        <v>0</v>
      </c>
      <c r="K145" s="225"/>
      <c r="L145" s="226"/>
      <c r="M145" s="227" t="s">
        <v>18</v>
      </c>
      <c r="N145" s="228" t="s">
        <v>41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267</v>
      </c>
      <c r="AT145" s="193" t="s">
        <v>264</v>
      </c>
      <c r="AU145" s="193" t="s">
        <v>77</v>
      </c>
      <c r="AY145" s="19" t="s">
        <v>244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77</v>
      </c>
      <c r="BK145" s="194">
        <f>ROUND(I145*H145,2)</f>
        <v>0</v>
      </c>
      <c r="BL145" s="19" t="s">
        <v>250</v>
      </c>
      <c r="BM145" s="193" t="s">
        <v>6142</v>
      </c>
    </row>
    <row r="146" spans="1:65" s="2" customFormat="1" ht="24.2" customHeight="1">
      <c r="A146" s="36"/>
      <c r="B146" s="37"/>
      <c r="C146" s="218" t="s">
        <v>447</v>
      </c>
      <c r="D146" s="218" t="s">
        <v>264</v>
      </c>
      <c r="E146" s="219" t="s">
        <v>6143</v>
      </c>
      <c r="F146" s="220" t="s">
        <v>6144</v>
      </c>
      <c r="G146" s="221" t="s">
        <v>1227</v>
      </c>
      <c r="H146" s="222">
        <v>67</v>
      </c>
      <c r="I146" s="223"/>
      <c r="J146" s="224">
        <f>ROUND(I146*H146,2)</f>
        <v>0</v>
      </c>
      <c r="K146" s="225"/>
      <c r="L146" s="226"/>
      <c r="M146" s="227" t="s">
        <v>18</v>
      </c>
      <c r="N146" s="228" t="s">
        <v>41</v>
      </c>
      <c r="O146" s="6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267</v>
      </c>
      <c r="AT146" s="193" t="s">
        <v>264</v>
      </c>
      <c r="AU146" s="193" t="s">
        <v>77</v>
      </c>
      <c r="AY146" s="19" t="s">
        <v>244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77</v>
      </c>
      <c r="BK146" s="194">
        <f>ROUND(I146*H146,2)</f>
        <v>0</v>
      </c>
      <c r="BL146" s="19" t="s">
        <v>250</v>
      </c>
      <c r="BM146" s="193" t="s">
        <v>6145</v>
      </c>
    </row>
    <row r="147" spans="1:65" s="2" customFormat="1" ht="19.5">
      <c r="A147" s="36"/>
      <c r="B147" s="37"/>
      <c r="C147" s="38"/>
      <c r="D147" s="197" t="s">
        <v>444</v>
      </c>
      <c r="E147" s="38"/>
      <c r="F147" s="239" t="s">
        <v>6045</v>
      </c>
      <c r="G147" s="38"/>
      <c r="H147" s="38"/>
      <c r="I147" s="240"/>
      <c r="J147" s="38"/>
      <c r="K147" s="38"/>
      <c r="L147" s="41"/>
      <c r="M147" s="241"/>
      <c r="N147" s="24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444</v>
      </c>
      <c r="AU147" s="19" t="s">
        <v>77</v>
      </c>
    </row>
    <row r="148" spans="1:65" s="2" customFormat="1" ht="16.5" customHeight="1">
      <c r="A148" s="36"/>
      <c r="B148" s="37"/>
      <c r="C148" s="218" t="s">
        <v>452</v>
      </c>
      <c r="D148" s="218" t="s">
        <v>264</v>
      </c>
      <c r="E148" s="219" t="s">
        <v>6146</v>
      </c>
      <c r="F148" s="220" t="s">
        <v>1732</v>
      </c>
      <c r="G148" s="221" t="s">
        <v>1227</v>
      </c>
      <c r="H148" s="222">
        <v>9</v>
      </c>
      <c r="I148" s="223"/>
      <c r="J148" s="224">
        <f>ROUND(I148*H148,2)</f>
        <v>0</v>
      </c>
      <c r="K148" s="225"/>
      <c r="L148" s="226"/>
      <c r="M148" s="227" t="s">
        <v>18</v>
      </c>
      <c r="N148" s="228" t="s">
        <v>41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267</v>
      </c>
      <c r="AT148" s="193" t="s">
        <v>264</v>
      </c>
      <c r="AU148" s="193" t="s">
        <v>77</v>
      </c>
      <c r="AY148" s="19" t="s">
        <v>244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77</v>
      </c>
      <c r="BK148" s="194">
        <f>ROUND(I148*H148,2)</f>
        <v>0</v>
      </c>
      <c r="BL148" s="19" t="s">
        <v>250</v>
      </c>
      <c r="BM148" s="193" t="s">
        <v>6147</v>
      </c>
    </row>
    <row r="149" spans="1:65" s="2" customFormat="1" ht="19.5">
      <c r="A149" s="36"/>
      <c r="B149" s="37"/>
      <c r="C149" s="38"/>
      <c r="D149" s="197" t="s">
        <v>444</v>
      </c>
      <c r="E149" s="38"/>
      <c r="F149" s="239" t="s">
        <v>6045</v>
      </c>
      <c r="G149" s="38"/>
      <c r="H149" s="38"/>
      <c r="I149" s="240"/>
      <c r="J149" s="38"/>
      <c r="K149" s="38"/>
      <c r="L149" s="41"/>
      <c r="M149" s="241"/>
      <c r="N149" s="24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444</v>
      </c>
      <c r="AU149" s="19" t="s">
        <v>77</v>
      </c>
    </row>
    <row r="150" spans="1:65" s="2" customFormat="1" ht="16.5" customHeight="1">
      <c r="A150" s="36"/>
      <c r="B150" s="37"/>
      <c r="C150" s="218" t="s">
        <v>459</v>
      </c>
      <c r="D150" s="218" t="s">
        <v>264</v>
      </c>
      <c r="E150" s="219" t="s">
        <v>6148</v>
      </c>
      <c r="F150" s="220" t="s">
        <v>1735</v>
      </c>
      <c r="G150" s="221" t="s">
        <v>379</v>
      </c>
      <c r="H150" s="222">
        <v>1800</v>
      </c>
      <c r="I150" s="223"/>
      <c r="J150" s="224">
        <f>ROUND(I150*H150,2)</f>
        <v>0</v>
      </c>
      <c r="K150" s="225"/>
      <c r="L150" s="226"/>
      <c r="M150" s="227" t="s">
        <v>18</v>
      </c>
      <c r="N150" s="228" t="s">
        <v>41</v>
      </c>
      <c r="O150" s="6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267</v>
      </c>
      <c r="AT150" s="193" t="s">
        <v>264</v>
      </c>
      <c r="AU150" s="193" t="s">
        <v>77</v>
      </c>
      <c r="AY150" s="19" t="s">
        <v>244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77</v>
      </c>
      <c r="BK150" s="194">
        <f>ROUND(I150*H150,2)</f>
        <v>0</v>
      </c>
      <c r="BL150" s="19" t="s">
        <v>250</v>
      </c>
      <c r="BM150" s="193" t="s">
        <v>6149</v>
      </c>
    </row>
    <row r="151" spans="1:65" s="2" customFormat="1" ht="29.25">
      <c r="A151" s="36"/>
      <c r="B151" s="37"/>
      <c r="C151" s="38"/>
      <c r="D151" s="197" t="s">
        <v>444</v>
      </c>
      <c r="E151" s="38"/>
      <c r="F151" s="239" t="s">
        <v>6150</v>
      </c>
      <c r="G151" s="38"/>
      <c r="H151" s="38"/>
      <c r="I151" s="240"/>
      <c r="J151" s="38"/>
      <c r="K151" s="38"/>
      <c r="L151" s="41"/>
      <c r="M151" s="241"/>
      <c r="N151" s="24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444</v>
      </c>
      <c r="AU151" s="19" t="s">
        <v>77</v>
      </c>
    </row>
    <row r="152" spans="1:65" s="2" customFormat="1" ht="24.2" customHeight="1">
      <c r="A152" s="36"/>
      <c r="B152" s="37"/>
      <c r="C152" s="218" t="s">
        <v>467</v>
      </c>
      <c r="D152" s="218" t="s">
        <v>264</v>
      </c>
      <c r="E152" s="219" t="s">
        <v>6151</v>
      </c>
      <c r="F152" s="220" t="s">
        <v>6152</v>
      </c>
      <c r="G152" s="221" t="s">
        <v>379</v>
      </c>
      <c r="H152" s="222">
        <v>25</v>
      </c>
      <c r="I152" s="223"/>
      <c r="J152" s="224">
        <f>ROUND(I152*H152,2)</f>
        <v>0</v>
      </c>
      <c r="K152" s="225"/>
      <c r="L152" s="226"/>
      <c r="M152" s="227" t="s">
        <v>18</v>
      </c>
      <c r="N152" s="228" t="s">
        <v>41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267</v>
      </c>
      <c r="AT152" s="193" t="s">
        <v>264</v>
      </c>
      <c r="AU152" s="193" t="s">
        <v>77</v>
      </c>
      <c r="AY152" s="19" t="s">
        <v>244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77</v>
      </c>
      <c r="BK152" s="194">
        <f>ROUND(I152*H152,2)</f>
        <v>0</v>
      </c>
      <c r="BL152" s="19" t="s">
        <v>250</v>
      </c>
      <c r="BM152" s="193" t="s">
        <v>6153</v>
      </c>
    </row>
    <row r="153" spans="1:65" s="2" customFormat="1" ht="19.5">
      <c r="A153" s="36"/>
      <c r="B153" s="37"/>
      <c r="C153" s="38"/>
      <c r="D153" s="197" t="s">
        <v>444</v>
      </c>
      <c r="E153" s="38"/>
      <c r="F153" s="239" t="s">
        <v>5910</v>
      </c>
      <c r="G153" s="38"/>
      <c r="H153" s="38"/>
      <c r="I153" s="240"/>
      <c r="J153" s="38"/>
      <c r="K153" s="38"/>
      <c r="L153" s="41"/>
      <c r="M153" s="241"/>
      <c r="N153" s="24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444</v>
      </c>
      <c r="AU153" s="19" t="s">
        <v>77</v>
      </c>
    </row>
    <row r="154" spans="1:65" s="2" customFormat="1" ht="16.5" customHeight="1">
      <c r="A154" s="36"/>
      <c r="B154" s="37"/>
      <c r="C154" s="218" t="s">
        <v>472</v>
      </c>
      <c r="D154" s="218" t="s">
        <v>264</v>
      </c>
      <c r="E154" s="219" t="s">
        <v>6154</v>
      </c>
      <c r="F154" s="220" t="s">
        <v>1739</v>
      </c>
      <c r="G154" s="221" t="s">
        <v>1227</v>
      </c>
      <c r="H154" s="222">
        <v>2400</v>
      </c>
      <c r="I154" s="223"/>
      <c r="J154" s="224">
        <f>ROUND(I154*H154,2)</f>
        <v>0</v>
      </c>
      <c r="K154" s="225"/>
      <c r="L154" s="226"/>
      <c r="M154" s="227" t="s">
        <v>18</v>
      </c>
      <c r="N154" s="228" t="s">
        <v>41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267</v>
      </c>
      <c r="AT154" s="193" t="s">
        <v>264</v>
      </c>
      <c r="AU154" s="193" t="s">
        <v>77</v>
      </c>
      <c r="AY154" s="19" t="s">
        <v>244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77</v>
      </c>
      <c r="BK154" s="194">
        <f>ROUND(I154*H154,2)</f>
        <v>0</v>
      </c>
      <c r="BL154" s="19" t="s">
        <v>250</v>
      </c>
      <c r="BM154" s="193" t="s">
        <v>6155</v>
      </c>
    </row>
    <row r="155" spans="1:65" s="2" customFormat="1" ht="19.5">
      <c r="A155" s="36"/>
      <c r="B155" s="37"/>
      <c r="C155" s="38"/>
      <c r="D155" s="197" t="s">
        <v>444</v>
      </c>
      <c r="E155" s="38"/>
      <c r="F155" s="239" t="s">
        <v>6156</v>
      </c>
      <c r="G155" s="38"/>
      <c r="H155" s="38"/>
      <c r="I155" s="240"/>
      <c r="J155" s="38"/>
      <c r="K155" s="38"/>
      <c r="L155" s="41"/>
      <c r="M155" s="241"/>
      <c r="N155" s="24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444</v>
      </c>
      <c r="AU155" s="19" t="s">
        <v>77</v>
      </c>
    </row>
    <row r="156" spans="1:65" s="2" customFormat="1" ht="33" customHeight="1">
      <c r="A156" s="36"/>
      <c r="B156" s="37"/>
      <c r="C156" s="218" t="s">
        <v>478</v>
      </c>
      <c r="D156" s="218" t="s">
        <v>264</v>
      </c>
      <c r="E156" s="219" t="s">
        <v>6157</v>
      </c>
      <c r="F156" s="220" t="s">
        <v>1742</v>
      </c>
      <c r="G156" s="221" t="s">
        <v>1227</v>
      </c>
      <c r="H156" s="222">
        <v>800</v>
      </c>
      <c r="I156" s="223"/>
      <c r="J156" s="224">
        <f>ROUND(I156*H156,2)</f>
        <v>0</v>
      </c>
      <c r="K156" s="225"/>
      <c r="L156" s="226"/>
      <c r="M156" s="227" t="s">
        <v>18</v>
      </c>
      <c r="N156" s="228" t="s">
        <v>41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267</v>
      </c>
      <c r="AT156" s="193" t="s">
        <v>264</v>
      </c>
      <c r="AU156" s="193" t="s">
        <v>77</v>
      </c>
      <c r="AY156" s="19" t="s">
        <v>244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77</v>
      </c>
      <c r="BK156" s="194">
        <f>ROUND(I156*H156,2)</f>
        <v>0</v>
      </c>
      <c r="BL156" s="19" t="s">
        <v>250</v>
      </c>
      <c r="BM156" s="193" t="s">
        <v>6158</v>
      </c>
    </row>
    <row r="157" spans="1:65" s="2" customFormat="1" ht="16.5" customHeight="1">
      <c r="A157" s="36"/>
      <c r="B157" s="37"/>
      <c r="C157" s="218" t="s">
        <v>483</v>
      </c>
      <c r="D157" s="218" t="s">
        <v>264</v>
      </c>
      <c r="E157" s="219" t="s">
        <v>6159</v>
      </c>
      <c r="F157" s="220" t="s">
        <v>1666</v>
      </c>
      <c r="G157" s="221" t="s">
        <v>505</v>
      </c>
      <c r="H157" s="222">
        <v>1</v>
      </c>
      <c r="I157" s="223"/>
      <c r="J157" s="224">
        <f>ROUND(I157*H157,2)</f>
        <v>0</v>
      </c>
      <c r="K157" s="225"/>
      <c r="L157" s="226"/>
      <c r="M157" s="227" t="s">
        <v>18</v>
      </c>
      <c r="N157" s="228" t="s">
        <v>41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267</v>
      </c>
      <c r="AT157" s="193" t="s">
        <v>264</v>
      </c>
      <c r="AU157" s="193" t="s">
        <v>77</v>
      </c>
      <c r="AY157" s="19" t="s">
        <v>244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77</v>
      </c>
      <c r="BK157" s="194">
        <f>ROUND(I157*H157,2)</f>
        <v>0</v>
      </c>
      <c r="BL157" s="19" t="s">
        <v>250</v>
      </c>
      <c r="BM157" s="193" t="s">
        <v>6160</v>
      </c>
    </row>
    <row r="158" spans="1:65" s="2" customFormat="1" ht="16.5" customHeight="1">
      <c r="A158" s="36"/>
      <c r="B158" s="37"/>
      <c r="C158" s="181" t="s">
        <v>490</v>
      </c>
      <c r="D158" s="181" t="s">
        <v>246</v>
      </c>
      <c r="E158" s="182" t="s">
        <v>6161</v>
      </c>
      <c r="F158" s="183" t="s">
        <v>1747</v>
      </c>
      <c r="G158" s="184" t="s">
        <v>505</v>
      </c>
      <c r="H158" s="185">
        <v>1</v>
      </c>
      <c r="I158" s="186"/>
      <c r="J158" s="187">
        <f>ROUND(I158*H158,2)</f>
        <v>0</v>
      </c>
      <c r="K158" s="188"/>
      <c r="L158" s="41"/>
      <c r="M158" s="189" t="s">
        <v>18</v>
      </c>
      <c r="N158" s="190" t="s">
        <v>41</v>
      </c>
      <c r="O158" s="6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250</v>
      </c>
      <c r="AT158" s="193" t="s">
        <v>246</v>
      </c>
      <c r="AU158" s="193" t="s">
        <v>77</v>
      </c>
      <c r="AY158" s="19" t="s">
        <v>244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77</v>
      </c>
      <c r="BK158" s="194">
        <f>ROUND(I158*H158,2)</f>
        <v>0</v>
      </c>
      <c r="BL158" s="19" t="s">
        <v>250</v>
      </c>
      <c r="BM158" s="193" t="s">
        <v>6162</v>
      </c>
    </row>
    <row r="159" spans="1:65" s="12" customFormat="1" ht="25.9" customHeight="1">
      <c r="B159" s="165"/>
      <c r="C159" s="166"/>
      <c r="D159" s="167" t="s">
        <v>69</v>
      </c>
      <c r="E159" s="168" t="s">
        <v>1267</v>
      </c>
      <c r="F159" s="168" t="s">
        <v>6163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SUM(P160:P181)</f>
        <v>0</v>
      </c>
      <c r="Q159" s="173"/>
      <c r="R159" s="174">
        <f>SUM(R160:R181)</f>
        <v>0</v>
      </c>
      <c r="S159" s="173"/>
      <c r="T159" s="175">
        <f>SUM(T160:T181)</f>
        <v>0</v>
      </c>
      <c r="AR159" s="176" t="s">
        <v>77</v>
      </c>
      <c r="AT159" s="177" t="s">
        <v>69</v>
      </c>
      <c r="AU159" s="177" t="s">
        <v>70</v>
      </c>
      <c r="AY159" s="176" t="s">
        <v>244</v>
      </c>
      <c r="BK159" s="178">
        <f>SUM(BK160:BK181)</f>
        <v>0</v>
      </c>
    </row>
    <row r="160" spans="1:65" s="2" customFormat="1" ht="49.15" customHeight="1">
      <c r="A160" s="36"/>
      <c r="B160" s="37"/>
      <c r="C160" s="218" t="s">
        <v>497</v>
      </c>
      <c r="D160" s="218" t="s">
        <v>264</v>
      </c>
      <c r="E160" s="219" t="s">
        <v>6164</v>
      </c>
      <c r="F160" s="220" t="s">
        <v>6165</v>
      </c>
      <c r="G160" s="221" t="s">
        <v>505</v>
      </c>
      <c r="H160" s="222">
        <v>1</v>
      </c>
      <c r="I160" s="223"/>
      <c r="J160" s="224">
        <f>ROUND(I160*H160,2)</f>
        <v>0</v>
      </c>
      <c r="K160" s="225"/>
      <c r="L160" s="226"/>
      <c r="M160" s="227" t="s">
        <v>18</v>
      </c>
      <c r="N160" s="228" t="s">
        <v>41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267</v>
      </c>
      <c r="AT160" s="193" t="s">
        <v>264</v>
      </c>
      <c r="AU160" s="193" t="s">
        <v>77</v>
      </c>
      <c r="AY160" s="19" t="s">
        <v>244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77</v>
      </c>
      <c r="BK160" s="194">
        <f>ROUND(I160*H160,2)</f>
        <v>0</v>
      </c>
      <c r="BL160" s="19" t="s">
        <v>250</v>
      </c>
      <c r="BM160" s="193" t="s">
        <v>6166</v>
      </c>
    </row>
    <row r="161" spans="1:65" s="2" customFormat="1" ht="44.25" customHeight="1">
      <c r="A161" s="36"/>
      <c r="B161" s="37"/>
      <c r="C161" s="218" t="s">
        <v>502</v>
      </c>
      <c r="D161" s="218" t="s">
        <v>264</v>
      </c>
      <c r="E161" s="219" t="s">
        <v>6167</v>
      </c>
      <c r="F161" s="220" t="s">
        <v>6168</v>
      </c>
      <c r="G161" s="221" t="s">
        <v>505</v>
      </c>
      <c r="H161" s="222">
        <v>1</v>
      </c>
      <c r="I161" s="223"/>
      <c r="J161" s="224">
        <f>ROUND(I161*H161,2)</f>
        <v>0</v>
      </c>
      <c r="K161" s="225"/>
      <c r="L161" s="226"/>
      <c r="M161" s="227" t="s">
        <v>18</v>
      </c>
      <c r="N161" s="228" t="s">
        <v>41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267</v>
      </c>
      <c r="AT161" s="193" t="s">
        <v>264</v>
      </c>
      <c r="AU161" s="193" t="s">
        <v>77</v>
      </c>
      <c r="AY161" s="19" t="s">
        <v>244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77</v>
      </c>
      <c r="BK161" s="194">
        <f>ROUND(I161*H161,2)</f>
        <v>0</v>
      </c>
      <c r="BL161" s="19" t="s">
        <v>250</v>
      </c>
      <c r="BM161" s="193" t="s">
        <v>6169</v>
      </c>
    </row>
    <row r="162" spans="1:65" s="2" customFormat="1" ht="16.5" customHeight="1">
      <c r="A162" s="36"/>
      <c r="B162" s="37"/>
      <c r="C162" s="218" t="s">
        <v>507</v>
      </c>
      <c r="D162" s="218" t="s">
        <v>264</v>
      </c>
      <c r="E162" s="219" t="s">
        <v>6170</v>
      </c>
      <c r="F162" s="220" t="s">
        <v>6171</v>
      </c>
      <c r="G162" s="221" t="s">
        <v>505</v>
      </c>
      <c r="H162" s="222">
        <v>6</v>
      </c>
      <c r="I162" s="223"/>
      <c r="J162" s="224">
        <f>ROUND(I162*H162,2)</f>
        <v>0</v>
      </c>
      <c r="K162" s="225"/>
      <c r="L162" s="226"/>
      <c r="M162" s="227" t="s">
        <v>18</v>
      </c>
      <c r="N162" s="228" t="s">
        <v>41</v>
      </c>
      <c r="O162" s="6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267</v>
      </c>
      <c r="AT162" s="193" t="s">
        <v>264</v>
      </c>
      <c r="AU162" s="193" t="s">
        <v>77</v>
      </c>
      <c r="AY162" s="19" t="s">
        <v>244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77</v>
      </c>
      <c r="BK162" s="194">
        <f>ROUND(I162*H162,2)</f>
        <v>0</v>
      </c>
      <c r="BL162" s="19" t="s">
        <v>250</v>
      </c>
      <c r="BM162" s="193" t="s">
        <v>6172</v>
      </c>
    </row>
    <row r="163" spans="1:65" s="2" customFormat="1" ht="19.5">
      <c r="A163" s="36"/>
      <c r="B163" s="37"/>
      <c r="C163" s="38"/>
      <c r="D163" s="197" t="s">
        <v>444</v>
      </c>
      <c r="E163" s="38"/>
      <c r="F163" s="239" t="s">
        <v>6045</v>
      </c>
      <c r="G163" s="38"/>
      <c r="H163" s="38"/>
      <c r="I163" s="240"/>
      <c r="J163" s="38"/>
      <c r="K163" s="38"/>
      <c r="L163" s="41"/>
      <c r="M163" s="241"/>
      <c r="N163" s="24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444</v>
      </c>
      <c r="AU163" s="19" t="s">
        <v>77</v>
      </c>
    </row>
    <row r="164" spans="1:65" s="2" customFormat="1" ht="16.5" customHeight="1">
      <c r="A164" s="36"/>
      <c r="B164" s="37"/>
      <c r="C164" s="218" t="s">
        <v>512</v>
      </c>
      <c r="D164" s="218" t="s">
        <v>264</v>
      </c>
      <c r="E164" s="219" t="s">
        <v>6173</v>
      </c>
      <c r="F164" s="220" t="s">
        <v>6174</v>
      </c>
      <c r="G164" s="221" t="s">
        <v>505</v>
      </c>
      <c r="H164" s="222">
        <v>12</v>
      </c>
      <c r="I164" s="223"/>
      <c r="J164" s="224">
        <f>ROUND(I164*H164,2)</f>
        <v>0</v>
      </c>
      <c r="K164" s="225"/>
      <c r="L164" s="226"/>
      <c r="M164" s="227" t="s">
        <v>18</v>
      </c>
      <c r="N164" s="228" t="s">
        <v>41</v>
      </c>
      <c r="O164" s="6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267</v>
      </c>
      <c r="AT164" s="193" t="s">
        <v>264</v>
      </c>
      <c r="AU164" s="193" t="s">
        <v>77</v>
      </c>
      <c r="AY164" s="19" t="s">
        <v>244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77</v>
      </c>
      <c r="BK164" s="194">
        <f>ROUND(I164*H164,2)</f>
        <v>0</v>
      </c>
      <c r="BL164" s="19" t="s">
        <v>250</v>
      </c>
      <c r="BM164" s="193" t="s">
        <v>6175</v>
      </c>
    </row>
    <row r="165" spans="1:65" s="2" customFormat="1" ht="19.5">
      <c r="A165" s="36"/>
      <c r="B165" s="37"/>
      <c r="C165" s="38"/>
      <c r="D165" s="197" t="s">
        <v>444</v>
      </c>
      <c r="E165" s="38"/>
      <c r="F165" s="239" t="s">
        <v>6045</v>
      </c>
      <c r="G165" s="38"/>
      <c r="H165" s="38"/>
      <c r="I165" s="240"/>
      <c r="J165" s="38"/>
      <c r="K165" s="38"/>
      <c r="L165" s="41"/>
      <c r="M165" s="241"/>
      <c r="N165" s="24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444</v>
      </c>
      <c r="AU165" s="19" t="s">
        <v>77</v>
      </c>
    </row>
    <row r="166" spans="1:65" s="2" customFormat="1" ht="33" customHeight="1">
      <c r="A166" s="36"/>
      <c r="B166" s="37"/>
      <c r="C166" s="218" t="s">
        <v>518</v>
      </c>
      <c r="D166" s="218" t="s">
        <v>264</v>
      </c>
      <c r="E166" s="219" t="s">
        <v>6176</v>
      </c>
      <c r="F166" s="220" t="s">
        <v>6177</v>
      </c>
      <c r="G166" s="221" t="s">
        <v>505</v>
      </c>
      <c r="H166" s="222">
        <v>5</v>
      </c>
      <c r="I166" s="223"/>
      <c r="J166" s="224">
        <f>ROUND(I166*H166,2)</f>
        <v>0</v>
      </c>
      <c r="K166" s="225"/>
      <c r="L166" s="226"/>
      <c r="M166" s="227" t="s">
        <v>18</v>
      </c>
      <c r="N166" s="228" t="s">
        <v>41</v>
      </c>
      <c r="O166" s="66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267</v>
      </c>
      <c r="AT166" s="193" t="s">
        <v>264</v>
      </c>
      <c r="AU166" s="193" t="s">
        <v>77</v>
      </c>
      <c r="AY166" s="19" t="s">
        <v>244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77</v>
      </c>
      <c r="BK166" s="194">
        <f>ROUND(I166*H166,2)</f>
        <v>0</v>
      </c>
      <c r="BL166" s="19" t="s">
        <v>250</v>
      </c>
      <c r="BM166" s="193" t="s">
        <v>6178</v>
      </c>
    </row>
    <row r="167" spans="1:65" s="2" customFormat="1" ht="19.5">
      <c r="A167" s="36"/>
      <c r="B167" s="37"/>
      <c r="C167" s="38"/>
      <c r="D167" s="197" t="s">
        <v>444</v>
      </c>
      <c r="E167" s="38"/>
      <c r="F167" s="239" t="s">
        <v>6045</v>
      </c>
      <c r="G167" s="38"/>
      <c r="H167" s="38"/>
      <c r="I167" s="240"/>
      <c r="J167" s="38"/>
      <c r="K167" s="38"/>
      <c r="L167" s="41"/>
      <c r="M167" s="241"/>
      <c r="N167" s="24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444</v>
      </c>
      <c r="AU167" s="19" t="s">
        <v>77</v>
      </c>
    </row>
    <row r="168" spans="1:65" s="2" customFormat="1" ht="24.2" customHeight="1">
      <c r="A168" s="36"/>
      <c r="B168" s="37"/>
      <c r="C168" s="218" t="s">
        <v>523</v>
      </c>
      <c r="D168" s="218" t="s">
        <v>264</v>
      </c>
      <c r="E168" s="219" t="s">
        <v>6179</v>
      </c>
      <c r="F168" s="220" t="s">
        <v>6180</v>
      </c>
      <c r="G168" s="221" t="s">
        <v>379</v>
      </c>
      <c r="H168" s="222">
        <v>350</v>
      </c>
      <c r="I168" s="223"/>
      <c r="J168" s="224">
        <f>ROUND(I168*H168,2)</f>
        <v>0</v>
      </c>
      <c r="K168" s="225"/>
      <c r="L168" s="226"/>
      <c r="M168" s="227" t="s">
        <v>18</v>
      </c>
      <c r="N168" s="228" t="s">
        <v>41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267</v>
      </c>
      <c r="AT168" s="193" t="s">
        <v>264</v>
      </c>
      <c r="AU168" s="193" t="s">
        <v>77</v>
      </c>
      <c r="AY168" s="19" t="s">
        <v>244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77</v>
      </c>
      <c r="BK168" s="194">
        <f>ROUND(I168*H168,2)</f>
        <v>0</v>
      </c>
      <c r="BL168" s="19" t="s">
        <v>250</v>
      </c>
      <c r="BM168" s="193" t="s">
        <v>6181</v>
      </c>
    </row>
    <row r="169" spans="1:65" s="2" customFormat="1" ht="19.5">
      <c r="A169" s="36"/>
      <c r="B169" s="37"/>
      <c r="C169" s="38"/>
      <c r="D169" s="197" t="s">
        <v>444</v>
      </c>
      <c r="E169" s="38"/>
      <c r="F169" s="239" t="s">
        <v>6182</v>
      </c>
      <c r="G169" s="38"/>
      <c r="H169" s="38"/>
      <c r="I169" s="240"/>
      <c r="J169" s="38"/>
      <c r="K169" s="38"/>
      <c r="L169" s="41"/>
      <c r="M169" s="241"/>
      <c r="N169" s="24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444</v>
      </c>
      <c r="AU169" s="19" t="s">
        <v>77</v>
      </c>
    </row>
    <row r="170" spans="1:65" s="2" customFormat="1" ht="24.2" customHeight="1">
      <c r="A170" s="36"/>
      <c r="B170" s="37"/>
      <c r="C170" s="218" t="s">
        <v>529</v>
      </c>
      <c r="D170" s="218" t="s">
        <v>264</v>
      </c>
      <c r="E170" s="219" t="s">
        <v>6183</v>
      </c>
      <c r="F170" s="220" t="s">
        <v>6184</v>
      </c>
      <c r="G170" s="221" t="s">
        <v>379</v>
      </c>
      <c r="H170" s="222">
        <v>10</v>
      </c>
      <c r="I170" s="223"/>
      <c r="J170" s="224">
        <f>ROUND(I170*H170,2)</f>
        <v>0</v>
      </c>
      <c r="K170" s="225"/>
      <c r="L170" s="226"/>
      <c r="M170" s="227" t="s">
        <v>18</v>
      </c>
      <c r="N170" s="228" t="s">
        <v>41</v>
      </c>
      <c r="O170" s="6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267</v>
      </c>
      <c r="AT170" s="193" t="s">
        <v>264</v>
      </c>
      <c r="AU170" s="193" t="s">
        <v>77</v>
      </c>
      <c r="AY170" s="19" t="s">
        <v>244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77</v>
      </c>
      <c r="BK170" s="194">
        <f>ROUND(I170*H170,2)</f>
        <v>0</v>
      </c>
      <c r="BL170" s="19" t="s">
        <v>250</v>
      </c>
      <c r="BM170" s="193" t="s">
        <v>6185</v>
      </c>
    </row>
    <row r="171" spans="1:65" s="2" customFormat="1" ht="19.5">
      <c r="A171" s="36"/>
      <c r="B171" s="37"/>
      <c r="C171" s="38"/>
      <c r="D171" s="197" t="s">
        <v>444</v>
      </c>
      <c r="E171" s="38"/>
      <c r="F171" s="239" t="s">
        <v>5910</v>
      </c>
      <c r="G171" s="38"/>
      <c r="H171" s="38"/>
      <c r="I171" s="240"/>
      <c r="J171" s="38"/>
      <c r="K171" s="38"/>
      <c r="L171" s="41"/>
      <c r="M171" s="241"/>
      <c r="N171" s="24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444</v>
      </c>
      <c r="AU171" s="19" t="s">
        <v>77</v>
      </c>
    </row>
    <row r="172" spans="1:65" s="2" customFormat="1" ht="24.2" customHeight="1">
      <c r="A172" s="36"/>
      <c r="B172" s="37"/>
      <c r="C172" s="218" t="s">
        <v>533</v>
      </c>
      <c r="D172" s="218" t="s">
        <v>264</v>
      </c>
      <c r="E172" s="219" t="s">
        <v>6186</v>
      </c>
      <c r="F172" s="220" t="s">
        <v>6187</v>
      </c>
      <c r="G172" s="221" t="s">
        <v>379</v>
      </c>
      <c r="H172" s="222">
        <v>250</v>
      </c>
      <c r="I172" s="223"/>
      <c r="J172" s="224">
        <f>ROUND(I172*H172,2)</f>
        <v>0</v>
      </c>
      <c r="K172" s="225"/>
      <c r="L172" s="226"/>
      <c r="M172" s="227" t="s">
        <v>18</v>
      </c>
      <c r="N172" s="228" t="s">
        <v>41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267</v>
      </c>
      <c r="AT172" s="193" t="s">
        <v>264</v>
      </c>
      <c r="AU172" s="193" t="s">
        <v>77</v>
      </c>
      <c r="AY172" s="19" t="s">
        <v>244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77</v>
      </c>
      <c r="BK172" s="194">
        <f>ROUND(I172*H172,2)</f>
        <v>0</v>
      </c>
      <c r="BL172" s="19" t="s">
        <v>250</v>
      </c>
      <c r="BM172" s="193" t="s">
        <v>6188</v>
      </c>
    </row>
    <row r="173" spans="1:65" s="2" customFormat="1" ht="19.5">
      <c r="A173" s="36"/>
      <c r="B173" s="37"/>
      <c r="C173" s="38"/>
      <c r="D173" s="197" t="s">
        <v>444</v>
      </c>
      <c r="E173" s="38"/>
      <c r="F173" s="239" t="s">
        <v>6189</v>
      </c>
      <c r="G173" s="38"/>
      <c r="H173" s="38"/>
      <c r="I173" s="240"/>
      <c r="J173" s="38"/>
      <c r="K173" s="38"/>
      <c r="L173" s="41"/>
      <c r="M173" s="241"/>
      <c r="N173" s="24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444</v>
      </c>
      <c r="AU173" s="19" t="s">
        <v>77</v>
      </c>
    </row>
    <row r="174" spans="1:65" s="2" customFormat="1" ht="24.2" customHeight="1">
      <c r="A174" s="36"/>
      <c r="B174" s="37"/>
      <c r="C174" s="218" t="s">
        <v>538</v>
      </c>
      <c r="D174" s="218" t="s">
        <v>264</v>
      </c>
      <c r="E174" s="219" t="s">
        <v>6190</v>
      </c>
      <c r="F174" s="220" t="s">
        <v>6191</v>
      </c>
      <c r="G174" s="221" t="s">
        <v>1227</v>
      </c>
      <c r="H174" s="222">
        <v>300</v>
      </c>
      <c r="I174" s="223"/>
      <c r="J174" s="224">
        <f>ROUND(I174*H174,2)</f>
        <v>0</v>
      </c>
      <c r="K174" s="225"/>
      <c r="L174" s="226"/>
      <c r="M174" s="227" t="s">
        <v>18</v>
      </c>
      <c r="N174" s="228" t="s">
        <v>41</v>
      </c>
      <c r="O174" s="6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267</v>
      </c>
      <c r="AT174" s="193" t="s">
        <v>264</v>
      </c>
      <c r="AU174" s="193" t="s">
        <v>77</v>
      </c>
      <c r="AY174" s="19" t="s">
        <v>244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77</v>
      </c>
      <c r="BK174" s="194">
        <f>ROUND(I174*H174,2)</f>
        <v>0</v>
      </c>
      <c r="BL174" s="19" t="s">
        <v>250</v>
      </c>
      <c r="BM174" s="193" t="s">
        <v>6192</v>
      </c>
    </row>
    <row r="175" spans="1:65" s="2" customFormat="1" ht="19.5">
      <c r="A175" s="36"/>
      <c r="B175" s="37"/>
      <c r="C175" s="38"/>
      <c r="D175" s="197" t="s">
        <v>444</v>
      </c>
      <c r="E175" s="38"/>
      <c r="F175" s="239" t="s">
        <v>6193</v>
      </c>
      <c r="G175" s="38"/>
      <c r="H175" s="38"/>
      <c r="I175" s="240"/>
      <c r="J175" s="38"/>
      <c r="K175" s="38"/>
      <c r="L175" s="41"/>
      <c r="M175" s="241"/>
      <c r="N175" s="24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444</v>
      </c>
      <c r="AU175" s="19" t="s">
        <v>77</v>
      </c>
    </row>
    <row r="176" spans="1:65" s="2" customFormat="1" ht="33" customHeight="1">
      <c r="A176" s="36"/>
      <c r="B176" s="37"/>
      <c r="C176" s="218" t="s">
        <v>542</v>
      </c>
      <c r="D176" s="218" t="s">
        <v>264</v>
      </c>
      <c r="E176" s="219" t="s">
        <v>6065</v>
      </c>
      <c r="F176" s="220" t="s">
        <v>1742</v>
      </c>
      <c r="G176" s="221" t="s">
        <v>379</v>
      </c>
      <c r="H176" s="222">
        <v>400</v>
      </c>
      <c r="I176" s="223"/>
      <c r="J176" s="224">
        <f>ROUND(I176*H176,2)</f>
        <v>0</v>
      </c>
      <c r="K176" s="225"/>
      <c r="L176" s="226"/>
      <c r="M176" s="227" t="s">
        <v>18</v>
      </c>
      <c r="N176" s="228" t="s">
        <v>41</v>
      </c>
      <c r="O176" s="6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267</v>
      </c>
      <c r="AT176" s="193" t="s">
        <v>264</v>
      </c>
      <c r="AU176" s="193" t="s">
        <v>77</v>
      </c>
      <c r="AY176" s="19" t="s">
        <v>244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77</v>
      </c>
      <c r="BK176" s="194">
        <f>ROUND(I176*H176,2)</f>
        <v>0</v>
      </c>
      <c r="BL176" s="19" t="s">
        <v>250</v>
      </c>
      <c r="BM176" s="193" t="s">
        <v>6194</v>
      </c>
    </row>
    <row r="177" spans="1:65" s="2" customFormat="1" ht="19.5">
      <c r="A177" s="36"/>
      <c r="B177" s="37"/>
      <c r="C177" s="38"/>
      <c r="D177" s="197" t="s">
        <v>444</v>
      </c>
      <c r="E177" s="38"/>
      <c r="F177" s="239" t="s">
        <v>6195</v>
      </c>
      <c r="G177" s="38"/>
      <c r="H177" s="38"/>
      <c r="I177" s="240"/>
      <c r="J177" s="38"/>
      <c r="K177" s="38"/>
      <c r="L177" s="41"/>
      <c r="M177" s="241"/>
      <c r="N177" s="24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444</v>
      </c>
      <c r="AU177" s="19" t="s">
        <v>77</v>
      </c>
    </row>
    <row r="178" spans="1:65" s="2" customFormat="1" ht="37.9" customHeight="1">
      <c r="A178" s="36"/>
      <c r="B178" s="37"/>
      <c r="C178" s="218" t="s">
        <v>547</v>
      </c>
      <c r="D178" s="218" t="s">
        <v>264</v>
      </c>
      <c r="E178" s="219" t="s">
        <v>6068</v>
      </c>
      <c r="F178" s="220" t="s">
        <v>6069</v>
      </c>
      <c r="G178" s="221" t="s">
        <v>379</v>
      </c>
      <c r="H178" s="222">
        <v>40</v>
      </c>
      <c r="I178" s="223"/>
      <c r="J178" s="224">
        <f>ROUND(I178*H178,2)</f>
        <v>0</v>
      </c>
      <c r="K178" s="225"/>
      <c r="L178" s="226"/>
      <c r="M178" s="227" t="s">
        <v>18</v>
      </c>
      <c r="N178" s="228" t="s">
        <v>41</v>
      </c>
      <c r="O178" s="6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267</v>
      </c>
      <c r="AT178" s="193" t="s">
        <v>264</v>
      </c>
      <c r="AU178" s="193" t="s">
        <v>77</v>
      </c>
      <c r="AY178" s="19" t="s">
        <v>244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77</v>
      </c>
      <c r="BK178" s="194">
        <f>ROUND(I178*H178,2)</f>
        <v>0</v>
      </c>
      <c r="BL178" s="19" t="s">
        <v>250</v>
      </c>
      <c r="BM178" s="193" t="s">
        <v>6196</v>
      </c>
    </row>
    <row r="179" spans="1:65" s="2" customFormat="1" ht="19.5">
      <c r="A179" s="36"/>
      <c r="B179" s="37"/>
      <c r="C179" s="38"/>
      <c r="D179" s="197" t="s">
        <v>444</v>
      </c>
      <c r="E179" s="38"/>
      <c r="F179" s="239" t="s">
        <v>6197</v>
      </c>
      <c r="G179" s="38"/>
      <c r="H179" s="38"/>
      <c r="I179" s="240"/>
      <c r="J179" s="38"/>
      <c r="K179" s="38"/>
      <c r="L179" s="41"/>
      <c r="M179" s="241"/>
      <c r="N179" s="24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444</v>
      </c>
      <c r="AU179" s="19" t="s">
        <v>77</v>
      </c>
    </row>
    <row r="180" spans="1:65" s="2" customFormat="1" ht="33" customHeight="1">
      <c r="A180" s="36"/>
      <c r="B180" s="37"/>
      <c r="C180" s="218" t="s">
        <v>551</v>
      </c>
      <c r="D180" s="218" t="s">
        <v>264</v>
      </c>
      <c r="E180" s="219" t="s">
        <v>6198</v>
      </c>
      <c r="F180" s="220" t="s">
        <v>6199</v>
      </c>
      <c r="G180" s="221" t="s">
        <v>505</v>
      </c>
      <c r="H180" s="222">
        <v>1</v>
      </c>
      <c r="I180" s="223"/>
      <c r="J180" s="224">
        <f>ROUND(I180*H180,2)</f>
        <v>0</v>
      </c>
      <c r="K180" s="225"/>
      <c r="L180" s="226"/>
      <c r="M180" s="227" t="s">
        <v>18</v>
      </c>
      <c r="N180" s="228" t="s">
        <v>41</v>
      </c>
      <c r="O180" s="6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267</v>
      </c>
      <c r="AT180" s="193" t="s">
        <v>264</v>
      </c>
      <c r="AU180" s="193" t="s">
        <v>77</v>
      </c>
      <c r="AY180" s="19" t="s">
        <v>244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77</v>
      </c>
      <c r="BK180" s="194">
        <f>ROUND(I180*H180,2)</f>
        <v>0</v>
      </c>
      <c r="BL180" s="19" t="s">
        <v>250</v>
      </c>
      <c r="BM180" s="193" t="s">
        <v>6200</v>
      </c>
    </row>
    <row r="181" spans="1:65" s="2" customFormat="1" ht="16.5" customHeight="1">
      <c r="A181" s="36"/>
      <c r="B181" s="37"/>
      <c r="C181" s="181" t="s">
        <v>556</v>
      </c>
      <c r="D181" s="181" t="s">
        <v>246</v>
      </c>
      <c r="E181" s="182" t="s">
        <v>6201</v>
      </c>
      <c r="F181" s="183" t="s">
        <v>6202</v>
      </c>
      <c r="G181" s="184" t="s">
        <v>505</v>
      </c>
      <c r="H181" s="185">
        <v>1</v>
      </c>
      <c r="I181" s="186"/>
      <c r="J181" s="187">
        <f>ROUND(I181*H181,2)</f>
        <v>0</v>
      </c>
      <c r="K181" s="188"/>
      <c r="L181" s="41"/>
      <c r="M181" s="189" t="s">
        <v>18</v>
      </c>
      <c r="N181" s="190" t="s">
        <v>41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250</v>
      </c>
      <c r="AT181" s="193" t="s">
        <v>246</v>
      </c>
      <c r="AU181" s="193" t="s">
        <v>77</v>
      </c>
      <c r="AY181" s="19" t="s">
        <v>244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77</v>
      </c>
      <c r="BK181" s="194">
        <f>ROUND(I181*H181,2)</f>
        <v>0</v>
      </c>
      <c r="BL181" s="19" t="s">
        <v>250</v>
      </c>
      <c r="BM181" s="193" t="s">
        <v>6203</v>
      </c>
    </row>
    <row r="182" spans="1:65" s="12" customFormat="1" ht="25.9" customHeight="1">
      <c r="B182" s="165"/>
      <c r="C182" s="166"/>
      <c r="D182" s="167" t="s">
        <v>69</v>
      </c>
      <c r="E182" s="168" t="s">
        <v>1288</v>
      </c>
      <c r="F182" s="168" t="s">
        <v>1373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SUM(P183:P191)</f>
        <v>0</v>
      </c>
      <c r="Q182" s="173"/>
      <c r="R182" s="174">
        <f>SUM(R183:R191)</f>
        <v>0</v>
      </c>
      <c r="S182" s="173"/>
      <c r="T182" s="175">
        <f>SUM(T183:T191)</f>
        <v>0</v>
      </c>
      <c r="AR182" s="176" t="s">
        <v>77</v>
      </c>
      <c r="AT182" s="177" t="s">
        <v>69</v>
      </c>
      <c r="AU182" s="177" t="s">
        <v>70</v>
      </c>
      <c r="AY182" s="176" t="s">
        <v>244</v>
      </c>
      <c r="BK182" s="178">
        <f>SUM(BK183:BK191)</f>
        <v>0</v>
      </c>
    </row>
    <row r="183" spans="1:65" s="2" customFormat="1" ht="24.2" customHeight="1">
      <c r="A183" s="36"/>
      <c r="B183" s="37"/>
      <c r="C183" s="181" t="s">
        <v>561</v>
      </c>
      <c r="D183" s="181" t="s">
        <v>246</v>
      </c>
      <c r="E183" s="182" t="s">
        <v>6204</v>
      </c>
      <c r="F183" s="183" t="s">
        <v>1640</v>
      </c>
      <c r="G183" s="184" t="s">
        <v>505</v>
      </c>
      <c r="H183" s="185">
        <v>1</v>
      </c>
      <c r="I183" s="186"/>
      <c r="J183" s="187">
        <f>ROUND(I183*H183,2)</f>
        <v>0</v>
      </c>
      <c r="K183" s="188"/>
      <c r="L183" s="41"/>
      <c r="M183" s="189" t="s">
        <v>18</v>
      </c>
      <c r="N183" s="190" t="s">
        <v>41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250</v>
      </c>
      <c r="AT183" s="193" t="s">
        <v>246</v>
      </c>
      <c r="AU183" s="193" t="s">
        <v>77</v>
      </c>
      <c r="AY183" s="19" t="s">
        <v>244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77</v>
      </c>
      <c r="BK183" s="194">
        <f>ROUND(I183*H183,2)</f>
        <v>0</v>
      </c>
      <c r="BL183" s="19" t="s">
        <v>250</v>
      </c>
      <c r="BM183" s="193" t="s">
        <v>6205</v>
      </c>
    </row>
    <row r="184" spans="1:65" s="2" customFormat="1" ht="29.25">
      <c r="A184" s="36"/>
      <c r="B184" s="37"/>
      <c r="C184" s="38"/>
      <c r="D184" s="197" t="s">
        <v>444</v>
      </c>
      <c r="E184" s="38"/>
      <c r="F184" s="239" t="s">
        <v>1642</v>
      </c>
      <c r="G184" s="38"/>
      <c r="H184" s="38"/>
      <c r="I184" s="240"/>
      <c r="J184" s="38"/>
      <c r="K184" s="38"/>
      <c r="L184" s="41"/>
      <c r="M184" s="241"/>
      <c r="N184" s="24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444</v>
      </c>
      <c r="AU184" s="19" t="s">
        <v>77</v>
      </c>
    </row>
    <row r="185" spans="1:65" s="2" customFormat="1" ht="24.2" customHeight="1">
      <c r="A185" s="36"/>
      <c r="B185" s="37"/>
      <c r="C185" s="181" t="s">
        <v>567</v>
      </c>
      <c r="D185" s="181" t="s">
        <v>246</v>
      </c>
      <c r="E185" s="182" t="s">
        <v>6206</v>
      </c>
      <c r="F185" s="183" t="s">
        <v>1752</v>
      </c>
      <c r="G185" s="184" t="s">
        <v>505</v>
      </c>
      <c r="H185" s="185">
        <v>1</v>
      </c>
      <c r="I185" s="186"/>
      <c r="J185" s="187">
        <f t="shared" ref="J185:J191" si="20">ROUND(I185*H185,2)</f>
        <v>0</v>
      </c>
      <c r="K185" s="188"/>
      <c r="L185" s="41"/>
      <c r="M185" s="189" t="s">
        <v>18</v>
      </c>
      <c r="N185" s="190" t="s">
        <v>41</v>
      </c>
      <c r="O185" s="66"/>
      <c r="P185" s="191">
        <f t="shared" ref="P185:P191" si="21">O185*H185</f>
        <v>0</v>
      </c>
      <c r="Q185" s="191">
        <v>0</v>
      </c>
      <c r="R185" s="191">
        <f t="shared" ref="R185:R191" si="22">Q185*H185</f>
        <v>0</v>
      </c>
      <c r="S185" s="191">
        <v>0</v>
      </c>
      <c r="T185" s="192">
        <f t="shared" ref="T185:T191" si="23"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250</v>
      </c>
      <c r="AT185" s="193" t="s">
        <v>246</v>
      </c>
      <c r="AU185" s="193" t="s">
        <v>77</v>
      </c>
      <c r="AY185" s="19" t="s">
        <v>244</v>
      </c>
      <c r="BE185" s="194">
        <f t="shared" ref="BE185:BE191" si="24">IF(N185="základní",J185,0)</f>
        <v>0</v>
      </c>
      <c r="BF185" s="194">
        <f t="shared" ref="BF185:BF191" si="25">IF(N185="snížená",J185,0)</f>
        <v>0</v>
      </c>
      <c r="BG185" s="194">
        <f t="shared" ref="BG185:BG191" si="26">IF(N185="zákl. přenesená",J185,0)</f>
        <v>0</v>
      </c>
      <c r="BH185" s="194">
        <f t="shared" ref="BH185:BH191" si="27">IF(N185="sníž. přenesená",J185,0)</f>
        <v>0</v>
      </c>
      <c r="BI185" s="194">
        <f t="shared" ref="BI185:BI191" si="28">IF(N185="nulová",J185,0)</f>
        <v>0</v>
      </c>
      <c r="BJ185" s="19" t="s">
        <v>77</v>
      </c>
      <c r="BK185" s="194">
        <f t="shared" ref="BK185:BK191" si="29">ROUND(I185*H185,2)</f>
        <v>0</v>
      </c>
      <c r="BL185" s="19" t="s">
        <v>250</v>
      </c>
      <c r="BM185" s="193" t="s">
        <v>6207</v>
      </c>
    </row>
    <row r="186" spans="1:65" s="2" customFormat="1" ht="44.25" customHeight="1">
      <c r="A186" s="36"/>
      <c r="B186" s="37"/>
      <c r="C186" s="181" t="s">
        <v>575</v>
      </c>
      <c r="D186" s="181" t="s">
        <v>246</v>
      </c>
      <c r="E186" s="182" t="s">
        <v>6208</v>
      </c>
      <c r="F186" s="183" t="s">
        <v>1755</v>
      </c>
      <c r="G186" s="184" t="s">
        <v>505</v>
      </c>
      <c r="H186" s="185">
        <v>1</v>
      </c>
      <c r="I186" s="186"/>
      <c r="J186" s="187">
        <f t="shared" si="20"/>
        <v>0</v>
      </c>
      <c r="K186" s="188"/>
      <c r="L186" s="41"/>
      <c r="M186" s="189" t="s">
        <v>18</v>
      </c>
      <c r="N186" s="190" t="s">
        <v>41</v>
      </c>
      <c r="O186" s="66"/>
      <c r="P186" s="191">
        <f t="shared" si="21"/>
        <v>0</v>
      </c>
      <c r="Q186" s="191">
        <v>0</v>
      </c>
      <c r="R186" s="191">
        <f t="shared" si="22"/>
        <v>0</v>
      </c>
      <c r="S186" s="191">
        <v>0</v>
      </c>
      <c r="T186" s="192">
        <f t="shared" si="2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250</v>
      </c>
      <c r="AT186" s="193" t="s">
        <v>246</v>
      </c>
      <c r="AU186" s="193" t="s">
        <v>77</v>
      </c>
      <c r="AY186" s="19" t="s">
        <v>244</v>
      </c>
      <c r="BE186" s="194">
        <f t="shared" si="24"/>
        <v>0</v>
      </c>
      <c r="BF186" s="194">
        <f t="shared" si="25"/>
        <v>0</v>
      </c>
      <c r="BG186" s="194">
        <f t="shared" si="26"/>
        <v>0</v>
      </c>
      <c r="BH186" s="194">
        <f t="shared" si="27"/>
        <v>0</v>
      </c>
      <c r="BI186" s="194">
        <f t="shared" si="28"/>
        <v>0</v>
      </c>
      <c r="BJ186" s="19" t="s">
        <v>77</v>
      </c>
      <c r="BK186" s="194">
        <f t="shared" si="29"/>
        <v>0</v>
      </c>
      <c r="BL186" s="19" t="s">
        <v>250</v>
      </c>
      <c r="BM186" s="193" t="s">
        <v>6209</v>
      </c>
    </row>
    <row r="187" spans="1:65" s="2" customFormat="1" ht="24.2" customHeight="1">
      <c r="A187" s="36"/>
      <c r="B187" s="37"/>
      <c r="C187" s="181" t="s">
        <v>579</v>
      </c>
      <c r="D187" s="181" t="s">
        <v>246</v>
      </c>
      <c r="E187" s="182" t="s">
        <v>6210</v>
      </c>
      <c r="F187" s="183" t="s">
        <v>6211</v>
      </c>
      <c r="G187" s="184" t="s">
        <v>505</v>
      </c>
      <c r="H187" s="185">
        <v>1</v>
      </c>
      <c r="I187" s="186"/>
      <c r="J187" s="187">
        <f t="shared" si="20"/>
        <v>0</v>
      </c>
      <c r="K187" s="188"/>
      <c r="L187" s="41"/>
      <c r="M187" s="189" t="s">
        <v>18</v>
      </c>
      <c r="N187" s="190" t="s">
        <v>41</v>
      </c>
      <c r="O187" s="66"/>
      <c r="P187" s="191">
        <f t="shared" si="21"/>
        <v>0</v>
      </c>
      <c r="Q187" s="191">
        <v>0</v>
      </c>
      <c r="R187" s="191">
        <f t="shared" si="22"/>
        <v>0</v>
      </c>
      <c r="S187" s="191">
        <v>0</v>
      </c>
      <c r="T187" s="192">
        <f t="shared" si="2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250</v>
      </c>
      <c r="AT187" s="193" t="s">
        <v>246</v>
      </c>
      <c r="AU187" s="193" t="s">
        <v>77</v>
      </c>
      <c r="AY187" s="19" t="s">
        <v>244</v>
      </c>
      <c r="BE187" s="194">
        <f t="shared" si="24"/>
        <v>0</v>
      </c>
      <c r="BF187" s="194">
        <f t="shared" si="25"/>
        <v>0</v>
      </c>
      <c r="BG187" s="194">
        <f t="shared" si="26"/>
        <v>0</v>
      </c>
      <c r="BH187" s="194">
        <f t="shared" si="27"/>
        <v>0</v>
      </c>
      <c r="BI187" s="194">
        <f t="shared" si="28"/>
        <v>0</v>
      </c>
      <c r="BJ187" s="19" t="s">
        <v>77</v>
      </c>
      <c r="BK187" s="194">
        <f t="shared" si="29"/>
        <v>0</v>
      </c>
      <c r="BL187" s="19" t="s">
        <v>250</v>
      </c>
      <c r="BM187" s="193" t="s">
        <v>6212</v>
      </c>
    </row>
    <row r="188" spans="1:65" s="2" customFormat="1" ht="24.2" customHeight="1">
      <c r="A188" s="36"/>
      <c r="B188" s="37"/>
      <c r="C188" s="181" t="s">
        <v>585</v>
      </c>
      <c r="D188" s="181" t="s">
        <v>246</v>
      </c>
      <c r="E188" s="182" t="s">
        <v>6213</v>
      </c>
      <c r="F188" s="183" t="s">
        <v>1761</v>
      </c>
      <c r="G188" s="184" t="s">
        <v>505</v>
      </c>
      <c r="H188" s="185">
        <v>1</v>
      </c>
      <c r="I188" s="186"/>
      <c r="J188" s="187">
        <f t="shared" si="20"/>
        <v>0</v>
      </c>
      <c r="K188" s="188"/>
      <c r="L188" s="41"/>
      <c r="M188" s="189" t="s">
        <v>18</v>
      </c>
      <c r="N188" s="190" t="s">
        <v>41</v>
      </c>
      <c r="O188" s="66"/>
      <c r="P188" s="191">
        <f t="shared" si="21"/>
        <v>0</v>
      </c>
      <c r="Q188" s="191">
        <v>0</v>
      </c>
      <c r="R188" s="191">
        <f t="shared" si="22"/>
        <v>0</v>
      </c>
      <c r="S188" s="191">
        <v>0</v>
      </c>
      <c r="T188" s="192">
        <f t="shared" si="2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250</v>
      </c>
      <c r="AT188" s="193" t="s">
        <v>246</v>
      </c>
      <c r="AU188" s="193" t="s">
        <v>77</v>
      </c>
      <c r="AY188" s="19" t="s">
        <v>244</v>
      </c>
      <c r="BE188" s="194">
        <f t="shared" si="24"/>
        <v>0</v>
      </c>
      <c r="BF188" s="194">
        <f t="shared" si="25"/>
        <v>0</v>
      </c>
      <c r="BG188" s="194">
        <f t="shared" si="26"/>
        <v>0</v>
      </c>
      <c r="BH188" s="194">
        <f t="shared" si="27"/>
        <v>0</v>
      </c>
      <c r="BI188" s="194">
        <f t="shared" si="28"/>
        <v>0</v>
      </c>
      <c r="BJ188" s="19" t="s">
        <v>77</v>
      </c>
      <c r="BK188" s="194">
        <f t="shared" si="29"/>
        <v>0</v>
      </c>
      <c r="BL188" s="19" t="s">
        <v>250</v>
      </c>
      <c r="BM188" s="193" t="s">
        <v>6214</v>
      </c>
    </row>
    <row r="189" spans="1:65" s="2" customFormat="1" ht="16.5" customHeight="1">
      <c r="A189" s="36"/>
      <c r="B189" s="37"/>
      <c r="C189" s="181" t="s">
        <v>589</v>
      </c>
      <c r="D189" s="181" t="s">
        <v>246</v>
      </c>
      <c r="E189" s="182" t="s">
        <v>6215</v>
      </c>
      <c r="F189" s="183" t="s">
        <v>1764</v>
      </c>
      <c r="G189" s="184" t="s">
        <v>505</v>
      </c>
      <c r="H189" s="185">
        <v>1</v>
      </c>
      <c r="I189" s="186"/>
      <c r="J189" s="187">
        <f t="shared" si="20"/>
        <v>0</v>
      </c>
      <c r="K189" s="188"/>
      <c r="L189" s="41"/>
      <c r="M189" s="189" t="s">
        <v>18</v>
      </c>
      <c r="N189" s="190" t="s">
        <v>41</v>
      </c>
      <c r="O189" s="66"/>
      <c r="P189" s="191">
        <f t="shared" si="21"/>
        <v>0</v>
      </c>
      <c r="Q189" s="191">
        <v>0</v>
      </c>
      <c r="R189" s="191">
        <f t="shared" si="22"/>
        <v>0</v>
      </c>
      <c r="S189" s="191">
        <v>0</v>
      </c>
      <c r="T189" s="192">
        <f t="shared" si="2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250</v>
      </c>
      <c r="AT189" s="193" t="s">
        <v>246</v>
      </c>
      <c r="AU189" s="193" t="s">
        <v>77</v>
      </c>
      <c r="AY189" s="19" t="s">
        <v>244</v>
      </c>
      <c r="BE189" s="194">
        <f t="shared" si="24"/>
        <v>0</v>
      </c>
      <c r="BF189" s="194">
        <f t="shared" si="25"/>
        <v>0</v>
      </c>
      <c r="BG189" s="194">
        <f t="shared" si="26"/>
        <v>0</v>
      </c>
      <c r="BH189" s="194">
        <f t="shared" si="27"/>
        <v>0</v>
      </c>
      <c r="BI189" s="194">
        <f t="shared" si="28"/>
        <v>0</v>
      </c>
      <c r="BJ189" s="19" t="s">
        <v>77</v>
      </c>
      <c r="BK189" s="194">
        <f t="shared" si="29"/>
        <v>0</v>
      </c>
      <c r="BL189" s="19" t="s">
        <v>250</v>
      </c>
      <c r="BM189" s="193" t="s">
        <v>6216</v>
      </c>
    </row>
    <row r="190" spans="1:65" s="2" customFormat="1" ht="44.25" customHeight="1">
      <c r="A190" s="36"/>
      <c r="B190" s="37"/>
      <c r="C190" s="181" t="s">
        <v>593</v>
      </c>
      <c r="D190" s="181" t="s">
        <v>246</v>
      </c>
      <c r="E190" s="182" t="s">
        <v>1766</v>
      </c>
      <c r="F190" s="183" t="s">
        <v>1767</v>
      </c>
      <c r="G190" s="184" t="s">
        <v>505</v>
      </c>
      <c r="H190" s="185">
        <v>1</v>
      </c>
      <c r="I190" s="186"/>
      <c r="J190" s="187">
        <f t="shared" si="20"/>
        <v>0</v>
      </c>
      <c r="K190" s="188"/>
      <c r="L190" s="41"/>
      <c r="M190" s="189" t="s">
        <v>18</v>
      </c>
      <c r="N190" s="190" t="s">
        <v>41</v>
      </c>
      <c r="O190" s="66"/>
      <c r="P190" s="191">
        <f t="shared" si="21"/>
        <v>0</v>
      </c>
      <c r="Q190" s="191">
        <v>0</v>
      </c>
      <c r="R190" s="191">
        <f t="shared" si="22"/>
        <v>0</v>
      </c>
      <c r="S190" s="191">
        <v>0</v>
      </c>
      <c r="T190" s="192">
        <f t="shared" si="2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3" t="s">
        <v>250</v>
      </c>
      <c r="AT190" s="193" t="s">
        <v>246</v>
      </c>
      <c r="AU190" s="193" t="s">
        <v>77</v>
      </c>
      <c r="AY190" s="19" t="s">
        <v>244</v>
      </c>
      <c r="BE190" s="194">
        <f t="shared" si="24"/>
        <v>0</v>
      </c>
      <c r="BF190" s="194">
        <f t="shared" si="25"/>
        <v>0</v>
      </c>
      <c r="BG190" s="194">
        <f t="shared" si="26"/>
        <v>0</v>
      </c>
      <c r="BH190" s="194">
        <f t="shared" si="27"/>
        <v>0</v>
      </c>
      <c r="BI190" s="194">
        <f t="shared" si="28"/>
        <v>0</v>
      </c>
      <c r="BJ190" s="19" t="s">
        <v>77</v>
      </c>
      <c r="BK190" s="194">
        <f t="shared" si="29"/>
        <v>0</v>
      </c>
      <c r="BL190" s="19" t="s">
        <v>250</v>
      </c>
      <c r="BM190" s="193" t="s">
        <v>6217</v>
      </c>
    </row>
    <row r="191" spans="1:65" s="2" customFormat="1" ht="16.5" customHeight="1">
      <c r="A191" s="36"/>
      <c r="B191" s="37"/>
      <c r="C191" s="181" t="s">
        <v>598</v>
      </c>
      <c r="D191" s="181" t="s">
        <v>246</v>
      </c>
      <c r="E191" s="182" t="s">
        <v>1769</v>
      </c>
      <c r="F191" s="183" t="s">
        <v>1770</v>
      </c>
      <c r="G191" s="184" t="s">
        <v>505</v>
      </c>
      <c r="H191" s="185">
        <v>1</v>
      </c>
      <c r="I191" s="186"/>
      <c r="J191" s="187">
        <f t="shared" si="20"/>
        <v>0</v>
      </c>
      <c r="K191" s="188"/>
      <c r="L191" s="41"/>
      <c r="M191" s="243" t="s">
        <v>18</v>
      </c>
      <c r="N191" s="244" t="s">
        <v>41</v>
      </c>
      <c r="O191" s="245"/>
      <c r="P191" s="246">
        <f t="shared" si="21"/>
        <v>0</v>
      </c>
      <c r="Q191" s="246">
        <v>0</v>
      </c>
      <c r="R191" s="246">
        <f t="shared" si="22"/>
        <v>0</v>
      </c>
      <c r="S191" s="246">
        <v>0</v>
      </c>
      <c r="T191" s="247">
        <f t="shared" si="2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250</v>
      </c>
      <c r="AT191" s="193" t="s">
        <v>246</v>
      </c>
      <c r="AU191" s="193" t="s">
        <v>77</v>
      </c>
      <c r="AY191" s="19" t="s">
        <v>244</v>
      </c>
      <c r="BE191" s="194">
        <f t="shared" si="24"/>
        <v>0</v>
      </c>
      <c r="BF191" s="194">
        <f t="shared" si="25"/>
        <v>0</v>
      </c>
      <c r="BG191" s="194">
        <f t="shared" si="26"/>
        <v>0</v>
      </c>
      <c r="BH191" s="194">
        <f t="shared" si="27"/>
        <v>0</v>
      </c>
      <c r="BI191" s="194">
        <f t="shared" si="28"/>
        <v>0</v>
      </c>
      <c r="BJ191" s="19" t="s">
        <v>77</v>
      </c>
      <c r="BK191" s="194">
        <f t="shared" si="29"/>
        <v>0</v>
      </c>
      <c r="BL191" s="19" t="s">
        <v>250</v>
      </c>
      <c r="BM191" s="193" t="s">
        <v>6218</v>
      </c>
    </row>
    <row r="192" spans="1:65" s="2" customFormat="1" ht="6.95" customHeight="1">
      <c r="A192" s="36"/>
      <c r="B192" s="49"/>
      <c r="C192" s="50"/>
      <c r="D192" s="50"/>
      <c r="E192" s="50"/>
      <c r="F192" s="50"/>
      <c r="G192" s="50"/>
      <c r="H192" s="50"/>
      <c r="I192" s="50"/>
      <c r="J192" s="50"/>
      <c r="K192" s="50"/>
      <c r="L192" s="41"/>
      <c r="M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</row>
  </sheetData>
  <sheetProtection algorithmName="SHA-512" hashValue="vh8UVaBMk4LVhvPQBQ0Rny1mdK92+0OsL0OvLk+TRwx01LyCWJsyRX3Jkuwvv92SezzJqQ9slJECsQfh3JjZNw==" saltValue="gmu2HqGLorG8g+NTGLR1Cw2N5caPNInmpjkVTbqAc0RvoyUI5S7tpANmocD8zax5swiV8s4LNmIzOJd/aOZYpg==" spinCount="100000" sheet="1" objects="1" scenarios="1" formatColumns="0" formatRows="0" autoFilter="0"/>
  <autoFilter ref="C89:K191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119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6219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ROUND((SUM(BE92:BE166)),  2)</f>
        <v>0</v>
      </c>
      <c r="G35" s="36"/>
      <c r="H35" s="36"/>
      <c r="I35" s="126">
        <v>0.21</v>
      </c>
      <c r="J35" s="125">
        <f>ROUND(((SUM(BE92:BE166))*I35),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ROUND((SUM(BF92:BF166)),  2)</f>
        <v>0</v>
      </c>
      <c r="G36" s="36"/>
      <c r="H36" s="36"/>
      <c r="I36" s="126">
        <v>0.15</v>
      </c>
      <c r="J36" s="125">
        <f>ROUND(((SUM(BF92:BF166))*I36),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ROUND((SUM(BG92:BG166)),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ROUND((SUM(BH92:BH166)),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ROUND((SUM(BI92:BI166)),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03 - Komunikace a zpev...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1792</v>
      </c>
      <c r="E65" s="150"/>
      <c r="F65" s="150"/>
      <c r="G65" s="150"/>
      <c r="H65" s="150"/>
      <c r="I65" s="150"/>
      <c r="J65" s="151">
        <f>J94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6220</v>
      </c>
      <c r="E66" s="150"/>
      <c r="F66" s="150"/>
      <c r="G66" s="150"/>
      <c r="H66" s="150"/>
      <c r="I66" s="150"/>
      <c r="J66" s="151">
        <f>J115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210</v>
      </c>
      <c r="E67" s="150"/>
      <c r="F67" s="150"/>
      <c r="G67" s="150"/>
      <c r="H67" s="150"/>
      <c r="I67" s="150"/>
      <c r="J67" s="151">
        <f>J134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211</v>
      </c>
      <c r="E68" s="150"/>
      <c r="F68" s="150"/>
      <c r="G68" s="150"/>
      <c r="H68" s="150"/>
      <c r="I68" s="150"/>
      <c r="J68" s="151">
        <f>J138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212</v>
      </c>
      <c r="E69" s="150"/>
      <c r="F69" s="150"/>
      <c r="G69" s="150"/>
      <c r="H69" s="150"/>
      <c r="I69" s="150"/>
      <c r="J69" s="151">
        <f>J158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213</v>
      </c>
      <c r="E70" s="150"/>
      <c r="F70" s="150"/>
      <c r="G70" s="150"/>
      <c r="H70" s="150"/>
      <c r="I70" s="150"/>
      <c r="J70" s="151">
        <f>J165</f>
        <v>0</v>
      </c>
      <c r="K70" s="99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229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7" t="str">
        <f>E7</f>
        <v>JAK  - Smluvní rozpočet VZ.13.2022</v>
      </c>
      <c r="F80" s="398"/>
      <c r="G80" s="398"/>
      <c r="H80" s="39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200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397" t="s">
        <v>201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202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82" t="str">
        <f>E11</f>
        <v>SO 03 - Komunikace a zpev...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20</v>
      </c>
      <c r="D86" s="38"/>
      <c r="E86" s="38"/>
      <c r="F86" s="29" t="str">
        <f>F14</f>
        <v xml:space="preserve"> </v>
      </c>
      <c r="G86" s="38"/>
      <c r="H86" s="38"/>
      <c r="I86" s="31" t="s">
        <v>22</v>
      </c>
      <c r="J86" s="61" t="str">
        <f>IF(J14="","",J14)</f>
        <v>12. 8. 2022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40.15" customHeight="1">
      <c r="A88" s="36"/>
      <c r="B88" s="37"/>
      <c r="C88" s="31" t="s">
        <v>24</v>
      </c>
      <c r="D88" s="38"/>
      <c r="E88" s="38"/>
      <c r="F88" s="29" t="str">
        <f>E17</f>
        <v>MČ Praha 6, odbor školství</v>
      </c>
      <c r="G88" s="38"/>
      <c r="H88" s="38"/>
      <c r="I88" s="31" t="s">
        <v>30</v>
      </c>
      <c r="J88" s="34" t="str">
        <f>E23</f>
        <v>D - PLUS PROJEKTOVÁ A INŽENÝRSKÁ a.s.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28</v>
      </c>
      <c r="D89" s="38"/>
      <c r="E89" s="38"/>
      <c r="F89" s="29" t="str">
        <f>IF(E20="","",E20)</f>
        <v>Vyplň údaj</v>
      </c>
      <c r="G89" s="38"/>
      <c r="H89" s="38"/>
      <c r="I89" s="31" t="s">
        <v>33</v>
      </c>
      <c r="J89" s="34" t="str">
        <f>E26</f>
        <v xml:space="preserve"> 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230</v>
      </c>
      <c r="D91" s="156" t="s">
        <v>55</v>
      </c>
      <c r="E91" s="156" t="s">
        <v>51</v>
      </c>
      <c r="F91" s="156" t="s">
        <v>52</v>
      </c>
      <c r="G91" s="156" t="s">
        <v>231</v>
      </c>
      <c r="H91" s="156" t="s">
        <v>232</v>
      </c>
      <c r="I91" s="156" t="s">
        <v>233</v>
      </c>
      <c r="J91" s="157" t="s">
        <v>206</v>
      </c>
      <c r="K91" s="158" t="s">
        <v>234</v>
      </c>
      <c r="L91" s="159"/>
      <c r="M91" s="70" t="s">
        <v>18</v>
      </c>
      <c r="N91" s="71" t="s">
        <v>40</v>
      </c>
      <c r="O91" s="71" t="s">
        <v>235</v>
      </c>
      <c r="P91" s="71" t="s">
        <v>236</v>
      </c>
      <c r="Q91" s="71" t="s">
        <v>237</v>
      </c>
      <c r="R91" s="71" t="s">
        <v>238</v>
      </c>
      <c r="S91" s="71" t="s">
        <v>239</v>
      </c>
      <c r="T91" s="72" t="s">
        <v>240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241</v>
      </c>
      <c r="D92" s="38"/>
      <c r="E92" s="38"/>
      <c r="F92" s="38"/>
      <c r="G92" s="38"/>
      <c r="H92" s="38"/>
      <c r="I92" s="38"/>
      <c r="J92" s="160">
        <f>BK92</f>
        <v>0</v>
      </c>
      <c r="K92" s="38"/>
      <c r="L92" s="41"/>
      <c r="M92" s="73"/>
      <c r="N92" s="161"/>
      <c r="O92" s="74"/>
      <c r="P92" s="162">
        <f>P93</f>
        <v>0</v>
      </c>
      <c r="Q92" s="74"/>
      <c r="R92" s="162">
        <f>R93</f>
        <v>24.749101040000003</v>
      </c>
      <c r="S92" s="74"/>
      <c r="T92" s="163">
        <f>T93</f>
        <v>2.7378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69</v>
      </c>
      <c r="AU92" s="19" t="s">
        <v>207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69</v>
      </c>
      <c r="E93" s="168" t="s">
        <v>242</v>
      </c>
      <c r="F93" s="168" t="s">
        <v>243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P94+P115+P134+P138+P158+P165</f>
        <v>0</v>
      </c>
      <c r="Q93" s="173"/>
      <c r="R93" s="174">
        <f>R94+R115+R134+R138+R158+R165</f>
        <v>24.749101040000003</v>
      </c>
      <c r="S93" s="173"/>
      <c r="T93" s="175">
        <f>T94+T115+T134+T138+T158+T165</f>
        <v>2.7378</v>
      </c>
      <c r="AR93" s="176" t="s">
        <v>77</v>
      </c>
      <c r="AT93" s="177" t="s">
        <v>69</v>
      </c>
      <c r="AU93" s="177" t="s">
        <v>70</v>
      </c>
      <c r="AY93" s="176" t="s">
        <v>244</v>
      </c>
      <c r="BK93" s="178">
        <f>BK94+BK115+BK134+BK138+BK158+BK165</f>
        <v>0</v>
      </c>
    </row>
    <row r="94" spans="1:65" s="12" customFormat="1" ht="22.9" customHeight="1">
      <c r="B94" s="165"/>
      <c r="C94" s="166"/>
      <c r="D94" s="167" t="s">
        <v>69</v>
      </c>
      <c r="E94" s="179" t="s">
        <v>77</v>
      </c>
      <c r="F94" s="179" t="s">
        <v>1807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SUM(P95:P114)</f>
        <v>0</v>
      </c>
      <c r="Q94" s="173"/>
      <c r="R94" s="174">
        <f>SUM(R95:R114)</f>
        <v>6.979E-3</v>
      </c>
      <c r="S94" s="173"/>
      <c r="T94" s="175">
        <f>SUM(T95:T114)</f>
        <v>2.7378</v>
      </c>
      <c r="AR94" s="176" t="s">
        <v>77</v>
      </c>
      <c r="AT94" s="177" t="s">
        <v>69</v>
      </c>
      <c r="AU94" s="177" t="s">
        <v>77</v>
      </c>
      <c r="AY94" s="176" t="s">
        <v>244</v>
      </c>
      <c r="BK94" s="178">
        <f>SUM(BK95:BK114)</f>
        <v>0</v>
      </c>
    </row>
    <row r="95" spans="1:65" s="2" customFormat="1" ht="62.65" customHeight="1">
      <c r="A95" s="36"/>
      <c r="B95" s="37"/>
      <c r="C95" s="181" t="s">
        <v>77</v>
      </c>
      <c r="D95" s="181" t="s">
        <v>246</v>
      </c>
      <c r="E95" s="182" t="s">
        <v>6221</v>
      </c>
      <c r="F95" s="183" t="s">
        <v>6222</v>
      </c>
      <c r="G95" s="184" t="s">
        <v>289</v>
      </c>
      <c r="H95" s="185">
        <v>10.53</v>
      </c>
      <c r="I95" s="186"/>
      <c r="J95" s="187">
        <f>ROUND(I95*H95,2)</f>
        <v>0</v>
      </c>
      <c r="K95" s="188"/>
      <c r="L95" s="41"/>
      <c r="M95" s="189" t="s">
        <v>18</v>
      </c>
      <c r="N95" s="190" t="s">
        <v>41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0.26</v>
      </c>
      <c r="T95" s="192">
        <f>S95*H95</f>
        <v>2.7378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250</v>
      </c>
      <c r="AT95" s="193" t="s">
        <v>246</v>
      </c>
      <c r="AU95" s="193" t="s">
        <v>79</v>
      </c>
      <c r="AY95" s="19" t="s">
        <v>244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9" t="s">
        <v>77</v>
      </c>
      <c r="BK95" s="194">
        <f>ROUND(I95*H95,2)</f>
        <v>0</v>
      </c>
      <c r="BL95" s="19" t="s">
        <v>250</v>
      </c>
      <c r="BM95" s="193" t="s">
        <v>6223</v>
      </c>
    </row>
    <row r="96" spans="1:65" s="13" customFormat="1">
      <c r="B96" s="195"/>
      <c r="C96" s="196"/>
      <c r="D96" s="197" t="s">
        <v>252</v>
      </c>
      <c r="E96" s="198" t="s">
        <v>18</v>
      </c>
      <c r="F96" s="199" t="s">
        <v>6224</v>
      </c>
      <c r="G96" s="196"/>
      <c r="H96" s="200">
        <v>10.53</v>
      </c>
      <c r="I96" s="201"/>
      <c r="J96" s="196"/>
      <c r="K96" s="196"/>
      <c r="L96" s="202"/>
      <c r="M96" s="203"/>
      <c r="N96" s="204"/>
      <c r="O96" s="204"/>
      <c r="P96" s="204"/>
      <c r="Q96" s="204"/>
      <c r="R96" s="204"/>
      <c r="S96" s="204"/>
      <c r="T96" s="205"/>
      <c r="AT96" s="206" t="s">
        <v>252</v>
      </c>
      <c r="AU96" s="206" t="s">
        <v>79</v>
      </c>
      <c r="AV96" s="13" t="s">
        <v>79</v>
      </c>
      <c r="AW96" s="13" t="s">
        <v>32</v>
      </c>
      <c r="AX96" s="13" t="s">
        <v>70</v>
      </c>
      <c r="AY96" s="206" t="s">
        <v>244</v>
      </c>
    </row>
    <row r="97" spans="1:65" s="14" customFormat="1">
      <c r="B97" s="207"/>
      <c r="C97" s="208"/>
      <c r="D97" s="197" t="s">
        <v>252</v>
      </c>
      <c r="E97" s="209" t="s">
        <v>18</v>
      </c>
      <c r="F97" s="210" t="s">
        <v>254</v>
      </c>
      <c r="G97" s="208"/>
      <c r="H97" s="211">
        <v>10.53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252</v>
      </c>
      <c r="AU97" s="217" t="s">
        <v>79</v>
      </c>
      <c r="AV97" s="14" t="s">
        <v>250</v>
      </c>
      <c r="AW97" s="14" t="s">
        <v>32</v>
      </c>
      <c r="AX97" s="14" t="s">
        <v>77</v>
      </c>
      <c r="AY97" s="217" t="s">
        <v>244</v>
      </c>
    </row>
    <row r="98" spans="1:65" s="2" customFormat="1" ht="24.2" customHeight="1">
      <c r="A98" s="36"/>
      <c r="B98" s="37"/>
      <c r="C98" s="181" t="s">
        <v>79</v>
      </c>
      <c r="D98" s="181" t="s">
        <v>246</v>
      </c>
      <c r="E98" s="182" t="s">
        <v>6225</v>
      </c>
      <c r="F98" s="183" t="s">
        <v>6226</v>
      </c>
      <c r="G98" s="184" t="s">
        <v>289</v>
      </c>
      <c r="H98" s="185">
        <v>72.286000000000001</v>
      </c>
      <c r="I98" s="186"/>
      <c r="J98" s="187">
        <f>ROUND(I98*H98,2)</f>
        <v>0</v>
      </c>
      <c r="K98" s="188"/>
      <c r="L98" s="41"/>
      <c r="M98" s="189" t="s">
        <v>18</v>
      </c>
      <c r="N98" s="190" t="s">
        <v>41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250</v>
      </c>
      <c r="AT98" s="193" t="s">
        <v>246</v>
      </c>
      <c r="AU98" s="193" t="s">
        <v>79</v>
      </c>
      <c r="AY98" s="19" t="s">
        <v>244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250</v>
      </c>
      <c r="BM98" s="193" t="s">
        <v>6227</v>
      </c>
    </row>
    <row r="99" spans="1:65" s="13" customFormat="1" ht="33.75">
      <c r="B99" s="195"/>
      <c r="C99" s="196"/>
      <c r="D99" s="197" t="s">
        <v>252</v>
      </c>
      <c r="E99" s="198" t="s">
        <v>18</v>
      </c>
      <c r="F99" s="199" t="s">
        <v>6228</v>
      </c>
      <c r="G99" s="196"/>
      <c r="H99" s="200">
        <v>72.286000000000001</v>
      </c>
      <c r="I99" s="201"/>
      <c r="J99" s="196"/>
      <c r="K99" s="196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252</v>
      </c>
      <c r="AU99" s="206" t="s">
        <v>79</v>
      </c>
      <c r="AV99" s="13" t="s">
        <v>79</v>
      </c>
      <c r="AW99" s="13" t="s">
        <v>32</v>
      </c>
      <c r="AX99" s="13" t="s">
        <v>70</v>
      </c>
      <c r="AY99" s="206" t="s">
        <v>244</v>
      </c>
    </row>
    <row r="100" spans="1:65" s="14" customFormat="1">
      <c r="B100" s="207"/>
      <c r="C100" s="208"/>
      <c r="D100" s="197" t="s">
        <v>252</v>
      </c>
      <c r="E100" s="209" t="s">
        <v>18</v>
      </c>
      <c r="F100" s="210" t="s">
        <v>254</v>
      </c>
      <c r="G100" s="208"/>
      <c r="H100" s="211">
        <v>72.286000000000001</v>
      </c>
      <c r="I100" s="212"/>
      <c r="J100" s="208"/>
      <c r="K100" s="208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252</v>
      </c>
      <c r="AU100" s="217" t="s">
        <v>79</v>
      </c>
      <c r="AV100" s="14" t="s">
        <v>250</v>
      </c>
      <c r="AW100" s="14" t="s">
        <v>32</v>
      </c>
      <c r="AX100" s="14" t="s">
        <v>77</v>
      </c>
      <c r="AY100" s="217" t="s">
        <v>244</v>
      </c>
    </row>
    <row r="101" spans="1:65" s="2" customFormat="1" ht="55.5" customHeight="1">
      <c r="A101" s="36"/>
      <c r="B101" s="37"/>
      <c r="C101" s="181" t="s">
        <v>131</v>
      </c>
      <c r="D101" s="181" t="s">
        <v>246</v>
      </c>
      <c r="E101" s="182" t="s">
        <v>1830</v>
      </c>
      <c r="F101" s="183" t="s">
        <v>1831</v>
      </c>
      <c r="G101" s="184" t="s">
        <v>257</v>
      </c>
      <c r="H101" s="185">
        <v>18.071999999999999</v>
      </c>
      <c r="I101" s="186"/>
      <c r="J101" s="187">
        <f>ROUND(I101*H101,2)</f>
        <v>0</v>
      </c>
      <c r="K101" s="188"/>
      <c r="L101" s="41"/>
      <c r="M101" s="189" t="s">
        <v>18</v>
      </c>
      <c r="N101" s="190" t="s">
        <v>41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250</v>
      </c>
      <c r="AT101" s="193" t="s">
        <v>246</v>
      </c>
      <c r="AU101" s="193" t="s">
        <v>79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250</v>
      </c>
      <c r="BM101" s="193" t="s">
        <v>6229</v>
      </c>
    </row>
    <row r="102" spans="1:65" s="13" customFormat="1">
      <c r="B102" s="195"/>
      <c r="C102" s="196"/>
      <c r="D102" s="197" t="s">
        <v>252</v>
      </c>
      <c r="E102" s="198" t="s">
        <v>18</v>
      </c>
      <c r="F102" s="199" t="s">
        <v>6230</v>
      </c>
      <c r="G102" s="196"/>
      <c r="H102" s="200">
        <v>18.071999999999999</v>
      </c>
      <c r="I102" s="201"/>
      <c r="J102" s="196"/>
      <c r="K102" s="196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252</v>
      </c>
      <c r="AU102" s="206" t="s">
        <v>79</v>
      </c>
      <c r="AV102" s="13" t="s">
        <v>79</v>
      </c>
      <c r="AW102" s="13" t="s">
        <v>32</v>
      </c>
      <c r="AX102" s="13" t="s">
        <v>70</v>
      </c>
      <c r="AY102" s="206" t="s">
        <v>244</v>
      </c>
    </row>
    <row r="103" spans="1:65" s="14" customFormat="1">
      <c r="B103" s="207"/>
      <c r="C103" s="208"/>
      <c r="D103" s="197" t="s">
        <v>252</v>
      </c>
      <c r="E103" s="209" t="s">
        <v>18</v>
      </c>
      <c r="F103" s="210" t="s">
        <v>254</v>
      </c>
      <c r="G103" s="208"/>
      <c r="H103" s="211">
        <v>18.071999999999999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252</v>
      </c>
      <c r="AU103" s="217" t="s">
        <v>79</v>
      </c>
      <c r="AV103" s="14" t="s">
        <v>250</v>
      </c>
      <c r="AW103" s="14" t="s">
        <v>32</v>
      </c>
      <c r="AX103" s="14" t="s">
        <v>77</v>
      </c>
      <c r="AY103" s="217" t="s">
        <v>244</v>
      </c>
    </row>
    <row r="104" spans="1:65" s="2" customFormat="1" ht="44.25" customHeight="1">
      <c r="A104" s="36"/>
      <c r="B104" s="37"/>
      <c r="C104" s="181" t="s">
        <v>250</v>
      </c>
      <c r="D104" s="181" t="s">
        <v>246</v>
      </c>
      <c r="E104" s="182" t="s">
        <v>1839</v>
      </c>
      <c r="F104" s="183" t="s">
        <v>1840</v>
      </c>
      <c r="G104" s="184" t="s">
        <v>257</v>
      </c>
      <c r="H104" s="185">
        <v>18.071999999999999</v>
      </c>
      <c r="I104" s="186"/>
      <c r="J104" s="187">
        <f>ROUND(I104*H104,2)</f>
        <v>0</v>
      </c>
      <c r="K104" s="188"/>
      <c r="L104" s="41"/>
      <c r="M104" s="189" t="s">
        <v>18</v>
      </c>
      <c r="N104" s="190" t="s">
        <v>41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250</v>
      </c>
      <c r="AT104" s="193" t="s">
        <v>246</v>
      </c>
      <c r="AU104" s="193" t="s">
        <v>79</v>
      </c>
      <c r="AY104" s="19" t="s">
        <v>244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250</v>
      </c>
      <c r="BM104" s="193" t="s">
        <v>6231</v>
      </c>
    </row>
    <row r="105" spans="1:65" s="2" customFormat="1" ht="37.9" customHeight="1">
      <c r="A105" s="36"/>
      <c r="B105" s="37"/>
      <c r="C105" s="181" t="s">
        <v>271</v>
      </c>
      <c r="D105" s="181" t="s">
        <v>246</v>
      </c>
      <c r="E105" s="182" t="s">
        <v>1842</v>
      </c>
      <c r="F105" s="183" t="s">
        <v>1843</v>
      </c>
      <c r="G105" s="184" t="s">
        <v>257</v>
      </c>
      <c r="H105" s="185">
        <v>18.071999999999999</v>
      </c>
      <c r="I105" s="186"/>
      <c r="J105" s="187">
        <f>ROUND(I105*H105,2)</f>
        <v>0</v>
      </c>
      <c r="K105" s="188"/>
      <c r="L105" s="41"/>
      <c r="M105" s="189" t="s">
        <v>18</v>
      </c>
      <c r="N105" s="190" t="s">
        <v>41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250</v>
      </c>
      <c r="AT105" s="193" t="s">
        <v>246</v>
      </c>
      <c r="AU105" s="193" t="s">
        <v>79</v>
      </c>
      <c r="AY105" s="19" t="s">
        <v>244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77</v>
      </c>
      <c r="BK105" s="194">
        <f>ROUND(I105*H105,2)</f>
        <v>0</v>
      </c>
      <c r="BL105" s="19" t="s">
        <v>250</v>
      </c>
      <c r="BM105" s="193" t="s">
        <v>6232</v>
      </c>
    </row>
    <row r="106" spans="1:65" s="2" customFormat="1" ht="44.25" customHeight="1">
      <c r="A106" s="36"/>
      <c r="B106" s="37"/>
      <c r="C106" s="181" t="s">
        <v>275</v>
      </c>
      <c r="D106" s="181" t="s">
        <v>246</v>
      </c>
      <c r="E106" s="182" t="s">
        <v>1845</v>
      </c>
      <c r="F106" s="183" t="s">
        <v>1846</v>
      </c>
      <c r="G106" s="184" t="s">
        <v>262</v>
      </c>
      <c r="H106" s="185">
        <v>32.53</v>
      </c>
      <c r="I106" s="186"/>
      <c r="J106" s="187">
        <f>ROUND(I106*H106,2)</f>
        <v>0</v>
      </c>
      <c r="K106" s="188"/>
      <c r="L106" s="41"/>
      <c r="M106" s="189" t="s">
        <v>18</v>
      </c>
      <c r="N106" s="190" t="s">
        <v>41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250</v>
      </c>
      <c r="AT106" s="193" t="s">
        <v>246</v>
      </c>
      <c r="AU106" s="193" t="s">
        <v>79</v>
      </c>
      <c r="AY106" s="19" t="s">
        <v>244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77</v>
      </c>
      <c r="BK106" s="194">
        <f>ROUND(I106*H106,2)</f>
        <v>0</v>
      </c>
      <c r="BL106" s="19" t="s">
        <v>250</v>
      </c>
      <c r="BM106" s="193" t="s">
        <v>6233</v>
      </c>
    </row>
    <row r="107" spans="1:65" s="13" customFormat="1">
      <c r="B107" s="195"/>
      <c r="C107" s="196"/>
      <c r="D107" s="197" t="s">
        <v>252</v>
      </c>
      <c r="E107" s="198" t="s">
        <v>18</v>
      </c>
      <c r="F107" s="199" t="s">
        <v>6234</v>
      </c>
      <c r="G107" s="196"/>
      <c r="H107" s="200">
        <v>32.53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252</v>
      </c>
      <c r="AU107" s="206" t="s">
        <v>79</v>
      </c>
      <c r="AV107" s="13" t="s">
        <v>79</v>
      </c>
      <c r="AW107" s="13" t="s">
        <v>32</v>
      </c>
      <c r="AX107" s="13" t="s">
        <v>70</v>
      </c>
      <c r="AY107" s="206" t="s">
        <v>244</v>
      </c>
    </row>
    <row r="108" spans="1:65" s="14" customFormat="1">
      <c r="B108" s="207"/>
      <c r="C108" s="208"/>
      <c r="D108" s="197" t="s">
        <v>252</v>
      </c>
      <c r="E108" s="209" t="s">
        <v>18</v>
      </c>
      <c r="F108" s="210" t="s">
        <v>254</v>
      </c>
      <c r="G108" s="208"/>
      <c r="H108" s="211">
        <v>32.53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252</v>
      </c>
      <c r="AU108" s="217" t="s">
        <v>79</v>
      </c>
      <c r="AV108" s="14" t="s">
        <v>250</v>
      </c>
      <c r="AW108" s="14" t="s">
        <v>32</v>
      </c>
      <c r="AX108" s="14" t="s">
        <v>77</v>
      </c>
      <c r="AY108" s="217" t="s">
        <v>244</v>
      </c>
    </row>
    <row r="109" spans="1:65" s="2" customFormat="1" ht="33" customHeight="1">
      <c r="A109" s="36"/>
      <c r="B109" s="37"/>
      <c r="C109" s="181" t="s">
        <v>279</v>
      </c>
      <c r="D109" s="181" t="s">
        <v>246</v>
      </c>
      <c r="E109" s="182" t="s">
        <v>6235</v>
      </c>
      <c r="F109" s="183" t="s">
        <v>6236</v>
      </c>
      <c r="G109" s="184" t="s">
        <v>289</v>
      </c>
      <c r="H109" s="185">
        <v>348.93799999999999</v>
      </c>
      <c r="I109" s="186"/>
      <c r="J109" s="187">
        <f>ROUND(I109*H109,2)</f>
        <v>0</v>
      </c>
      <c r="K109" s="188"/>
      <c r="L109" s="41"/>
      <c r="M109" s="189" t="s">
        <v>18</v>
      </c>
      <c r="N109" s="190" t="s">
        <v>41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250</v>
      </c>
      <c r="AT109" s="193" t="s">
        <v>246</v>
      </c>
      <c r="AU109" s="193" t="s">
        <v>79</v>
      </c>
      <c r="AY109" s="19" t="s">
        <v>244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77</v>
      </c>
      <c r="BK109" s="194">
        <f>ROUND(I109*H109,2)</f>
        <v>0</v>
      </c>
      <c r="BL109" s="19" t="s">
        <v>250</v>
      </c>
      <c r="BM109" s="193" t="s">
        <v>6237</v>
      </c>
    </row>
    <row r="110" spans="1:65" s="13" customFormat="1" ht="22.5">
      <c r="B110" s="195"/>
      <c r="C110" s="196"/>
      <c r="D110" s="197" t="s">
        <v>252</v>
      </c>
      <c r="E110" s="198" t="s">
        <v>18</v>
      </c>
      <c r="F110" s="199" t="s">
        <v>6238</v>
      </c>
      <c r="G110" s="196"/>
      <c r="H110" s="200">
        <v>348.93799999999999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252</v>
      </c>
      <c r="AU110" s="206" t="s">
        <v>79</v>
      </c>
      <c r="AV110" s="13" t="s">
        <v>79</v>
      </c>
      <c r="AW110" s="13" t="s">
        <v>32</v>
      </c>
      <c r="AX110" s="13" t="s">
        <v>70</v>
      </c>
      <c r="AY110" s="206" t="s">
        <v>244</v>
      </c>
    </row>
    <row r="111" spans="1:65" s="14" customFormat="1">
      <c r="B111" s="207"/>
      <c r="C111" s="208"/>
      <c r="D111" s="197" t="s">
        <v>252</v>
      </c>
      <c r="E111" s="209" t="s">
        <v>18</v>
      </c>
      <c r="F111" s="210" t="s">
        <v>254</v>
      </c>
      <c r="G111" s="208"/>
      <c r="H111" s="211">
        <v>348.93799999999999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252</v>
      </c>
      <c r="AU111" s="217" t="s">
        <v>79</v>
      </c>
      <c r="AV111" s="14" t="s">
        <v>250</v>
      </c>
      <c r="AW111" s="14" t="s">
        <v>32</v>
      </c>
      <c r="AX111" s="14" t="s">
        <v>77</v>
      </c>
      <c r="AY111" s="217" t="s">
        <v>244</v>
      </c>
    </row>
    <row r="112" spans="1:65" s="2" customFormat="1" ht="16.5" customHeight="1">
      <c r="A112" s="36"/>
      <c r="B112" s="37"/>
      <c r="C112" s="218" t="s">
        <v>267</v>
      </c>
      <c r="D112" s="218" t="s">
        <v>264</v>
      </c>
      <c r="E112" s="219" t="s">
        <v>6239</v>
      </c>
      <c r="F112" s="220" t="s">
        <v>6240</v>
      </c>
      <c r="G112" s="221" t="s">
        <v>4452</v>
      </c>
      <c r="H112" s="222">
        <v>6.9790000000000001</v>
      </c>
      <c r="I112" s="223"/>
      <c r="J112" s="224">
        <f>ROUND(I112*H112,2)</f>
        <v>0</v>
      </c>
      <c r="K112" s="225"/>
      <c r="L112" s="226"/>
      <c r="M112" s="227" t="s">
        <v>18</v>
      </c>
      <c r="N112" s="228" t="s">
        <v>41</v>
      </c>
      <c r="O112" s="66"/>
      <c r="P112" s="191">
        <f>O112*H112</f>
        <v>0</v>
      </c>
      <c r="Q112" s="191">
        <v>1E-3</v>
      </c>
      <c r="R112" s="191">
        <f>Q112*H112</f>
        <v>6.979E-3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267</v>
      </c>
      <c r="AT112" s="193" t="s">
        <v>264</v>
      </c>
      <c r="AU112" s="193" t="s">
        <v>79</v>
      </c>
      <c r="AY112" s="19" t="s">
        <v>244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77</v>
      </c>
      <c r="BK112" s="194">
        <f>ROUND(I112*H112,2)</f>
        <v>0</v>
      </c>
      <c r="BL112" s="19" t="s">
        <v>250</v>
      </c>
      <c r="BM112" s="193" t="s">
        <v>6241</v>
      </c>
    </row>
    <row r="113" spans="1:65" s="13" customFormat="1">
      <c r="B113" s="195"/>
      <c r="C113" s="196"/>
      <c r="D113" s="197" t="s">
        <v>252</v>
      </c>
      <c r="E113" s="198" t="s">
        <v>18</v>
      </c>
      <c r="F113" s="199" t="s">
        <v>6242</v>
      </c>
      <c r="G113" s="196"/>
      <c r="H113" s="200">
        <v>6.9790000000000001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252</v>
      </c>
      <c r="AU113" s="206" t="s">
        <v>79</v>
      </c>
      <c r="AV113" s="13" t="s">
        <v>79</v>
      </c>
      <c r="AW113" s="13" t="s">
        <v>32</v>
      </c>
      <c r="AX113" s="13" t="s">
        <v>70</v>
      </c>
      <c r="AY113" s="206" t="s">
        <v>244</v>
      </c>
    </row>
    <row r="114" spans="1:65" s="14" customFormat="1">
      <c r="B114" s="207"/>
      <c r="C114" s="208"/>
      <c r="D114" s="197" t="s">
        <v>252</v>
      </c>
      <c r="E114" s="209" t="s">
        <v>18</v>
      </c>
      <c r="F114" s="210" t="s">
        <v>254</v>
      </c>
      <c r="G114" s="208"/>
      <c r="H114" s="211">
        <v>6.9790000000000001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252</v>
      </c>
      <c r="AU114" s="217" t="s">
        <v>79</v>
      </c>
      <c r="AV114" s="14" t="s">
        <v>250</v>
      </c>
      <c r="AW114" s="14" t="s">
        <v>32</v>
      </c>
      <c r="AX114" s="14" t="s">
        <v>77</v>
      </c>
      <c r="AY114" s="217" t="s">
        <v>244</v>
      </c>
    </row>
    <row r="115" spans="1:65" s="12" customFormat="1" ht="22.9" customHeight="1">
      <c r="B115" s="165"/>
      <c r="C115" s="166"/>
      <c r="D115" s="167" t="s">
        <v>69</v>
      </c>
      <c r="E115" s="179" t="s">
        <v>271</v>
      </c>
      <c r="F115" s="179" t="s">
        <v>6243</v>
      </c>
      <c r="G115" s="166"/>
      <c r="H115" s="166"/>
      <c r="I115" s="169"/>
      <c r="J115" s="180">
        <f>BK115</f>
        <v>0</v>
      </c>
      <c r="K115" s="166"/>
      <c r="L115" s="171"/>
      <c r="M115" s="172"/>
      <c r="N115" s="173"/>
      <c r="O115" s="173"/>
      <c r="P115" s="174">
        <f>SUM(P116:P133)</f>
        <v>0</v>
      </c>
      <c r="Q115" s="173"/>
      <c r="R115" s="174">
        <f>SUM(R116:R133)</f>
        <v>17.302375000000001</v>
      </c>
      <c r="S115" s="173"/>
      <c r="T115" s="175">
        <f>SUM(T116:T133)</f>
        <v>0</v>
      </c>
      <c r="AR115" s="176" t="s">
        <v>77</v>
      </c>
      <c r="AT115" s="177" t="s">
        <v>69</v>
      </c>
      <c r="AU115" s="177" t="s">
        <v>77</v>
      </c>
      <c r="AY115" s="176" t="s">
        <v>244</v>
      </c>
      <c r="BK115" s="178">
        <f>SUM(BK116:BK133)</f>
        <v>0</v>
      </c>
    </row>
    <row r="116" spans="1:65" s="2" customFormat="1" ht="24.2" customHeight="1">
      <c r="A116" s="36"/>
      <c r="B116" s="37"/>
      <c r="C116" s="181" t="s">
        <v>286</v>
      </c>
      <c r="D116" s="181" t="s">
        <v>246</v>
      </c>
      <c r="E116" s="182" t="s">
        <v>6244</v>
      </c>
      <c r="F116" s="183" t="s">
        <v>6245</v>
      </c>
      <c r="G116" s="184" t="s">
        <v>289</v>
      </c>
      <c r="H116" s="185">
        <v>72.286000000000001</v>
      </c>
      <c r="I116" s="186"/>
      <c r="J116" s="187">
        <f>ROUND(I116*H116,2)</f>
        <v>0</v>
      </c>
      <c r="K116" s="188"/>
      <c r="L116" s="41"/>
      <c r="M116" s="189" t="s">
        <v>18</v>
      </c>
      <c r="N116" s="190" t="s">
        <v>41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250</v>
      </c>
      <c r="AT116" s="193" t="s">
        <v>246</v>
      </c>
      <c r="AU116" s="193" t="s">
        <v>79</v>
      </c>
      <c r="AY116" s="19" t="s">
        <v>244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77</v>
      </c>
      <c r="BK116" s="194">
        <f>ROUND(I116*H116,2)</f>
        <v>0</v>
      </c>
      <c r="BL116" s="19" t="s">
        <v>250</v>
      </c>
      <c r="BM116" s="193" t="s">
        <v>6246</v>
      </c>
    </row>
    <row r="117" spans="1:65" s="13" customFormat="1" ht="33.75">
      <c r="B117" s="195"/>
      <c r="C117" s="196"/>
      <c r="D117" s="197" t="s">
        <v>252</v>
      </c>
      <c r="E117" s="198" t="s">
        <v>18</v>
      </c>
      <c r="F117" s="199" t="s">
        <v>6228</v>
      </c>
      <c r="G117" s="196"/>
      <c r="H117" s="200">
        <v>72.286000000000001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252</v>
      </c>
      <c r="AU117" s="206" t="s">
        <v>79</v>
      </c>
      <c r="AV117" s="13" t="s">
        <v>79</v>
      </c>
      <c r="AW117" s="13" t="s">
        <v>32</v>
      </c>
      <c r="AX117" s="13" t="s">
        <v>70</v>
      </c>
      <c r="AY117" s="206" t="s">
        <v>244</v>
      </c>
    </row>
    <row r="118" spans="1:65" s="14" customFormat="1">
      <c r="B118" s="207"/>
      <c r="C118" s="208"/>
      <c r="D118" s="197" t="s">
        <v>252</v>
      </c>
      <c r="E118" s="209" t="s">
        <v>18</v>
      </c>
      <c r="F118" s="210" t="s">
        <v>254</v>
      </c>
      <c r="G118" s="208"/>
      <c r="H118" s="211">
        <v>72.286000000000001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252</v>
      </c>
      <c r="AU118" s="217" t="s">
        <v>79</v>
      </c>
      <c r="AV118" s="14" t="s">
        <v>250</v>
      </c>
      <c r="AW118" s="14" t="s">
        <v>32</v>
      </c>
      <c r="AX118" s="14" t="s">
        <v>77</v>
      </c>
      <c r="AY118" s="217" t="s">
        <v>244</v>
      </c>
    </row>
    <row r="119" spans="1:65" s="2" customFormat="1" ht="78" customHeight="1">
      <c r="A119" s="36"/>
      <c r="B119" s="37"/>
      <c r="C119" s="181" t="s">
        <v>293</v>
      </c>
      <c r="D119" s="181" t="s">
        <v>246</v>
      </c>
      <c r="E119" s="182" t="s">
        <v>6247</v>
      </c>
      <c r="F119" s="183" t="s">
        <v>6248</v>
      </c>
      <c r="G119" s="184" t="s">
        <v>289</v>
      </c>
      <c r="H119" s="185">
        <v>10.5</v>
      </c>
      <c r="I119" s="186"/>
      <c r="J119" s="187">
        <f>ROUND(I119*H119,2)</f>
        <v>0</v>
      </c>
      <c r="K119" s="188"/>
      <c r="L119" s="41"/>
      <c r="M119" s="189" t="s">
        <v>18</v>
      </c>
      <c r="N119" s="190" t="s">
        <v>41</v>
      </c>
      <c r="O119" s="66"/>
      <c r="P119" s="191">
        <f>O119*H119</f>
        <v>0</v>
      </c>
      <c r="Q119" s="191">
        <v>8.4250000000000005E-2</v>
      </c>
      <c r="R119" s="191">
        <f>Q119*H119</f>
        <v>0.88462500000000011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250</v>
      </c>
      <c r="AT119" s="193" t="s">
        <v>246</v>
      </c>
      <c r="AU119" s="193" t="s">
        <v>79</v>
      </c>
      <c r="AY119" s="19" t="s">
        <v>244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77</v>
      </c>
      <c r="BK119" s="194">
        <f>ROUND(I119*H119,2)</f>
        <v>0</v>
      </c>
      <c r="BL119" s="19" t="s">
        <v>250</v>
      </c>
      <c r="BM119" s="193" t="s">
        <v>6249</v>
      </c>
    </row>
    <row r="120" spans="1:65" s="13" customFormat="1">
      <c r="B120" s="195"/>
      <c r="C120" s="196"/>
      <c r="D120" s="197" t="s">
        <v>252</v>
      </c>
      <c r="E120" s="198" t="s">
        <v>18</v>
      </c>
      <c r="F120" s="199" t="s">
        <v>6250</v>
      </c>
      <c r="G120" s="196"/>
      <c r="H120" s="200">
        <v>10.5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252</v>
      </c>
      <c r="AU120" s="206" t="s">
        <v>79</v>
      </c>
      <c r="AV120" s="13" t="s">
        <v>79</v>
      </c>
      <c r="AW120" s="13" t="s">
        <v>32</v>
      </c>
      <c r="AX120" s="13" t="s">
        <v>70</v>
      </c>
      <c r="AY120" s="206" t="s">
        <v>244</v>
      </c>
    </row>
    <row r="121" spans="1:65" s="14" customFormat="1">
      <c r="B121" s="207"/>
      <c r="C121" s="208"/>
      <c r="D121" s="197" t="s">
        <v>252</v>
      </c>
      <c r="E121" s="209" t="s">
        <v>18</v>
      </c>
      <c r="F121" s="210" t="s">
        <v>254</v>
      </c>
      <c r="G121" s="208"/>
      <c r="H121" s="211">
        <v>10.5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252</v>
      </c>
      <c r="AU121" s="217" t="s">
        <v>79</v>
      </c>
      <c r="AV121" s="14" t="s">
        <v>250</v>
      </c>
      <c r="AW121" s="14" t="s">
        <v>32</v>
      </c>
      <c r="AX121" s="14" t="s">
        <v>77</v>
      </c>
      <c r="AY121" s="217" t="s">
        <v>244</v>
      </c>
    </row>
    <row r="122" spans="1:65" s="2" customFormat="1" ht="78" customHeight="1">
      <c r="A122" s="36"/>
      <c r="B122" s="37"/>
      <c r="C122" s="181" t="s">
        <v>126</v>
      </c>
      <c r="D122" s="181" t="s">
        <v>246</v>
      </c>
      <c r="E122" s="182" t="s">
        <v>6251</v>
      </c>
      <c r="F122" s="183" t="s">
        <v>6252</v>
      </c>
      <c r="G122" s="184" t="s">
        <v>289</v>
      </c>
      <c r="H122" s="185">
        <v>83</v>
      </c>
      <c r="I122" s="186"/>
      <c r="J122" s="187">
        <f>ROUND(I122*H122,2)</f>
        <v>0</v>
      </c>
      <c r="K122" s="188"/>
      <c r="L122" s="41"/>
      <c r="M122" s="189" t="s">
        <v>18</v>
      </c>
      <c r="N122" s="190" t="s">
        <v>41</v>
      </c>
      <c r="O122" s="66"/>
      <c r="P122" s="191">
        <f>O122*H122</f>
        <v>0</v>
      </c>
      <c r="Q122" s="191">
        <v>8.4250000000000005E-2</v>
      </c>
      <c r="R122" s="191">
        <f>Q122*H122</f>
        <v>6.99275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250</v>
      </c>
      <c r="AT122" s="193" t="s">
        <v>246</v>
      </c>
      <c r="AU122" s="193" t="s">
        <v>79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250</v>
      </c>
      <c r="BM122" s="193" t="s">
        <v>6253</v>
      </c>
    </row>
    <row r="123" spans="1:65" s="13" customFormat="1">
      <c r="B123" s="195"/>
      <c r="C123" s="196"/>
      <c r="D123" s="197" t="s">
        <v>252</v>
      </c>
      <c r="E123" s="198" t="s">
        <v>18</v>
      </c>
      <c r="F123" s="199" t="s">
        <v>6254</v>
      </c>
      <c r="G123" s="196"/>
      <c r="H123" s="200">
        <v>83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252</v>
      </c>
      <c r="AU123" s="206" t="s">
        <v>79</v>
      </c>
      <c r="AV123" s="13" t="s">
        <v>79</v>
      </c>
      <c r="AW123" s="13" t="s">
        <v>32</v>
      </c>
      <c r="AX123" s="13" t="s">
        <v>70</v>
      </c>
      <c r="AY123" s="206" t="s">
        <v>244</v>
      </c>
    </row>
    <row r="124" spans="1:65" s="14" customFormat="1">
      <c r="B124" s="207"/>
      <c r="C124" s="208"/>
      <c r="D124" s="197" t="s">
        <v>252</v>
      </c>
      <c r="E124" s="209" t="s">
        <v>18</v>
      </c>
      <c r="F124" s="210" t="s">
        <v>254</v>
      </c>
      <c r="G124" s="208"/>
      <c r="H124" s="211">
        <v>83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252</v>
      </c>
      <c r="AU124" s="217" t="s">
        <v>79</v>
      </c>
      <c r="AV124" s="14" t="s">
        <v>250</v>
      </c>
      <c r="AW124" s="14" t="s">
        <v>32</v>
      </c>
      <c r="AX124" s="14" t="s">
        <v>77</v>
      </c>
      <c r="AY124" s="217" t="s">
        <v>244</v>
      </c>
    </row>
    <row r="125" spans="1:65" s="2" customFormat="1" ht="90" customHeight="1">
      <c r="A125" s="36"/>
      <c r="B125" s="37"/>
      <c r="C125" s="181" t="s">
        <v>139</v>
      </c>
      <c r="D125" s="181" t="s">
        <v>246</v>
      </c>
      <c r="E125" s="182" t="s">
        <v>6255</v>
      </c>
      <c r="F125" s="183" t="s">
        <v>6256</v>
      </c>
      <c r="G125" s="184" t="s">
        <v>289</v>
      </c>
      <c r="H125" s="185">
        <v>83</v>
      </c>
      <c r="I125" s="186"/>
      <c r="J125" s="187">
        <f>ROUND(I125*H125,2)</f>
        <v>0</v>
      </c>
      <c r="K125" s="188"/>
      <c r="L125" s="41"/>
      <c r="M125" s="189" t="s">
        <v>18</v>
      </c>
      <c r="N125" s="190" t="s">
        <v>41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250</v>
      </c>
      <c r="AT125" s="193" t="s">
        <v>246</v>
      </c>
      <c r="AU125" s="193" t="s">
        <v>79</v>
      </c>
      <c r="AY125" s="19" t="s">
        <v>244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77</v>
      </c>
      <c r="BK125" s="194">
        <f>ROUND(I125*H125,2)</f>
        <v>0</v>
      </c>
      <c r="BL125" s="19" t="s">
        <v>250</v>
      </c>
      <c r="BM125" s="193" t="s">
        <v>6257</v>
      </c>
    </row>
    <row r="126" spans="1:65" s="13" customFormat="1">
      <c r="B126" s="195"/>
      <c r="C126" s="196"/>
      <c r="D126" s="197" t="s">
        <v>252</v>
      </c>
      <c r="E126" s="198" t="s">
        <v>18</v>
      </c>
      <c r="F126" s="199" t="s">
        <v>6254</v>
      </c>
      <c r="G126" s="196"/>
      <c r="H126" s="200">
        <v>83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252</v>
      </c>
      <c r="AU126" s="206" t="s">
        <v>79</v>
      </c>
      <c r="AV126" s="13" t="s">
        <v>79</v>
      </c>
      <c r="AW126" s="13" t="s">
        <v>32</v>
      </c>
      <c r="AX126" s="13" t="s">
        <v>70</v>
      </c>
      <c r="AY126" s="206" t="s">
        <v>244</v>
      </c>
    </row>
    <row r="127" spans="1:65" s="14" customFormat="1">
      <c r="B127" s="207"/>
      <c r="C127" s="208"/>
      <c r="D127" s="197" t="s">
        <v>252</v>
      </c>
      <c r="E127" s="209" t="s">
        <v>18</v>
      </c>
      <c r="F127" s="210" t="s">
        <v>254</v>
      </c>
      <c r="G127" s="208"/>
      <c r="H127" s="211">
        <v>83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252</v>
      </c>
      <c r="AU127" s="217" t="s">
        <v>79</v>
      </c>
      <c r="AV127" s="14" t="s">
        <v>250</v>
      </c>
      <c r="AW127" s="14" t="s">
        <v>32</v>
      </c>
      <c r="AX127" s="14" t="s">
        <v>77</v>
      </c>
      <c r="AY127" s="217" t="s">
        <v>244</v>
      </c>
    </row>
    <row r="128" spans="1:65" s="2" customFormat="1" ht="16.5" customHeight="1">
      <c r="A128" s="36"/>
      <c r="B128" s="37"/>
      <c r="C128" s="218" t="s">
        <v>146</v>
      </c>
      <c r="D128" s="218" t="s">
        <v>264</v>
      </c>
      <c r="E128" s="219" t="s">
        <v>6258</v>
      </c>
      <c r="F128" s="220" t="s">
        <v>6259</v>
      </c>
      <c r="G128" s="221" t="s">
        <v>289</v>
      </c>
      <c r="H128" s="222">
        <v>58</v>
      </c>
      <c r="I128" s="223"/>
      <c r="J128" s="224">
        <f>ROUND(I128*H128,2)</f>
        <v>0</v>
      </c>
      <c r="K128" s="225"/>
      <c r="L128" s="226"/>
      <c r="M128" s="227" t="s">
        <v>18</v>
      </c>
      <c r="N128" s="228" t="s">
        <v>41</v>
      </c>
      <c r="O128" s="66"/>
      <c r="P128" s="191">
        <f>O128*H128</f>
        <v>0</v>
      </c>
      <c r="Q128" s="191">
        <v>0.13</v>
      </c>
      <c r="R128" s="191">
        <f>Q128*H128</f>
        <v>7.54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267</v>
      </c>
      <c r="AT128" s="193" t="s">
        <v>264</v>
      </c>
      <c r="AU128" s="193" t="s">
        <v>79</v>
      </c>
      <c r="AY128" s="19" t="s">
        <v>244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77</v>
      </c>
      <c r="BK128" s="194">
        <f>ROUND(I128*H128,2)</f>
        <v>0</v>
      </c>
      <c r="BL128" s="19" t="s">
        <v>250</v>
      </c>
      <c r="BM128" s="193" t="s">
        <v>6260</v>
      </c>
    </row>
    <row r="129" spans="1:65" s="13" customFormat="1">
      <c r="B129" s="195"/>
      <c r="C129" s="196"/>
      <c r="D129" s="197" t="s">
        <v>252</v>
      </c>
      <c r="E129" s="198" t="s">
        <v>18</v>
      </c>
      <c r="F129" s="199" t="s">
        <v>6261</v>
      </c>
      <c r="G129" s="196"/>
      <c r="H129" s="200">
        <v>58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252</v>
      </c>
      <c r="AU129" s="206" t="s">
        <v>79</v>
      </c>
      <c r="AV129" s="13" t="s">
        <v>79</v>
      </c>
      <c r="AW129" s="13" t="s">
        <v>32</v>
      </c>
      <c r="AX129" s="13" t="s">
        <v>70</v>
      </c>
      <c r="AY129" s="206" t="s">
        <v>244</v>
      </c>
    </row>
    <row r="130" spans="1:65" s="14" customFormat="1">
      <c r="B130" s="207"/>
      <c r="C130" s="208"/>
      <c r="D130" s="197" t="s">
        <v>252</v>
      </c>
      <c r="E130" s="209" t="s">
        <v>18</v>
      </c>
      <c r="F130" s="210" t="s">
        <v>254</v>
      </c>
      <c r="G130" s="208"/>
      <c r="H130" s="211">
        <v>58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252</v>
      </c>
      <c r="AU130" s="217" t="s">
        <v>79</v>
      </c>
      <c r="AV130" s="14" t="s">
        <v>250</v>
      </c>
      <c r="AW130" s="14" t="s">
        <v>32</v>
      </c>
      <c r="AX130" s="14" t="s">
        <v>77</v>
      </c>
      <c r="AY130" s="217" t="s">
        <v>244</v>
      </c>
    </row>
    <row r="131" spans="1:65" s="2" customFormat="1" ht="16.5" customHeight="1">
      <c r="A131" s="36"/>
      <c r="B131" s="37"/>
      <c r="C131" s="218" t="s">
        <v>158</v>
      </c>
      <c r="D131" s="218" t="s">
        <v>264</v>
      </c>
      <c r="E131" s="219" t="s">
        <v>6262</v>
      </c>
      <c r="F131" s="220" t="s">
        <v>6263</v>
      </c>
      <c r="G131" s="221" t="s">
        <v>289</v>
      </c>
      <c r="H131" s="222">
        <v>14.5</v>
      </c>
      <c r="I131" s="223"/>
      <c r="J131" s="224">
        <f>ROUND(I131*H131,2)</f>
        <v>0</v>
      </c>
      <c r="K131" s="225"/>
      <c r="L131" s="226"/>
      <c r="M131" s="227" t="s">
        <v>18</v>
      </c>
      <c r="N131" s="228" t="s">
        <v>41</v>
      </c>
      <c r="O131" s="66"/>
      <c r="P131" s="191">
        <f>O131*H131</f>
        <v>0</v>
      </c>
      <c r="Q131" s="191">
        <v>0.13</v>
      </c>
      <c r="R131" s="191">
        <f>Q131*H131</f>
        <v>1.885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267</v>
      </c>
      <c r="AT131" s="193" t="s">
        <v>264</v>
      </c>
      <c r="AU131" s="193" t="s">
        <v>79</v>
      </c>
      <c r="AY131" s="19" t="s">
        <v>244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77</v>
      </c>
      <c r="BK131" s="194">
        <f>ROUND(I131*H131,2)</f>
        <v>0</v>
      </c>
      <c r="BL131" s="19" t="s">
        <v>250</v>
      </c>
      <c r="BM131" s="193" t="s">
        <v>6264</v>
      </c>
    </row>
    <row r="132" spans="1:65" s="13" customFormat="1">
      <c r="B132" s="195"/>
      <c r="C132" s="196"/>
      <c r="D132" s="197" t="s">
        <v>252</v>
      </c>
      <c r="E132" s="198" t="s">
        <v>18</v>
      </c>
      <c r="F132" s="199" t="s">
        <v>6265</v>
      </c>
      <c r="G132" s="196"/>
      <c r="H132" s="200">
        <v>14.5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252</v>
      </c>
      <c r="AU132" s="206" t="s">
        <v>79</v>
      </c>
      <c r="AV132" s="13" t="s">
        <v>79</v>
      </c>
      <c r="AW132" s="13" t="s">
        <v>32</v>
      </c>
      <c r="AX132" s="13" t="s">
        <v>70</v>
      </c>
      <c r="AY132" s="206" t="s">
        <v>244</v>
      </c>
    </row>
    <row r="133" spans="1:65" s="14" customFormat="1">
      <c r="B133" s="207"/>
      <c r="C133" s="208"/>
      <c r="D133" s="197" t="s">
        <v>252</v>
      </c>
      <c r="E133" s="209" t="s">
        <v>18</v>
      </c>
      <c r="F133" s="210" t="s">
        <v>254</v>
      </c>
      <c r="G133" s="208"/>
      <c r="H133" s="211">
        <v>14.5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252</v>
      </c>
      <c r="AU133" s="217" t="s">
        <v>79</v>
      </c>
      <c r="AV133" s="14" t="s">
        <v>250</v>
      </c>
      <c r="AW133" s="14" t="s">
        <v>32</v>
      </c>
      <c r="AX133" s="14" t="s">
        <v>77</v>
      </c>
      <c r="AY133" s="217" t="s">
        <v>244</v>
      </c>
    </row>
    <row r="134" spans="1:65" s="12" customFormat="1" ht="22.9" customHeight="1">
      <c r="B134" s="165"/>
      <c r="C134" s="166"/>
      <c r="D134" s="167" t="s">
        <v>69</v>
      </c>
      <c r="E134" s="179" t="s">
        <v>275</v>
      </c>
      <c r="F134" s="179" t="s">
        <v>312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SUM(P135:P137)</f>
        <v>0</v>
      </c>
      <c r="Q134" s="173"/>
      <c r="R134" s="174">
        <f>SUM(R135:R137)</f>
        <v>1.3161590399999998</v>
      </c>
      <c r="S134" s="173"/>
      <c r="T134" s="175">
        <f>SUM(T135:T137)</f>
        <v>0</v>
      </c>
      <c r="AR134" s="176" t="s">
        <v>77</v>
      </c>
      <c r="AT134" s="177" t="s">
        <v>69</v>
      </c>
      <c r="AU134" s="177" t="s">
        <v>77</v>
      </c>
      <c r="AY134" s="176" t="s">
        <v>244</v>
      </c>
      <c r="BK134" s="178">
        <f>SUM(BK135:BK137)</f>
        <v>0</v>
      </c>
    </row>
    <row r="135" spans="1:65" s="2" customFormat="1" ht="37.9" customHeight="1">
      <c r="A135" s="36"/>
      <c r="B135" s="37"/>
      <c r="C135" s="181" t="s">
        <v>8</v>
      </c>
      <c r="D135" s="181" t="s">
        <v>246</v>
      </c>
      <c r="E135" s="182" t="s">
        <v>6266</v>
      </c>
      <c r="F135" s="183" t="s">
        <v>6267</v>
      </c>
      <c r="G135" s="184" t="s">
        <v>289</v>
      </c>
      <c r="H135" s="185">
        <v>3.8079999999999998</v>
      </c>
      <c r="I135" s="186"/>
      <c r="J135" s="187">
        <f>ROUND(I135*H135,2)</f>
        <v>0</v>
      </c>
      <c r="K135" s="188"/>
      <c r="L135" s="41"/>
      <c r="M135" s="189" t="s">
        <v>18</v>
      </c>
      <c r="N135" s="190" t="s">
        <v>41</v>
      </c>
      <c r="O135" s="66"/>
      <c r="P135" s="191">
        <f>O135*H135</f>
        <v>0</v>
      </c>
      <c r="Q135" s="191">
        <v>0.34562999999999999</v>
      </c>
      <c r="R135" s="191">
        <f>Q135*H135</f>
        <v>1.3161590399999998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250</v>
      </c>
      <c r="AT135" s="193" t="s">
        <v>246</v>
      </c>
      <c r="AU135" s="193" t="s">
        <v>79</v>
      </c>
      <c r="AY135" s="19" t="s">
        <v>244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77</v>
      </c>
      <c r="BK135" s="194">
        <f>ROUND(I135*H135,2)</f>
        <v>0</v>
      </c>
      <c r="BL135" s="19" t="s">
        <v>250</v>
      </c>
      <c r="BM135" s="193" t="s">
        <v>6268</v>
      </c>
    </row>
    <row r="136" spans="1:65" s="13" customFormat="1">
      <c r="B136" s="195"/>
      <c r="C136" s="196"/>
      <c r="D136" s="197" t="s">
        <v>252</v>
      </c>
      <c r="E136" s="198" t="s">
        <v>18</v>
      </c>
      <c r="F136" s="199" t="s">
        <v>6269</v>
      </c>
      <c r="G136" s="196"/>
      <c r="H136" s="200">
        <v>3.8079999999999998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252</v>
      </c>
      <c r="AU136" s="206" t="s">
        <v>79</v>
      </c>
      <c r="AV136" s="13" t="s">
        <v>79</v>
      </c>
      <c r="AW136" s="13" t="s">
        <v>32</v>
      </c>
      <c r="AX136" s="13" t="s">
        <v>70</v>
      </c>
      <c r="AY136" s="206" t="s">
        <v>244</v>
      </c>
    </row>
    <row r="137" spans="1:65" s="14" customFormat="1">
      <c r="B137" s="207"/>
      <c r="C137" s="208"/>
      <c r="D137" s="197" t="s">
        <v>252</v>
      </c>
      <c r="E137" s="209" t="s">
        <v>18</v>
      </c>
      <c r="F137" s="210" t="s">
        <v>254</v>
      </c>
      <c r="G137" s="208"/>
      <c r="H137" s="211">
        <v>3.8079999999999998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252</v>
      </c>
      <c r="AU137" s="217" t="s">
        <v>79</v>
      </c>
      <c r="AV137" s="14" t="s">
        <v>250</v>
      </c>
      <c r="AW137" s="14" t="s">
        <v>32</v>
      </c>
      <c r="AX137" s="14" t="s">
        <v>77</v>
      </c>
      <c r="AY137" s="217" t="s">
        <v>244</v>
      </c>
    </row>
    <row r="138" spans="1:65" s="12" customFormat="1" ht="22.9" customHeight="1">
      <c r="B138" s="165"/>
      <c r="C138" s="166"/>
      <c r="D138" s="167" t="s">
        <v>69</v>
      </c>
      <c r="E138" s="179" t="s">
        <v>286</v>
      </c>
      <c r="F138" s="179" t="s">
        <v>439</v>
      </c>
      <c r="G138" s="166"/>
      <c r="H138" s="166"/>
      <c r="I138" s="169"/>
      <c r="J138" s="180">
        <f>BK138</f>
        <v>0</v>
      </c>
      <c r="K138" s="166"/>
      <c r="L138" s="171"/>
      <c r="M138" s="172"/>
      <c r="N138" s="173"/>
      <c r="O138" s="173"/>
      <c r="P138" s="174">
        <f>SUM(P139:P157)</f>
        <v>0</v>
      </c>
      <c r="Q138" s="173"/>
      <c r="R138" s="174">
        <f>SUM(R139:R157)</f>
        <v>6.1235880000000007</v>
      </c>
      <c r="S138" s="173"/>
      <c r="T138" s="175">
        <f>SUM(T139:T157)</f>
        <v>0</v>
      </c>
      <c r="AR138" s="176" t="s">
        <v>77</v>
      </c>
      <c r="AT138" s="177" t="s">
        <v>69</v>
      </c>
      <c r="AU138" s="177" t="s">
        <v>77</v>
      </c>
      <c r="AY138" s="176" t="s">
        <v>244</v>
      </c>
      <c r="BK138" s="178">
        <f>SUM(BK139:BK157)</f>
        <v>0</v>
      </c>
    </row>
    <row r="139" spans="1:65" s="2" customFormat="1" ht="24.2" customHeight="1">
      <c r="A139" s="36"/>
      <c r="B139" s="37"/>
      <c r="C139" s="181" t="s">
        <v>167</v>
      </c>
      <c r="D139" s="181" t="s">
        <v>246</v>
      </c>
      <c r="E139" s="182" t="s">
        <v>6270</v>
      </c>
      <c r="F139" s="183" t="s">
        <v>6271</v>
      </c>
      <c r="G139" s="184" t="s">
        <v>249</v>
      </c>
      <c r="H139" s="185">
        <v>1</v>
      </c>
      <c r="I139" s="186"/>
      <c r="J139" s="187">
        <f t="shared" ref="J139:J144" si="0">ROUND(I139*H139,2)</f>
        <v>0</v>
      </c>
      <c r="K139" s="188"/>
      <c r="L139" s="41"/>
      <c r="M139" s="189" t="s">
        <v>18</v>
      </c>
      <c r="N139" s="190" t="s">
        <v>41</v>
      </c>
      <c r="O139" s="66"/>
      <c r="P139" s="191">
        <f t="shared" ref="P139:P144" si="1">O139*H139</f>
        <v>0</v>
      </c>
      <c r="Q139" s="191">
        <v>6.9999999999999999E-4</v>
      </c>
      <c r="R139" s="191">
        <f t="shared" ref="R139:R144" si="2">Q139*H139</f>
        <v>6.9999999999999999E-4</v>
      </c>
      <c r="S139" s="191">
        <v>0</v>
      </c>
      <c r="T139" s="192">
        <f t="shared" ref="T139:T144" si="3"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250</v>
      </c>
      <c r="AT139" s="193" t="s">
        <v>246</v>
      </c>
      <c r="AU139" s="193" t="s">
        <v>79</v>
      </c>
      <c r="AY139" s="19" t="s">
        <v>244</v>
      </c>
      <c r="BE139" s="194">
        <f t="shared" ref="BE139:BE144" si="4">IF(N139="základní",J139,0)</f>
        <v>0</v>
      </c>
      <c r="BF139" s="194">
        <f t="shared" ref="BF139:BF144" si="5">IF(N139="snížená",J139,0)</f>
        <v>0</v>
      </c>
      <c r="BG139" s="194">
        <f t="shared" ref="BG139:BG144" si="6">IF(N139="zákl. přenesená",J139,0)</f>
        <v>0</v>
      </c>
      <c r="BH139" s="194">
        <f t="shared" ref="BH139:BH144" si="7">IF(N139="sníž. přenesená",J139,0)</f>
        <v>0</v>
      </c>
      <c r="BI139" s="194">
        <f t="shared" ref="BI139:BI144" si="8">IF(N139="nulová",J139,0)</f>
        <v>0</v>
      </c>
      <c r="BJ139" s="19" t="s">
        <v>77</v>
      </c>
      <c r="BK139" s="194">
        <f t="shared" ref="BK139:BK144" si="9">ROUND(I139*H139,2)</f>
        <v>0</v>
      </c>
      <c r="BL139" s="19" t="s">
        <v>250</v>
      </c>
      <c r="BM139" s="193" t="s">
        <v>6272</v>
      </c>
    </row>
    <row r="140" spans="1:65" s="2" customFormat="1" ht="24.2" customHeight="1">
      <c r="A140" s="36"/>
      <c r="B140" s="37"/>
      <c r="C140" s="218" t="s">
        <v>333</v>
      </c>
      <c r="D140" s="218" t="s">
        <v>264</v>
      </c>
      <c r="E140" s="219" t="s">
        <v>6273</v>
      </c>
      <c r="F140" s="220" t="s">
        <v>6274</v>
      </c>
      <c r="G140" s="221" t="s">
        <v>249</v>
      </c>
      <c r="H140" s="222">
        <v>1</v>
      </c>
      <c r="I140" s="223"/>
      <c r="J140" s="224">
        <f t="shared" si="0"/>
        <v>0</v>
      </c>
      <c r="K140" s="225"/>
      <c r="L140" s="226"/>
      <c r="M140" s="227" t="s">
        <v>18</v>
      </c>
      <c r="N140" s="228" t="s">
        <v>41</v>
      </c>
      <c r="O140" s="66"/>
      <c r="P140" s="191">
        <f t="shared" si="1"/>
        <v>0</v>
      </c>
      <c r="Q140" s="191">
        <v>4.0000000000000001E-3</v>
      </c>
      <c r="R140" s="191">
        <f t="shared" si="2"/>
        <v>4.0000000000000001E-3</v>
      </c>
      <c r="S140" s="191">
        <v>0</v>
      </c>
      <c r="T140" s="192">
        <f t="shared" si="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267</v>
      </c>
      <c r="AT140" s="193" t="s">
        <v>264</v>
      </c>
      <c r="AU140" s="193" t="s">
        <v>79</v>
      </c>
      <c r="AY140" s="19" t="s">
        <v>244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9" t="s">
        <v>77</v>
      </c>
      <c r="BK140" s="194">
        <f t="shared" si="9"/>
        <v>0</v>
      </c>
      <c r="BL140" s="19" t="s">
        <v>250</v>
      </c>
      <c r="BM140" s="193" t="s">
        <v>6275</v>
      </c>
    </row>
    <row r="141" spans="1:65" s="2" customFormat="1" ht="24.2" customHeight="1">
      <c r="A141" s="36"/>
      <c r="B141" s="37"/>
      <c r="C141" s="181" t="s">
        <v>339</v>
      </c>
      <c r="D141" s="181" t="s">
        <v>246</v>
      </c>
      <c r="E141" s="182" t="s">
        <v>6276</v>
      </c>
      <c r="F141" s="183" t="s">
        <v>6277</v>
      </c>
      <c r="G141" s="184" t="s">
        <v>249</v>
      </c>
      <c r="H141" s="185">
        <v>1</v>
      </c>
      <c r="I141" s="186"/>
      <c r="J141" s="187">
        <f t="shared" si="0"/>
        <v>0</v>
      </c>
      <c r="K141" s="188"/>
      <c r="L141" s="41"/>
      <c r="M141" s="189" t="s">
        <v>18</v>
      </c>
      <c r="N141" s="190" t="s">
        <v>41</v>
      </c>
      <c r="O141" s="66"/>
      <c r="P141" s="191">
        <f t="shared" si="1"/>
        <v>0</v>
      </c>
      <c r="Q141" s="191">
        <v>0.10940999999999999</v>
      </c>
      <c r="R141" s="191">
        <f t="shared" si="2"/>
        <v>0.10940999999999999</v>
      </c>
      <c r="S141" s="191">
        <v>0</v>
      </c>
      <c r="T141" s="192">
        <f t="shared" si="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250</v>
      </c>
      <c r="AT141" s="193" t="s">
        <v>246</v>
      </c>
      <c r="AU141" s="193" t="s">
        <v>79</v>
      </c>
      <c r="AY141" s="19" t="s">
        <v>244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9" t="s">
        <v>77</v>
      </c>
      <c r="BK141" s="194">
        <f t="shared" si="9"/>
        <v>0</v>
      </c>
      <c r="BL141" s="19" t="s">
        <v>250</v>
      </c>
      <c r="BM141" s="193" t="s">
        <v>6278</v>
      </c>
    </row>
    <row r="142" spans="1:65" s="2" customFormat="1" ht="21.75" customHeight="1">
      <c r="A142" s="36"/>
      <c r="B142" s="37"/>
      <c r="C142" s="218" t="s">
        <v>344</v>
      </c>
      <c r="D142" s="218" t="s">
        <v>264</v>
      </c>
      <c r="E142" s="219" t="s">
        <v>6279</v>
      </c>
      <c r="F142" s="220" t="s">
        <v>6280</v>
      </c>
      <c r="G142" s="221" t="s">
        <v>249</v>
      </c>
      <c r="H142" s="222">
        <v>1</v>
      </c>
      <c r="I142" s="223"/>
      <c r="J142" s="224">
        <f t="shared" si="0"/>
        <v>0</v>
      </c>
      <c r="K142" s="225"/>
      <c r="L142" s="226"/>
      <c r="M142" s="227" t="s">
        <v>18</v>
      </c>
      <c r="N142" s="228" t="s">
        <v>41</v>
      </c>
      <c r="O142" s="66"/>
      <c r="P142" s="191">
        <f t="shared" si="1"/>
        <v>0</v>
      </c>
      <c r="Q142" s="191">
        <v>6.1000000000000004E-3</v>
      </c>
      <c r="R142" s="191">
        <f t="shared" si="2"/>
        <v>6.1000000000000004E-3</v>
      </c>
      <c r="S142" s="191">
        <v>0</v>
      </c>
      <c r="T142" s="192">
        <f t="shared" si="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267</v>
      </c>
      <c r="AT142" s="193" t="s">
        <v>264</v>
      </c>
      <c r="AU142" s="193" t="s">
        <v>79</v>
      </c>
      <c r="AY142" s="19" t="s">
        <v>244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9" t="s">
        <v>77</v>
      </c>
      <c r="BK142" s="194">
        <f t="shared" si="9"/>
        <v>0</v>
      </c>
      <c r="BL142" s="19" t="s">
        <v>250</v>
      </c>
      <c r="BM142" s="193" t="s">
        <v>6281</v>
      </c>
    </row>
    <row r="143" spans="1:65" s="2" customFormat="1" ht="21.75" customHeight="1">
      <c r="A143" s="36"/>
      <c r="B143" s="37"/>
      <c r="C143" s="218" t="s">
        <v>348</v>
      </c>
      <c r="D143" s="218" t="s">
        <v>264</v>
      </c>
      <c r="E143" s="219" t="s">
        <v>6282</v>
      </c>
      <c r="F143" s="220" t="s">
        <v>6283</v>
      </c>
      <c r="G143" s="221" t="s">
        <v>249</v>
      </c>
      <c r="H143" s="222">
        <v>2</v>
      </c>
      <c r="I143" s="223"/>
      <c r="J143" s="224">
        <f t="shared" si="0"/>
        <v>0</v>
      </c>
      <c r="K143" s="225"/>
      <c r="L143" s="226"/>
      <c r="M143" s="227" t="s">
        <v>18</v>
      </c>
      <c r="N143" s="228" t="s">
        <v>41</v>
      </c>
      <c r="O143" s="66"/>
      <c r="P143" s="191">
        <f t="shared" si="1"/>
        <v>0</v>
      </c>
      <c r="Q143" s="191">
        <v>3.5E-4</v>
      </c>
      <c r="R143" s="191">
        <f t="shared" si="2"/>
        <v>6.9999999999999999E-4</v>
      </c>
      <c r="S143" s="191">
        <v>0</v>
      </c>
      <c r="T143" s="192">
        <f t="shared" si="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267</v>
      </c>
      <c r="AT143" s="193" t="s">
        <v>264</v>
      </c>
      <c r="AU143" s="193" t="s">
        <v>79</v>
      </c>
      <c r="AY143" s="19" t="s">
        <v>244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9" t="s">
        <v>77</v>
      </c>
      <c r="BK143" s="194">
        <f t="shared" si="9"/>
        <v>0</v>
      </c>
      <c r="BL143" s="19" t="s">
        <v>250</v>
      </c>
      <c r="BM143" s="193" t="s">
        <v>6284</v>
      </c>
    </row>
    <row r="144" spans="1:65" s="2" customFormat="1" ht="24.2" customHeight="1">
      <c r="A144" s="36"/>
      <c r="B144" s="37"/>
      <c r="C144" s="181" t="s">
        <v>7</v>
      </c>
      <c r="D144" s="181" t="s">
        <v>246</v>
      </c>
      <c r="E144" s="182" t="s">
        <v>6285</v>
      </c>
      <c r="F144" s="183" t="s">
        <v>6286</v>
      </c>
      <c r="G144" s="184" t="s">
        <v>379</v>
      </c>
      <c r="H144" s="185">
        <v>20</v>
      </c>
      <c r="I144" s="186"/>
      <c r="J144" s="187">
        <f t="shared" si="0"/>
        <v>0</v>
      </c>
      <c r="K144" s="188"/>
      <c r="L144" s="41"/>
      <c r="M144" s="189" t="s">
        <v>18</v>
      </c>
      <c r="N144" s="190" t="s">
        <v>41</v>
      </c>
      <c r="O144" s="66"/>
      <c r="P144" s="191">
        <f t="shared" si="1"/>
        <v>0</v>
      </c>
      <c r="Q144" s="191">
        <v>4.0000000000000002E-4</v>
      </c>
      <c r="R144" s="191">
        <f t="shared" si="2"/>
        <v>8.0000000000000002E-3</v>
      </c>
      <c r="S144" s="191">
        <v>0</v>
      </c>
      <c r="T144" s="192">
        <f t="shared" si="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250</v>
      </c>
      <c r="AT144" s="193" t="s">
        <v>246</v>
      </c>
      <c r="AU144" s="193" t="s">
        <v>79</v>
      </c>
      <c r="AY144" s="19" t="s">
        <v>244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9" t="s">
        <v>77</v>
      </c>
      <c r="BK144" s="194">
        <f t="shared" si="9"/>
        <v>0</v>
      </c>
      <c r="BL144" s="19" t="s">
        <v>250</v>
      </c>
      <c r="BM144" s="193" t="s">
        <v>6287</v>
      </c>
    </row>
    <row r="145" spans="1:65" s="13" customFormat="1">
      <c r="B145" s="195"/>
      <c r="C145" s="196"/>
      <c r="D145" s="197" t="s">
        <v>252</v>
      </c>
      <c r="E145" s="198" t="s">
        <v>18</v>
      </c>
      <c r="F145" s="199" t="s">
        <v>6288</v>
      </c>
      <c r="G145" s="196"/>
      <c r="H145" s="200">
        <v>20</v>
      </c>
      <c r="I145" s="201"/>
      <c r="J145" s="196"/>
      <c r="K145" s="196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252</v>
      </c>
      <c r="AU145" s="206" t="s">
        <v>79</v>
      </c>
      <c r="AV145" s="13" t="s">
        <v>79</v>
      </c>
      <c r="AW145" s="13" t="s">
        <v>32</v>
      </c>
      <c r="AX145" s="13" t="s">
        <v>70</v>
      </c>
      <c r="AY145" s="206" t="s">
        <v>244</v>
      </c>
    </row>
    <row r="146" spans="1:65" s="14" customFormat="1">
      <c r="B146" s="207"/>
      <c r="C146" s="208"/>
      <c r="D146" s="197" t="s">
        <v>252</v>
      </c>
      <c r="E146" s="209" t="s">
        <v>18</v>
      </c>
      <c r="F146" s="210" t="s">
        <v>254</v>
      </c>
      <c r="G146" s="208"/>
      <c r="H146" s="211">
        <v>20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252</v>
      </c>
      <c r="AU146" s="217" t="s">
        <v>79</v>
      </c>
      <c r="AV146" s="14" t="s">
        <v>250</v>
      </c>
      <c r="AW146" s="14" t="s">
        <v>32</v>
      </c>
      <c r="AX146" s="14" t="s">
        <v>77</v>
      </c>
      <c r="AY146" s="217" t="s">
        <v>244</v>
      </c>
    </row>
    <row r="147" spans="1:65" s="2" customFormat="1" ht="37.9" customHeight="1">
      <c r="A147" s="36"/>
      <c r="B147" s="37"/>
      <c r="C147" s="181" t="s">
        <v>359</v>
      </c>
      <c r="D147" s="181" t="s">
        <v>246</v>
      </c>
      <c r="E147" s="182" t="s">
        <v>6289</v>
      </c>
      <c r="F147" s="183" t="s">
        <v>6290</v>
      </c>
      <c r="G147" s="184" t="s">
        <v>289</v>
      </c>
      <c r="H147" s="185">
        <v>2</v>
      </c>
      <c r="I147" s="186"/>
      <c r="J147" s="187">
        <f>ROUND(I147*H147,2)</f>
        <v>0</v>
      </c>
      <c r="K147" s="188"/>
      <c r="L147" s="41"/>
      <c r="M147" s="189" t="s">
        <v>18</v>
      </c>
      <c r="N147" s="190" t="s">
        <v>41</v>
      </c>
      <c r="O147" s="66"/>
      <c r="P147" s="191">
        <f>O147*H147</f>
        <v>0</v>
      </c>
      <c r="Q147" s="191">
        <v>1.6000000000000001E-3</v>
      </c>
      <c r="R147" s="191">
        <f>Q147*H147</f>
        <v>3.2000000000000002E-3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250</v>
      </c>
      <c r="AT147" s="193" t="s">
        <v>246</v>
      </c>
      <c r="AU147" s="193" t="s">
        <v>79</v>
      </c>
      <c r="AY147" s="19" t="s">
        <v>244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77</v>
      </c>
      <c r="BK147" s="194">
        <f>ROUND(I147*H147,2)</f>
        <v>0</v>
      </c>
      <c r="BL147" s="19" t="s">
        <v>250</v>
      </c>
      <c r="BM147" s="193" t="s">
        <v>6291</v>
      </c>
    </row>
    <row r="148" spans="1:65" s="2" customFormat="1" ht="37.9" customHeight="1">
      <c r="A148" s="36"/>
      <c r="B148" s="37"/>
      <c r="C148" s="181" t="s">
        <v>370</v>
      </c>
      <c r="D148" s="181" t="s">
        <v>246</v>
      </c>
      <c r="E148" s="182" t="s">
        <v>6292</v>
      </c>
      <c r="F148" s="183" t="s">
        <v>6293</v>
      </c>
      <c r="G148" s="184" t="s">
        <v>379</v>
      </c>
      <c r="H148" s="185">
        <v>20</v>
      </c>
      <c r="I148" s="186"/>
      <c r="J148" s="187">
        <f>ROUND(I148*H148,2)</f>
        <v>0</v>
      </c>
      <c r="K148" s="188"/>
      <c r="L148" s="41"/>
      <c r="M148" s="189" t="s">
        <v>18</v>
      </c>
      <c r="N148" s="190" t="s">
        <v>41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250</v>
      </c>
      <c r="AT148" s="193" t="s">
        <v>246</v>
      </c>
      <c r="AU148" s="193" t="s">
        <v>79</v>
      </c>
      <c r="AY148" s="19" t="s">
        <v>244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77</v>
      </c>
      <c r="BK148" s="194">
        <f>ROUND(I148*H148,2)</f>
        <v>0</v>
      </c>
      <c r="BL148" s="19" t="s">
        <v>250</v>
      </c>
      <c r="BM148" s="193" t="s">
        <v>6294</v>
      </c>
    </row>
    <row r="149" spans="1:65" s="13" customFormat="1">
      <c r="B149" s="195"/>
      <c r="C149" s="196"/>
      <c r="D149" s="197" t="s">
        <v>252</v>
      </c>
      <c r="E149" s="198" t="s">
        <v>18</v>
      </c>
      <c r="F149" s="199" t="s">
        <v>6288</v>
      </c>
      <c r="G149" s="196"/>
      <c r="H149" s="200">
        <v>20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252</v>
      </c>
      <c r="AU149" s="206" t="s">
        <v>79</v>
      </c>
      <c r="AV149" s="13" t="s">
        <v>79</v>
      </c>
      <c r="AW149" s="13" t="s">
        <v>32</v>
      </c>
      <c r="AX149" s="13" t="s">
        <v>70</v>
      </c>
      <c r="AY149" s="206" t="s">
        <v>244</v>
      </c>
    </row>
    <row r="150" spans="1:65" s="14" customFormat="1">
      <c r="B150" s="207"/>
      <c r="C150" s="208"/>
      <c r="D150" s="197" t="s">
        <v>252</v>
      </c>
      <c r="E150" s="209" t="s">
        <v>18</v>
      </c>
      <c r="F150" s="210" t="s">
        <v>254</v>
      </c>
      <c r="G150" s="208"/>
      <c r="H150" s="211">
        <v>20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252</v>
      </c>
      <c r="AU150" s="217" t="s">
        <v>79</v>
      </c>
      <c r="AV150" s="14" t="s">
        <v>250</v>
      </c>
      <c r="AW150" s="14" t="s">
        <v>32</v>
      </c>
      <c r="AX150" s="14" t="s">
        <v>77</v>
      </c>
      <c r="AY150" s="217" t="s">
        <v>244</v>
      </c>
    </row>
    <row r="151" spans="1:65" s="2" customFormat="1" ht="37.9" customHeight="1">
      <c r="A151" s="36"/>
      <c r="B151" s="37"/>
      <c r="C151" s="181" t="s">
        <v>376</v>
      </c>
      <c r="D151" s="181" t="s">
        <v>246</v>
      </c>
      <c r="E151" s="182" t="s">
        <v>6295</v>
      </c>
      <c r="F151" s="183" t="s">
        <v>6296</v>
      </c>
      <c r="G151" s="184" t="s">
        <v>289</v>
      </c>
      <c r="H151" s="185">
        <v>2</v>
      </c>
      <c r="I151" s="186"/>
      <c r="J151" s="187">
        <f>ROUND(I151*H151,2)</f>
        <v>0</v>
      </c>
      <c r="K151" s="188"/>
      <c r="L151" s="41"/>
      <c r="M151" s="189" t="s">
        <v>18</v>
      </c>
      <c r="N151" s="190" t="s">
        <v>41</v>
      </c>
      <c r="O151" s="66"/>
      <c r="P151" s="191">
        <f>O151*H151</f>
        <v>0</v>
      </c>
      <c r="Q151" s="191">
        <v>1.0000000000000001E-5</v>
      </c>
      <c r="R151" s="191">
        <f>Q151*H151</f>
        <v>2.0000000000000002E-5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250</v>
      </c>
      <c r="AT151" s="193" t="s">
        <v>246</v>
      </c>
      <c r="AU151" s="193" t="s">
        <v>79</v>
      </c>
      <c r="AY151" s="19" t="s">
        <v>244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77</v>
      </c>
      <c r="BK151" s="194">
        <f>ROUND(I151*H151,2)</f>
        <v>0</v>
      </c>
      <c r="BL151" s="19" t="s">
        <v>250</v>
      </c>
      <c r="BM151" s="193" t="s">
        <v>6297</v>
      </c>
    </row>
    <row r="152" spans="1:65" s="2" customFormat="1" ht="49.15" customHeight="1">
      <c r="A152" s="36"/>
      <c r="B152" s="37"/>
      <c r="C152" s="181" t="s">
        <v>382</v>
      </c>
      <c r="D152" s="181" t="s">
        <v>246</v>
      </c>
      <c r="E152" s="182" t="s">
        <v>6298</v>
      </c>
      <c r="F152" s="183" t="s">
        <v>6299</v>
      </c>
      <c r="G152" s="184" t="s">
        <v>379</v>
      </c>
      <c r="H152" s="185">
        <v>31</v>
      </c>
      <c r="I152" s="186"/>
      <c r="J152" s="187">
        <f>ROUND(I152*H152,2)</f>
        <v>0</v>
      </c>
      <c r="K152" s="188"/>
      <c r="L152" s="41"/>
      <c r="M152" s="189" t="s">
        <v>18</v>
      </c>
      <c r="N152" s="190" t="s">
        <v>41</v>
      </c>
      <c r="O152" s="66"/>
      <c r="P152" s="191">
        <f>O152*H152</f>
        <v>0</v>
      </c>
      <c r="Q152" s="191">
        <v>0.1295</v>
      </c>
      <c r="R152" s="191">
        <f>Q152*H152</f>
        <v>4.0145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250</v>
      </c>
      <c r="AT152" s="193" t="s">
        <v>246</v>
      </c>
      <c r="AU152" s="193" t="s">
        <v>79</v>
      </c>
      <c r="AY152" s="19" t="s">
        <v>244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77</v>
      </c>
      <c r="BK152" s="194">
        <f>ROUND(I152*H152,2)</f>
        <v>0</v>
      </c>
      <c r="BL152" s="19" t="s">
        <v>250</v>
      </c>
      <c r="BM152" s="193" t="s">
        <v>6300</v>
      </c>
    </row>
    <row r="153" spans="1:65" s="2" customFormat="1" ht="16.5" customHeight="1">
      <c r="A153" s="36"/>
      <c r="B153" s="37"/>
      <c r="C153" s="218" t="s">
        <v>387</v>
      </c>
      <c r="D153" s="218" t="s">
        <v>264</v>
      </c>
      <c r="E153" s="219" t="s">
        <v>6301</v>
      </c>
      <c r="F153" s="220" t="s">
        <v>6302</v>
      </c>
      <c r="G153" s="221" t="s">
        <v>379</v>
      </c>
      <c r="H153" s="222">
        <v>31.62</v>
      </c>
      <c r="I153" s="223"/>
      <c r="J153" s="224">
        <f>ROUND(I153*H153,2)</f>
        <v>0</v>
      </c>
      <c r="K153" s="225"/>
      <c r="L153" s="226"/>
      <c r="M153" s="227" t="s">
        <v>18</v>
      </c>
      <c r="N153" s="228" t="s">
        <v>41</v>
      </c>
      <c r="O153" s="66"/>
      <c r="P153" s="191">
        <f>O153*H153</f>
        <v>0</v>
      </c>
      <c r="Q153" s="191">
        <v>4.4999999999999998E-2</v>
      </c>
      <c r="R153" s="191">
        <f>Q153*H153</f>
        <v>1.4229000000000001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267</v>
      </c>
      <c r="AT153" s="193" t="s">
        <v>264</v>
      </c>
      <c r="AU153" s="193" t="s">
        <v>79</v>
      </c>
      <c r="AY153" s="19" t="s">
        <v>244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77</v>
      </c>
      <c r="BK153" s="194">
        <f>ROUND(I153*H153,2)</f>
        <v>0</v>
      </c>
      <c r="BL153" s="19" t="s">
        <v>250</v>
      </c>
      <c r="BM153" s="193" t="s">
        <v>6303</v>
      </c>
    </row>
    <row r="154" spans="1:65" s="13" customFormat="1">
      <c r="B154" s="195"/>
      <c r="C154" s="196"/>
      <c r="D154" s="197" t="s">
        <v>252</v>
      </c>
      <c r="E154" s="198" t="s">
        <v>18</v>
      </c>
      <c r="F154" s="199" t="s">
        <v>6304</v>
      </c>
      <c r="G154" s="196"/>
      <c r="H154" s="200">
        <v>31.62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252</v>
      </c>
      <c r="AU154" s="206" t="s">
        <v>79</v>
      </c>
      <c r="AV154" s="13" t="s">
        <v>79</v>
      </c>
      <c r="AW154" s="13" t="s">
        <v>32</v>
      </c>
      <c r="AX154" s="13" t="s">
        <v>70</v>
      </c>
      <c r="AY154" s="206" t="s">
        <v>244</v>
      </c>
    </row>
    <row r="155" spans="1:65" s="14" customFormat="1">
      <c r="B155" s="207"/>
      <c r="C155" s="208"/>
      <c r="D155" s="197" t="s">
        <v>252</v>
      </c>
      <c r="E155" s="209" t="s">
        <v>18</v>
      </c>
      <c r="F155" s="210" t="s">
        <v>254</v>
      </c>
      <c r="G155" s="208"/>
      <c r="H155" s="211">
        <v>31.62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252</v>
      </c>
      <c r="AU155" s="217" t="s">
        <v>79</v>
      </c>
      <c r="AV155" s="14" t="s">
        <v>250</v>
      </c>
      <c r="AW155" s="14" t="s">
        <v>32</v>
      </c>
      <c r="AX155" s="14" t="s">
        <v>77</v>
      </c>
      <c r="AY155" s="217" t="s">
        <v>244</v>
      </c>
    </row>
    <row r="156" spans="1:65" s="2" customFormat="1" ht="24.2" customHeight="1">
      <c r="A156" s="36"/>
      <c r="B156" s="37"/>
      <c r="C156" s="181" t="s">
        <v>392</v>
      </c>
      <c r="D156" s="181" t="s">
        <v>246</v>
      </c>
      <c r="E156" s="182" t="s">
        <v>6305</v>
      </c>
      <c r="F156" s="183" t="s">
        <v>6306</v>
      </c>
      <c r="G156" s="184" t="s">
        <v>379</v>
      </c>
      <c r="H156" s="185">
        <v>1.8</v>
      </c>
      <c r="I156" s="186"/>
      <c r="J156" s="187">
        <f>ROUND(I156*H156,2)</f>
        <v>0</v>
      </c>
      <c r="K156" s="188"/>
      <c r="L156" s="41"/>
      <c r="M156" s="189" t="s">
        <v>18</v>
      </c>
      <c r="N156" s="190" t="s">
        <v>41</v>
      </c>
      <c r="O156" s="66"/>
      <c r="P156" s="191">
        <f>O156*H156</f>
        <v>0</v>
      </c>
      <c r="Q156" s="191">
        <v>0.29221000000000003</v>
      </c>
      <c r="R156" s="191">
        <f>Q156*H156</f>
        <v>0.52597800000000006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250</v>
      </c>
      <c r="AT156" s="193" t="s">
        <v>246</v>
      </c>
      <c r="AU156" s="193" t="s">
        <v>79</v>
      </c>
      <c r="AY156" s="19" t="s">
        <v>244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77</v>
      </c>
      <c r="BK156" s="194">
        <f>ROUND(I156*H156,2)</f>
        <v>0</v>
      </c>
      <c r="BL156" s="19" t="s">
        <v>250</v>
      </c>
      <c r="BM156" s="193" t="s">
        <v>6307</v>
      </c>
    </row>
    <row r="157" spans="1:65" s="2" customFormat="1" ht="37.9" customHeight="1">
      <c r="A157" s="36"/>
      <c r="B157" s="37"/>
      <c r="C157" s="218" t="s">
        <v>397</v>
      </c>
      <c r="D157" s="218" t="s">
        <v>264</v>
      </c>
      <c r="E157" s="219" t="s">
        <v>6308</v>
      </c>
      <c r="F157" s="220" t="s">
        <v>6309</v>
      </c>
      <c r="G157" s="221" t="s">
        <v>379</v>
      </c>
      <c r="H157" s="222">
        <v>1.8</v>
      </c>
      <c r="I157" s="223"/>
      <c r="J157" s="224">
        <f>ROUND(I157*H157,2)</f>
        <v>0</v>
      </c>
      <c r="K157" s="225"/>
      <c r="L157" s="226"/>
      <c r="M157" s="227" t="s">
        <v>18</v>
      </c>
      <c r="N157" s="228" t="s">
        <v>41</v>
      </c>
      <c r="O157" s="66"/>
      <c r="P157" s="191">
        <f>O157*H157</f>
        <v>0</v>
      </c>
      <c r="Q157" s="191">
        <v>1.5599999999999999E-2</v>
      </c>
      <c r="R157" s="191">
        <f>Q157*H157</f>
        <v>2.8080000000000001E-2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267</v>
      </c>
      <c r="AT157" s="193" t="s">
        <v>264</v>
      </c>
      <c r="AU157" s="193" t="s">
        <v>79</v>
      </c>
      <c r="AY157" s="19" t="s">
        <v>244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77</v>
      </c>
      <c r="BK157" s="194">
        <f>ROUND(I157*H157,2)</f>
        <v>0</v>
      </c>
      <c r="BL157" s="19" t="s">
        <v>250</v>
      </c>
      <c r="BM157" s="193" t="s">
        <v>6310</v>
      </c>
    </row>
    <row r="158" spans="1:65" s="12" customFormat="1" ht="22.9" customHeight="1">
      <c r="B158" s="165"/>
      <c r="C158" s="166"/>
      <c r="D158" s="167" t="s">
        <v>69</v>
      </c>
      <c r="E158" s="179" t="s">
        <v>583</v>
      </c>
      <c r="F158" s="179" t="s">
        <v>584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SUM(P159:P164)</f>
        <v>0</v>
      </c>
      <c r="Q158" s="173"/>
      <c r="R158" s="174">
        <f>SUM(R159:R164)</f>
        <v>0</v>
      </c>
      <c r="S158" s="173"/>
      <c r="T158" s="175">
        <f>SUM(T159:T164)</f>
        <v>0</v>
      </c>
      <c r="AR158" s="176" t="s">
        <v>77</v>
      </c>
      <c r="AT158" s="177" t="s">
        <v>69</v>
      </c>
      <c r="AU158" s="177" t="s">
        <v>77</v>
      </c>
      <c r="AY158" s="176" t="s">
        <v>244</v>
      </c>
      <c r="BK158" s="178">
        <f>SUM(BK159:BK164)</f>
        <v>0</v>
      </c>
    </row>
    <row r="159" spans="1:65" s="2" customFormat="1" ht="33" customHeight="1">
      <c r="A159" s="36"/>
      <c r="B159" s="37"/>
      <c r="C159" s="181" t="s">
        <v>402</v>
      </c>
      <c r="D159" s="181" t="s">
        <v>246</v>
      </c>
      <c r="E159" s="182" t="s">
        <v>6311</v>
      </c>
      <c r="F159" s="183" t="s">
        <v>6312</v>
      </c>
      <c r="G159" s="184" t="s">
        <v>262</v>
      </c>
      <c r="H159" s="185">
        <v>2.738</v>
      </c>
      <c r="I159" s="186"/>
      <c r="J159" s="187">
        <f>ROUND(I159*H159,2)</f>
        <v>0</v>
      </c>
      <c r="K159" s="188"/>
      <c r="L159" s="41"/>
      <c r="M159" s="189" t="s">
        <v>18</v>
      </c>
      <c r="N159" s="190" t="s">
        <v>41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250</v>
      </c>
      <c r="AT159" s="193" t="s">
        <v>246</v>
      </c>
      <c r="AU159" s="193" t="s">
        <v>79</v>
      </c>
      <c r="AY159" s="19" t="s">
        <v>244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77</v>
      </c>
      <c r="BK159" s="194">
        <f>ROUND(I159*H159,2)</f>
        <v>0</v>
      </c>
      <c r="BL159" s="19" t="s">
        <v>250</v>
      </c>
      <c r="BM159" s="193" t="s">
        <v>6313</v>
      </c>
    </row>
    <row r="160" spans="1:65" s="2" customFormat="1" ht="49.15" customHeight="1">
      <c r="A160" s="36"/>
      <c r="B160" s="37"/>
      <c r="C160" s="181" t="s">
        <v>407</v>
      </c>
      <c r="D160" s="181" t="s">
        <v>246</v>
      </c>
      <c r="E160" s="182" t="s">
        <v>6314</v>
      </c>
      <c r="F160" s="183" t="s">
        <v>6315</v>
      </c>
      <c r="G160" s="184" t="s">
        <v>262</v>
      </c>
      <c r="H160" s="185">
        <v>27.3</v>
      </c>
      <c r="I160" s="186"/>
      <c r="J160" s="187">
        <f>ROUND(I160*H160,2)</f>
        <v>0</v>
      </c>
      <c r="K160" s="188"/>
      <c r="L160" s="41"/>
      <c r="M160" s="189" t="s">
        <v>18</v>
      </c>
      <c r="N160" s="190" t="s">
        <v>41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250</v>
      </c>
      <c r="AT160" s="193" t="s">
        <v>246</v>
      </c>
      <c r="AU160" s="193" t="s">
        <v>79</v>
      </c>
      <c r="AY160" s="19" t="s">
        <v>244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77</v>
      </c>
      <c r="BK160" s="194">
        <f>ROUND(I160*H160,2)</f>
        <v>0</v>
      </c>
      <c r="BL160" s="19" t="s">
        <v>250</v>
      </c>
      <c r="BM160" s="193" t="s">
        <v>6316</v>
      </c>
    </row>
    <row r="161" spans="1:65" s="13" customFormat="1">
      <c r="B161" s="195"/>
      <c r="C161" s="196"/>
      <c r="D161" s="197" t="s">
        <v>252</v>
      </c>
      <c r="E161" s="198" t="s">
        <v>18</v>
      </c>
      <c r="F161" s="199" t="s">
        <v>6317</v>
      </c>
      <c r="G161" s="196"/>
      <c r="H161" s="200">
        <v>27.3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252</v>
      </c>
      <c r="AU161" s="206" t="s">
        <v>79</v>
      </c>
      <c r="AV161" s="13" t="s">
        <v>79</v>
      </c>
      <c r="AW161" s="13" t="s">
        <v>32</v>
      </c>
      <c r="AX161" s="13" t="s">
        <v>70</v>
      </c>
      <c r="AY161" s="206" t="s">
        <v>244</v>
      </c>
    </row>
    <row r="162" spans="1:65" s="14" customFormat="1">
      <c r="B162" s="207"/>
      <c r="C162" s="208"/>
      <c r="D162" s="197" t="s">
        <v>252</v>
      </c>
      <c r="E162" s="209" t="s">
        <v>18</v>
      </c>
      <c r="F162" s="210" t="s">
        <v>254</v>
      </c>
      <c r="G162" s="208"/>
      <c r="H162" s="211">
        <v>27.3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252</v>
      </c>
      <c r="AU162" s="217" t="s">
        <v>79</v>
      </c>
      <c r="AV162" s="14" t="s">
        <v>250</v>
      </c>
      <c r="AW162" s="14" t="s">
        <v>32</v>
      </c>
      <c r="AX162" s="14" t="s">
        <v>77</v>
      </c>
      <c r="AY162" s="217" t="s">
        <v>244</v>
      </c>
    </row>
    <row r="163" spans="1:65" s="2" customFormat="1" ht="24.2" customHeight="1">
      <c r="A163" s="36"/>
      <c r="B163" s="37"/>
      <c r="C163" s="181" t="s">
        <v>411</v>
      </c>
      <c r="D163" s="181" t="s">
        <v>246</v>
      </c>
      <c r="E163" s="182" t="s">
        <v>6318</v>
      </c>
      <c r="F163" s="183" t="s">
        <v>6319</v>
      </c>
      <c r="G163" s="184" t="s">
        <v>262</v>
      </c>
      <c r="H163" s="185">
        <v>2.738</v>
      </c>
      <c r="I163" s="186"/>
      <c r="J163" s="187">
        <f>ROUND(I163*H163,2)</f>
        <v>0</v>
      </c>
      <c r="K163" s="188"/>
      <c r="L163" s="41"/>
      <c r="M163" s="189" t="s">
        <v>18</v>
      </c>
      <c r="N163" s="190" t="s">
        <v>41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250</v>
      </c>
      <c r="AT163" s="193" t="s">
        <v>246</v>
      </c>
      <c r="AU163" s="193" t="s">
        <v>79</v>
      </c>
      <c r="AY163" s="19" t="s">
        <v>244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77</v>
      </c>
      <c r="BK163" s="194">
        <f>ROUND(I163*H163,2)</f>
        <v>0</v>
      </c>
      <c r="BL163" s="19" t="s">
        <v>250</v>
      </c>
      <c r="BM163" s="193" t="s">
        <v>6320</v>
      </c>
    </row>
    <row r="164" spans="1:65" s="2" customFormat="1" ht="44.25" customHeight="1">
      <c r="A164" s="36"/>
      <c r="B164" s="37"/>
      <c r="C164" s="181" t="s">
        <v>415</v>
      </c>
      <c r="D164" s="181" t="s">
        <v>246</v>
      </c>
      <c r="E164" s="182" t="s">
        <v>6321</v>
      </c>
      <c r="F164" s="183" t="s">
        <v>6322</v>
      </c>
      <c r="G164" s="184" t="s">
        <v>262</v>
      </c>
      <c r="H164" s="185">
        <v>2.738</v>
      </c>
      <c r="I164" s="186"/>
      <c r="J164" s="187">
        <f>ROUND(I164*H164,2)</f>
        <v>0</v>
      </c>
      <c r="K164" s="188"/>
      <c r="L164" s="41"/>
      <c r="M164" s="189" t="s">
        <v>18</v>
      </c>
      <c r="N164" s="190" t="s">
        <v>41</v>
      </c>
      <c r="O164" s="6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250</v>
      </c>
      <c r="AT164" s="193" t="s">
        <v>246</v>
      </c>
      <c r="AU164" s="193" t="s">
        <v>79</v>
      </c>
      <c r="AY164" s="19" t="s">
        <v>244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77</v>
      </c>
      <c r="BK164" s="194">
        <f>ROUND(I164*H164,2)</f>
        <v>0</v>
      </c>
      <c r="BL164" s="19" t="s">
        <v>250</v>
      </c>
      <c r="BM164" s="193" t="s">
        <v>6323</v>
      </c>
    </row>
    <row r="165" spans="1:65" s="12" customFormat="1" ht="22.9" customHeight="1">
      <c r="B165" s="165"/>
      <c r="C165" s="166"/>
      <c r="D165" s="167" t="s">
        <v>69</v>
      </c>
      <c r="E165" s="179" t="s">
        <v>602</v>
      </c>
      <c r="F165" s="179" t="s">
        <v>603</v>
      </c>
      <c r="G165" s="166"/>
      <c r="H165" s="166"/>
      <c r="I165" s="169"/>
      <c r="J165" s="180">
        <f>BK165</f>
        <v>0</v>
      </c>
      <c r="K165" s="166"/>
      <c r="L165" s="171"/>
      <c r="M165" s="172"/>
      <c r="N165" s="173"/>
      <c r="O165" s="173"/>
      <c r="P165" s="174">
        <f>P166</f>
        <v>0</v>
      </c>
      <c r="Q165" s="173"/>
      <c r="R165" s="174">
        <f>R166</f>
        <v>0</v>
      </c>
      <c r="S165" s="173"/>
      <c r="T165" s="175">
        <f>T166</f>
        <v>0</v>
      </c>
      <c r="AR165" s="176" t="s">
        <v>77</v>
      </c>
      <c r="AT165" s="177" t="s">
        <v>69</v>
      </c>
      <c r="AU165" s="177" t="s">
        <v>77</v>
      </c>
      <c r="AY165" s="176" t="s">
        <v>244</v>
      </c>
      <c r="BK165" s="178">
        <f>BK166</f>
        <v>0</v>
      </c>
    </row>
    <row r="166" spans="1:65" s="2" customFormat="1" ht="44.25" customHeight="1">
      <c r="A166" s="36"/>
      <c r="B166" s="37"/>
      <c r="C166" s="181" t="s">
        <v>419</v>
      </c>
      <c r="D166" s="181" t="s">
        <v>246</v>
      </c>
      <c r="E166" s="182" t="s">
        <v>6324</v>
      </c>
      <c r="F166" s="183" t="s">
        <v>6325</v>
      </c>
      <c r="G166" s="184" t="s">
        <v>262</v>
      </c>
      <c r="H166" s="185">
        <v>24.748999999999999</v>
      </c>
      <c r="I166" s="186"/>
      <c r="J166" s="187">
        <f>ROUND(I166*H166,2)</f>
        <v>0</v>
      </c>
      <c r="K166" s="188"/>
      <c r="L166" s="41"/>
      <c r="M166" s="243" t="s">
        <v>18</v>
      </c>
      <c r="N166" s="244" t="s">
        <v>41</v>
      </c>
      <c r="O166" s="245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250</v>
      </c>
      <c r="AT166" s="193" t="s">
        <v>246</v>
      </c>
      <c r="AU166" s="193" t="s">
        <v>79</v>
      </c>
      <c r="AY166" s="19" t="s">
        <v>244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77</v>
      </c>
      <c r="BK166" s="194">
        <f>ROUND(I166*H166,2)</f>
        <v>0</v>
      </c>
      <c r="BL166" s="19" t="s">
        <v>250</v>
      </c>
      <c r="BM166" s="193" t="s">
        <v>6326</v>
      </c>
    </row>
    <row r="167" spans="1:65" s="2" customFormat="1" ht="6.95" customHeight="1">
      <c r="A167" s="36"/>
      <c r="B167" s="49"/>
      <c r="C167" s="50"/>
      <c r="D167" s="50"/>
      <c r="E167" s="50"/>
      <c r="F167" s="50"/>
      <c r="G167" s="50"/>
      <c r="H167" s="50"/>
      <c r="I167" s="50"/>
      <c r="J167" s="50"/>
      <c r="K167" s="50"/>
      <c r="L167" s="41"/>
      <c r="M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</sheetData>
  <sheetProtection algorithmName="SHA-512" hashValue="4FrCtGRFCrW30tVnUDNr+0+H+RSZ98hgqWyzkRkHX6zuFVqS70Oyxh5BM+Tn0ZCHfysKONhQpX+xWQVf07c78Q==" saltValue="gocn8hdABBb5xAZIz51iTMO60nvdO1wmplq+WMFzN/o4OHnbEYXWdU01WM1o9SUtE7MB/+VLaIaFTH5iJJFAjw==" spinCount="100000" sheet="1" objects="1" scenarios="1" formatColumns="0" formatRows="0" autoFilter="0"/>
  <autoFilter ref="C91:K166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122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201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6327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ROUND((SUM(BE87:BE105)),  2)</f>
        <v>0</v>
      </c>
      <c r="G35" s="36"/>
      <c r="H35" s="36"/>
      <c r="I35" s="126">
        <v>0.21</v>
      </c>
      <c r="J35" s="125">
        <f>ROUND(((SUM(BE87:BE105))*I35),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ROUND((SUM(BF87:BF105)),  2)</f>
        <v>0</v>
      </c>
      <c r="G36" s="36"/>
      <c r="H36" s="36"/>
      <c r="I36" s="126">
        <v>0.15</v>
      </c>
      <c r="J36" s="125">
        <f>ROUND(((SUM(BF87:BF105))*I36),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ROUND((SUM(BG87:BG105)),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ROUND((SUM(BH87:BH105)),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ROUND((SUM(BI87:BI105)),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201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SO 05 - Přeložka horkovodu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1792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229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15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7" t="str">
        <f>E7</f>
        <v>JAK  - Smluvní rozpočet VZ.13.2022</v>
      </c>
      <c r="F75" s="398"/>
      <c r="G75" s="398"/>
      <c r="H75" s="39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200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97" t="s">
        <v>201</v>
      </c>
      <c r="F77" s="396"/>
      <c r="G77" s="396"/>
      <c r="H77" s="396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202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2" t="str">
        <f>E11</f>
        <v>SO 05 - Přeložka horkovodu</v>
      </c>
      <c r="F79" s="396"/>
      <c r="G79" s="396"/>
      <c r="H79" s="396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20</v>
      </c>
      <c r="D81" s="38"/>
      <c r="E81" s="38"/>
      <c r="F81" s="29" t="str">
        <f>F14</f>
        <v xml:space="preserve"> </v>
      </c>
      <c r="G81" s="38"/>
      <c r="H81" s="38"/>
      <c r="I81" s="31" t="s">
        <v>22</v>
      </c>
      <c r="J81" s="61" t="str">
        <f>IF(J14="","",J14)</f>
        <v>12. 8. 2022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24</v>
      </c>
      <c r="D83" s="38"/>
      <c r="E83" s="38"/>
      <c r="F83" s="29" t="str">
        <f>E17</f>
        <v>MČ Praha 6, odbor školství</v>
      </c>
      <c r="G83" s="38"/>
      <c r="H83" s="38"/>
      <c r="I83" s="31" t="s">
        <v>30</v>
      </c>
      <c r="J83" s="34" t="str">
        <f>E23</f>
        <v>D - PLUS PROJEKTOVÁ A INŽENÝRSKÁ a.s.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28</v>
      </c>
      <c r="D84" s="38"/>
      <c r="E84" s="38"/>
      <c r="F84" s="29" t="str">
        <f>IF(E20="","",E20)</f>
        <v>Vyplň údaj</v>
      </c>
      <c r="G84" s="38"/>
      <c r="H84" s="38"/>
      <c r="I84" s="31" t="s">
        <v>33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230</v>
      </c>
      <c r="D86" s="156" t="s">
        <v>55</v>
      </c>
      <c r="E86" s="156" t="s">
        <v>51</v>
      </c>
      <c r="F86" s="156" t="s">
        <v>52</v>
      </c>
      <c r="G86" s="156" t="s">
        <v>231</v>
      </c>
      <c r="H86" s="156" t="s">
        <v>232</v>
      </c>
      <c r="I86" s="156" t="s">
        <v>233</v>
      </c>
      <c r="J86" s="157" t="s">
        <v>206</v>
      </c>
      <c r="K86" s="158" t="s">
        <v>234</v>
      </c>
      <c r="L86" s="159"/>
      <c r="M86" s="70" t="s">
        <v>18</v>
      </c>
      <c r="N86" s="71" t="s">
        <v>40</v>
      </c>
      <c r="O86" s="71" t="s">
        <v>235</v>
      </c>
      <c r="P86" s="71" t="s">
        <v>236</v>
      </c>
      <c r="Q86" s="71" t="s">
        <v>237</v>
      </c>
      <c r="R86" s="71" t="s">
        <v>238</v>
      </c>
      <c r="S86" s="71" t="s">
        <v>239</v>
      </c>
      <c r="T86" s="72" t="s">
        <v>240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241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</f>
        <v>0</v>
      </c>
      <c r="Q87" s="74"/>
      <c r="R87" s="162">
        <f>R88</f>
        <v>6.3029999999999999</v>
      </c>
      <c r="S87" s="74"/>
      <c r="T87" s="163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69</v>
      </c>
      <c r="AU87" s="19" t="s">
        <v>207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69</v>
      </c>
      <c r="E88" s="168" t="s">
        <v>242</v>
      </c>
      <c r="F88" s="168" t="s">
        <v>243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6.3029999999999999</v>
      </c>
      <c r="S88" s="173"/>
      <c r="T88" s="175">
        <f>T89</f>
        <v>0</v>
      </c>
      <c r="AR88" s="176" t="s">
        <v>77</v>
      </c>
      <c r="AT88" s="177" t="s">
        <v>69</v>
      </c>
      <c r="AU88" s="177" t="s">
        <v>70</v>
      </c>
      <c r="AY88" s="176" t="s">
        <v>244</v>
      </c>
      <c r="BK88" s="178">
        <f>BK89</f>
        <v>0</v>
      </c>
    </row>
    <row r="89" spans="1:65" s="12" customFormat="1" ht="22.9" customHeight="1">
      <c r="B89" s="165"/>
      <c r="C89" s="166"/>
      <c r="D89" s="167" t="s">
        <v>69</v>
      </c>
      <c r="E89" s="179" t="s">
        <v>77</v>
      </c>
      <c r="F89" s="179" t="s">
        <v>1807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SUM(P90:P105)</f>
        <v>0</v>
      </c>
      <c r="Q89" s="173"/>
      <c r="R89" s="174">
        <f>SUM(R90:R105)</f>
        <v>6.3029999999999999</v>
      </c>
      <c r="S89" s="173"/>
      <c r="T89" s="175">
        <f>SUM(T90:T105)</f>
        <v>0</v>
      </c>
      <c r="AR89" s="176" t="s">
        <v>77</v>
      </c>
      <c r="AT89" s="177" t="s">
        <v>69</v>
      </c>
      <c r="AU89" s="177" t="s">
        <v>77</v>
      </c>
      <c r="AY89" s="176" t="s">
        <v>244</v>
      </c>
      <c r="BK89" s="178">
        <f>SUM(BK90:BK105)</f>
        <v>0</v>
      </c>
    </row>
    <row r="90" spans="1:65" s="2" customFormat="1" ht="62.65" customHeight="1">
      <c r="A90" s="36"/>
      <c r="B90" s="37"/>
      <c r="C90" s="181" t="s">
        <v>77</v>
      </c>
      <c r="D90" s="181" t="s">
        <v>246</v>
      </c>
      <c r="E90" s="182" t="s">
        <v>1830</v>
      </c>
      <c r="F90" s="183" t="s">
        <v>5491</v>
      </c>
      <c r="G90" s="184" t="s">
        <v>257</v>
      </c>
      <c r="H90" s="185">
        <v>30</v>
      </c>
      <c r="I90" s="186"/>
      <c r="J90" s="187">
        <f>ROUND(I90*H90,2)</f>
        <v>0</v>
      </c>
      <c r="K90" s="188"/>
      <c r="L90" s="41"/>
      <c r="M90" s="189" t="s">
        <v>18</v>
      </c>
      <c r="N90" s="190" t="s">
        <v>41</v>
      </c>
      <c r="O90" s="6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250</v>
      </c>
      <c r="AT90" s="193" t="s">
        <v>246</v>
      </c>
      <c r="AU90" s="193" t="s">
        <v>79</v>
      </c>
      <c r="AY90" s="19" t="s">
        <v>244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9" t="s">
        <v>77</v>
      </c>
      <c r="BK90" s="194">
        <f>ROUND(I90*H90,2)</f>
        <v>0</v>
      </c>
      <c r="BL90" s="19" t="s">
        <v>250</v>
      </c>
      <c r="BM90" s="193" t="s">
        <v>6328</v>
      </c>
    </row>
    <row r="91" spans="1:65" s="15" customFormat="1">
      <c r="B91" s="229"/>
      <c r="C91" s="230"/>
      <c r="D91" s="197" t="s">
        <v>252</v>
      </c>
      <c r="E91" s="231" t="s">
        <v>18</v>
      </c>
      <c r="F91" s="232" t="s">
        <v>6329</v>
      </c>
      <c r="G91" s="230"/>
      <c r="H91" s="231" t="s">
        <v>18</v>
      </c>
      <c r="I91" s="233"/>
      <c r="J91" s="230"/>
      <c r="K91" s="230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252</v>
      </c>
      <c r="AU91" s="238" t="s">
        <v>79</v>
      </c>
      <c r="AV91" s="15" t="s">
        <v>77</v>
      </c>
      <c r="AW91" s="15" t="s">
        <v>32</v>
      </c>
      <c r="AX91" s="15" t="s">
        <v>70</v>
      </c>
      <c r="AY91" s="238" t="s">
        <v>244</v>
      </c>
    </row>
    <row r="92" spans="1:65" s="13" customFormat="1">
      <c r="B92" s="195"/>
      <c r="C92" s="196"/>
      <c r="D92" s="197" t="s">
        <v>252</v>
      </c>
      <c r="E92" s="198" t="s">
        <v>18</v>
      </c>
      <c r="F92" s="199" t="s">
        <v>407</v>
      </c>
      <c r="G92" s="196"/>
      <c r="H92" s="200">
        <v>30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252</v>
      </c>
      <c r="AU92" s="206" t="s">
        <v>79</v>
      </c>
      <c r="AV92" s="13" t="s">
        <v>79</v>
      </c>
      <c r="AW92" s="13" t="s">
        <v>32</v>
      </c>
      <c r="AX92" s="13" t="s">
        <v>77</v>
      </c>
      <c r="AY92" s="206" t="s">
        <v>244</v>
      </c>
    </row>
    <row r="93" spans="1:65" s="2" customFormat="1" ht="66.75" customHeight="1">
      <c r="A93" s="36"/>
      <c r="B93" s="37"/>
      <c r="C93" s="181" t="s">
        <v>79</v>
      </c>
      <c r="D93" s="181" t="s">
        <v>246</v>
      </c>
      <c r="E93" s="182" t="s">
        <v>6330</v>
      </c>
      <c r="F93" s="183" t="s">
        <v>6331</v>
      </c>
      <c r="G93" s="184" t="s">
        <v>257</v>
      </c>
      <c r="H93" s="185">
        <v>300</v>
      </c>
      <c r="I93" s="186"/>
      <c r="J93" s="187">
        <f>ROUND(I93*H93,2)</f>
        <v>0</v>
      </c>
      <c r="K93" s="188"/>
      <c r="L93" s="41"/>
      <c r="M93" s="189" t="s">
        <v>18</v>
      </c>
      <c r="N93" s="190" t="s">
        <v>41</v>
      </c>
      <c r="O93" s="6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250</v>
      </c>
      <c r="AT93" s="193" t="s">
        <v>246</v>
      </c>
      <c r="AU93" s="193" t="s">
        <v>79</v>
      </c>
      <c r="AY93" s="19" t="s">
        <v>244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9" t="s">
        <v>77</v>
      </c>
      <c r="BK93" s="194">
        <f>ROUND(I93*H93,2)</f>
        <v>0</v>
      </c>
      <c r="BL93" s="19" t="s">
        <v>250</v>
      </c>
      <c r="BM93" s="193" t="s">
        <v>6332</v>
      </c>
    </row>
    <row r="94" spans="1:65" s="13" customFormat="1">
      <c r="B94" s="195"/>
      <c r="C94" s="196"/>
      <c r="D94" s="197" t="s">
        <v>252</v>
      </c>
      <c r="E94" s="198" t="s">
        <v>18</v>
      </c>
      <c r="F94" s="199" t="s">
        <v>407</v>
      </c>
      <c r="G94" s="196"/>
      <c r="H94" s="200">
        <v>30</v>
      </c>
      <c r="I94" s="201"/>
      <c r="J94" s="196"/>
      <c r="K94" s="196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252</v>
      </c>
      <c r="AU94" s="206" t="s">
        <v>79</v>
      </c>
      <c r="AV94" s="13" t="s">
        <v>79</v>
      </c>
      <c r="AW94" s="13" t="s">
        <v>32</v>
      </c>
      <c r="AX94" s="13" t="s">
        <v>70</v>
      </c>
      <c r="AY94" s="206" t="s">
        <v>244</v>
      </c>
    </row>
    <row r="95" spans="1:65" s="13" customFormat="1">
      <c r="B95" s="195"/>
      <c r="C95" s="196"/>
      <c r="D95" s="197" t="s">
        <v>252</v>
      </c>
      <c r="E95" s="198" t="s">
        <v>18</v>
      </c>
      <c r="F95" s="199" t="s">
        <v>6333</v>
      </c>
      <c r="G95" s="196"/>
      <c r="H95" s="200">
        <v>300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252</v>
      </c>
      <c r="AU95" s="206" t="s">
        <v>79</v>
      </c>
      <c r="AV95" s="13" t="s">
        <v>79</v>
      </c>
      <c r="AW95" s="13" t="s">
        <v>32</v>
      </c>
      <c r="AX95" s="13" t="s">
        <v>77</v>
      </c>
      <c r="AY95" s="206" t="s">
        <v>244</v>
      </c>
    </row>
    <row r="96" spans="1:65" s="2" customFormat="1" ht="37.9" customHeight="1">
      <c r="A96" s="36"/>
      <c r="B96" s="37"/>
      <c r="C96" s="181" t="s">
        <v>131</v>
      </c>
      <c r="D96" s="181" t="s">
        <v>246</v>
      </c>
      <c r="E96" s="182" t="s">
        <v>6334</v>
      </c>
      <c r="F96" s="183" t="s">
        <v>6335</v>
      </c>
      <c r="G96" s="184" t="s">
        <v>289</v>
      </c>
      <c r="H96" s="185">
        <v>150</v>
      </c>
      <c r="I96" s="186"/>
      <c r="J96" s="187">
        <f>ROUND(I96*H96,2)</f>
        <v>0</v>
      </c>
      <c r="K96" s="188"/>
      <c r="L96" s="41"/>
      <c r="M96" s="189" t="s">
        <v>18</v>
      </c>
      <c r="N96" s="190" t="s">
        <v>41</v>
      </c>
      <c r="O96" s="6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250</v>
      </c>
      <c r="AT96" s="193" t="s">
        <v>246</v>
      </c>
      <c r="AU96" s="193" t="s">
        <v>79</v>
      </c>
      <c r="AY96" s="19" t="s">
        <v>244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77</v>
      </c>
      <c r="BK96" s="194">
        <f>ROUND(I96*H96,2)</f>
        <v>0</v>
      </c>
      <c r="BL96" s="19" t="s">
        <v>250</v>
      </c>
      <c r="BM96" s="193" t="s">
        <v>6336</v>
      </c>
    </row>
    <row r="97" spans="1:65" s="13" customFormat="1">
      <c r="B97" s="195"/>
      <c r="C97" s="196"/>
      <c r="D97" s="197" t="s">
        <v>252</v>
      </c>
      <c r="E97" s="198" t="s">
        <v>18</v>
      </c>
      <c r="F97" s="199" t="s">
        <v>1008</v>
      </c>
      <c r="G97" s="196"/>
      <c r="H97" s="200">
        <v>150</v>
      </c>
      <c r="I97" s="201"/>
      <c r="J97" s="196"/>
      <c r="K97" s="196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252</v>
      </c>
      <c r="AU97" s="206" t="s">
        <v>79</v>
      </c>
      <c r="AV97" s="13" t="s">
        <v>79</v>
      </c>
      <c r="AW97" s="13" t="s">
        <v>32</v>
      </c>
      <c r="AX97" s="13" t="s">
        <v>77</v>
      </c>
      <c r="AY97" s="206" t="s">
        <v>244</v>
      </c>
    </row>
    <row r="98" spans="1:65" s="2" customFormat="1" ht="16.5" customHeight="1">
      <c r="A98" s="36"/>
      <c r="B98" s="37"/>
      <c r="C98" s="218" t="s">
        <v>250</v>
      </c>
      <c r="D98" s="218" t="s">
        <v>264</v>
      </c>
      <c r="E98" s="219" t="s">
        <v>6337</v>
      </c>
      <c r="F98" s="220" t="s">
        <v>6338</v>
      </c>
      <c r="G98" s="221" t="s">
        <v>257</v>
      </c>
      <c r="H98" s="222">
        <v>30</v>
      </c>
      <c r="I98" s="223"/>
      <c r="J98" s="224">
        <f>ROUND(I98*H98,2)</f>
        <v>0</v>
      </c>
      <c r="K98" s="225"/>
      <c r="L98" s="226"/>
      <c r="M98" s="227" t="s">
        <v>18</v>
      </c>
      <c r="N98" s="228" t="s">
        <v>41</v>
      </c>
      <c r="O98" s="66"/>
      <c r="P98" s="191">
        <f>O98*H98</f>
        <v>0</v>
      </c>
      <c r="Q98" s="191">
        <v>0.21</v>
      </c>
      <c r="R98" s="191">
        <f>Q98*H98</f>
        <v>6.3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267</v>
      </c>
      <c r="AT98" s="193" t="s">
        <v>264</v>
      </c>
      <c r="AU98" s="193" t="s">
        <v>79</v>
      </c>
      <c r="AY98" s="19" t="s">
        <v>244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250</v>
      </c>
      <c r="BM98" s="193" t="s">
        <v>6339</v>
      </c>
    </row>
    <row r="99" spans="1:65" s="2" customFormat="1" ht="37.9" customHeight="1">
      <c r="A99" s="36"/>
      <c r="B99" s="37"/>
      <c r="C99" s="181" t="s">
        <v>271</v>
      </c>
      <c r="D99" s="181" t="s">
        <v>246</v>
      </c>
      <c r="E99" s="182" t="s">
        <v>6340</v>
      </c>
      <c r="F99" s="183" t="s">
        <v>6341</v>
      </c>
      <c r="G99" s="184" t="s">
        <v>289</v>
      </c>
      <c r="H99" s="185">
        <v>150</v>
      </c>
      <c r="I99" s="186"/>
      <c r="J99" s="187">
        <f>ROUND(I99*H99,2)</f>
        <v>0</v>
      </c>
      <c r="K99" s="188"/>
      <c r="L99" s="41"/>
      <c r="M99" s="189" t="s">
        <v>18</v>
      </c>
      <c r="N99" s="190" t="s">
        <v>41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250</v>
      </c>
      <c r="AT99" s="193" t="s">
        <v>246</v>
      </c>
      <c r="AU99" s="193" t="s">
        <v>79</v>
      </c>
      <c r="AY99" s="19" t="s">
        <v>244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77</v>
      </c>
      <c r="BK99" s="194">
        <f>ROUND(I99*H99,2)</f>
        <v>0</v>
      </c>
      <c r="BL99" s="19" t="s">
        <v>250</v>
      </c>
      <c r="BM99" s="193" t="s">
        <v>6342</v>
      </c>
    </row>
    <row r="100" spans="1:65" s="2" customFormat="1" ht="16.5" customHeight="1">
      <c r="A100" s="36"/>
      <c r="B100" s="37"/>
      <c r="C100" s="218" t="s">
        <v>275</v>
      </c>
      <c r="D100" s="218" t="s">
        <v>264</v>
      </c>
      <c r="E100" s="219" t="s">
        <v>6239</v>
      </c>
      <c r="F100" s="220" t="s">
        <v>6240</v>
      </c>
      <c r="G100" s="221" t="s">
        <v>4452</v>
      </c>
      <c r="H100" s="222">
        <v>3</v>
      </c>
      <c r="I100" s="223"/>
      <c r="J100" s="224">
        <f>ROUND(I100*H100,2)</f>
        <v>0</v>
      </c>
      <c r="K100" s="225"/>
      <c r="L100" s="226"/>
      <c r="M100" s="227" t="s">
        <v>18</v>
      </c>
      <c r="N100" s="228" t="s">
        <v>41</v>
      </c>
      <c r="O100" s="66"/>
      <c r="P100" s="191">
        <f>O100*H100</f>
        <v>0</v>
      </c>
      <c r="Q100" s="191">
        <v>1E-3</v>
      </c>
      <c r="R100" s="191">
        <f>Q100*H100</f>
        <v>3.0000000000000001E-3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267</v>
      </c>
      <c r="AT100" s="193" t="s">
        <v>264</v>
      </c>
      <c r="AU100" s="193" t="s">
        <v>79</v>
      </c>
      <c r="AY100" s="19" t="s">
        <v>244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77</v>
      </c>
      <c r="BK100" s="194">
        <f>ROUND(I100*H100,2)</f>
        <v>0</v>
      </c>
      <c r="BL100" s="19" t="s">
        <v>250</v>
      </c>
      <c r="BM100" s="193" t="s">
        <v>6343</v>
      </c>
    </row>
    <row r="101" spans="1:65" s="13" customFormat="1">
      <c r="B101" s="195"/>
      <c r="C101" s="196"/>
      <c r="D101" s="197" t="s">
        <v>252</v>
      </c>
      <c r="E101" s="198" t="s">
        <v>18</v>
      </c>
      <c r="F101" s="199" t="s">
        <v>6344</v>
      </c>
      <c r="G101" s="196"/>
      <c r="H101" s="200">
        <v>3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252</v>
      </c>
      <c r="AU101" s="206" t="s">
        <v>79</v>
      </c>
      <c r="AV101" s="13" t="s">
        <v>79</v>
      </c>
      <c r="AW101" s="13" t="s">
        <v>32</v>
      </c>
      <c r="AX101" s="13" t="s">
        <v>77</v>
      </c>
      <c r="AY101" s="206" t="s">
        <v>244</v>
      </c>
    </row>
    <row r="102" spans="1:65" s="2" customFormat="1" ht="49.15" customHeight="1">
      <c r="A102" s="36"/>
      <c r="B102" s="37"/>
      <c r="C102" s="181" t="s">
        <v>279</v>
      </c>
      <c r="D102" s="181" t="s">
        <v>246</v>
      </c>
      <c r="E102" s="182" t="s">
        <v>6345</v>
      </c>
      <c r="F102" s="183" t="s">
        <v>6346</v>
      </c>
      <c r="G102" s="184" t="s">
        <v>289</v>
      </c>
      <c r="H102" s="185">
        <v>150</v>
      </c>
      <c r="I102" s="186"/>
      <c r="J102" s="187">
        <f>ROUND(I102*H102,2)</f>
        <v>0</v>
      </c>
      <c r="K102" s="188"/>
      <c r="L102" s="41"/>
      <c r="M102" s="189" t="s">
        <v>18</v>
      </c>
      <c r="N102" s="190" t="s">
        <v>41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250</v>
      </c>
      <c r="AT102" s="193" t="s">
        <v>246</v>
      </c>
      <c r="AU102" s="193" t="s">
        <v>79</v>
      </c>
      <c r="AY102" s="19" t="s">
        <v>244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77</v>
      </c>
      <c r="BK102" s="194">
        <f>ROUND(I102*H102,2)</f>
        <v>0</v>
      </c>
      <c r="BL102" s="19" t="s">
        <v>250</v>
      </c>
      <c r="BM102" s="193" t="s">
        <v>6347</v>
      </c>
    </row>
    <row r="103" spans="1:65" s="2" customFormat="1" ht="33" customHeight="1">
      <c r="A103" s="36"/>
      <c r="B103" s="37"/>
      <c r="C103" s="181" t="s">
        <v>267</v>
      </c>
      <c r="D103" s="181" t="s">
        <v>246</v>
      </c>
      <c r="E103" s="182" t="s">
        <v>6348</v>
      </c>
      <c r="F103" s="183" t="s">
        <v>6349</v>
      </c>
      <c r="G103" s="184" t="s">
        <v>289</v>
      </c>
      <c r="H103" s="185">
        <v>150</v>
      </c>
      <c r="I103" s="186"/>
      <c r="J103" s="187">
        <f>ROUND(I103*H103,2)</f>
        <v>0</v>
      </c>
      <c r="K103" s="188"/>
      <c r="L103" s="41"/>
      <c r="M103" s="189" t="s">
        <v>18</v>
      </c>
      <c r="N103" s="190" t="s">
        <v>41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250</v>
      </c>
      <c r="AT103" s="193" t="s">
        <v>246</v>
      </c>
      <c r="AU103" s="193" t="s">
        <v>79</v>
      </c>
      <c r="AY103" s="19" t="s">
        <v>244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250</v>
      </c>
      <c r="BM103" s="193" t="s">
        <v>6350</v>
      </c>
    </row>
    <row r="104" spans="1:65" s="2" customFormat="1" ht="24.2" customHeight="1">
      <c r="A104" s="36"/>
      <c r="B104" s="37"/>
      <c r="C104" s="181" t="s">
        <v>286</v>
      </c>
      <c r="D104" s="181" t="s">
        <v>246</v>
      </c>
      <c r="E104" s="182" t="s">
        <v>6351</v>
      </c>
      <c r="F104" s="183" t="s">
        <v>6352</v>
      </c>
      <c r="G104" s="184" t="s">
        <v>289</v>
      </c>
      <c r="H104" s="185">
        <v>150</v>
      </c>
      <c r="I104" s="186"/>
      <c r="J104" s="187">
        <f>ROUND(I104*H104,2)</f>
        <v>0</v>
      </c>
      <c r="K104" s="188"/>
      <c r="L104" s="41"/>
      <c r="M104" s="189" t="s">
        <v>18</v>
      </c>
      <c r="N104" s="190" t="s">
        <v>41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250</v>
      </c>
      <c r="AT104" s="193" t="s">
        <v>246</v>
      </c>
      <c r="AU104" s="193" t="s">
        <v>79</v>
      </c>
      <c r="AY104" s="19" t="s">
        <v>244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250</v>
      </c>
      <c r="BM104" s="193" t="s">
        <v>6353</v>
      </c>
    </row>
    <row r="105" spans="1:65" s="2" customFormat="1" ht="16.5" customHeight="1">
      <c r="A105" s="36"/>
      <c r="B105" s="37"/>
      <c r="C105" s="181" t="s">
        <v>293</v>
      </c>
      <c r="D105" s="181" t="s">
        <v>246</v>
      </c>
      <c r="E105" s="182" t="s">
        <v>6354</v>
      </c>
      <c r="F105" s="183" t="s">
        <v>6355</v>
      </c>
      <c r="G105" s="184" t="s">
        <v>257</v>
      </c>
      <c r="H105" s="185">
        <v>15</v>
      </c>
      <c r="I105" s="186"/>
      <c r="J105" s="187">
        <f>ROUND(I105*H105,2)</f>
        <v>0</v>
      </c>
      <c r="K105" s="188"/>
      <c r="L105" s="41"/>
      <c r="M105" s="243" t="s">
        <v>18</v>
      </c>
      <c r="N105" s="244" t="s">
        <v>41</v>
      </c>
      <c r="O105" s="245"/>
      <c r="P105" s="246">
        <f>O105*H105</f>
        <v>0</v>
      </c>
      <c r="Q105" s="246">
        <v>0</v>
      </c>
      <c r="R105" s="246">
        <f>Q105*H105</f>
        <v>0</v>
      </c>
      <c r="S105" s="246">
        <v>0</v>
      </c>
      <c r="T105" s="24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167</v>
      </c>
      <c r="AT105" s="193" t="s">
        <v>246</v>
      </c>
      <c r="AU105" s="193" t="s">
        <v>79</v>
      </c>
      <c r="AY105" s="19" t="s">
        <v>244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77</v>
      </c>
      <c r="BK105" s="194">
        <f>ROUND(I105*H105,2)</f>
        <v>0</v>
      </c>
      <c r="BL105" s="19" t="s">
        <v>167</v>
      </c>
      <c r="BM105" s="193" t="s">
        <v>6356</v>
      </c>
    </row>
    <row r="106" spans="1:65" s="2" customFormat="1" ht="6.95" customHeight="1">
      <c r="A106" s="36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o0nVjJsbC1Qz+eSZlacvjJyQegyWrf2BvWMwZHUoj97SfHDM1l20PhRS/5DFOikr0UhqmBv+O96+wakzU1UqAg==" saltValue="aIMkdoT7gP5jYHMsNf1+sFMHhk/khKtz5steCN8V3YteD17t9Ruak3l4ePxrAcbv8nWic3OvgnJyssFKbWzf7Q==" spinCount="100000" sheet="1" objects="1" scenarios="1" formatColumns="0" formatRows="0" autoFilter="0"/>
  <autoFilter ref="C86:K105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132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6358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6360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ROUND(J93,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ROUND((SUM(BE93:BE113)),  2)</f>
        <v>0</v>
      </c>
      <c r="G37" s="36"/>
      <c r="H37" s="36"/>
      <c r="I37" s="126">
        <v>0.21</v>
      </c>
      <c r="J37" s="125">
        <f>ROUND(((SUM(BE93:BE113))*I37),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ROUND((SUM(BF93:BF113)),  2)</f>
        <v>0</v>
      </c>
      <c r="G38" s="36"/>
      <c r="H38" s="36"/>
      <c r="I38" s="126">
        <v>0.15</v>
      </c>
      <c r="J38" s="125">
        <f>ROUND(((SUM(BF93:BF113))*I38),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ROUND((SUM(BG93:BG113)),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ROUND((SUM(BH93:BH113)),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ROUND((SUM(BI93:BI113)),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6358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01 - Doplnění svorníků v nižším krovu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214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218</v>
      </c>
      <c r="E69" s="150"/>
      <c r="F69" s="150"/>
      <c r="G69" s="150"/>
      <c r="H69" s="150"/>
      <c r="I69" s="150"/>
      <c r="J69" s="151">
        <f>J95</f>
        <v>0</v>
      </c>
      <c r="K69" s="99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229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397" t="str">
        <f>E7</f>
        <v>JAK  - Smluvní rozpočet VZ.13.2022</v>
      </c>
      <c r="F79" s="398"/>
      <c r="G79" s="398"/>
      <c r="H79" s="39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200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397" t="s">
        <v>6357</v>
      </c>
      <c r="F81" s="370"/>
      <c r="G81" s="370"/>
      <c r="H81" s="370"/>
      <c r="I81" s="24"/>
      <c r="J81" s="24"/>
      <c r="K81" s="24"/>
      <c r="L81" s="22"/>
    </row>
    <row r="82" spans="1:65" s="1" customFormat="1" ht="12" customHeight="1">
      <c r="B82" s="23"/>
      <c r="C82" s="31" t="s">
        <v>202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6" t="s">
        <v>6358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6359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2" t="str">
        <f>E13</f>
        <v>01 - Doplnění svorníků v nižším krovu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20</v>
      </c>
      <c r="D87" s="38"/>
      <c r="E87" s="38"/>
      <c r="F87" s="29" t="str">
        <f>F16</f>
        <v xml:space="preserve"> </v>
      </c>
      <c r="G87" s="38"/>
      <c r="H87" s="38"/>
      <c r="I87" s="31" t="s">
        <v>22</v>
      </c>
      <c r="J87" s="61" t="str">
        <f>IF(J16="","",J16)</f>
        <v>12. 8. 2022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>
      <c r="A89" s="36"/>
      <c r="B89" s="37"/>
      <c r="C89" s="31" t="s">
        <v>24</v>
      </c>
      <c r="D89" s="38"/>
      <c r="E89" s="38"/>
      <c r="F89" s="29" t="str">
        <f>E19</f>
        <v>MČ Praha 6, odbor školství</v>
      </c>
      <c r="G89" s="38"/>
      <c r="H89" s="38"/>
      <c r="I89" s="31" t="s">
        <v>30</v>
      </c>
      <c r="J89" s="34" t="str">
        <f>E25</f>
        <v>D - PLUS PROJEKTOVÁ A INŽENÝRSKÁ a.s.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28</v>
      </c>
      <c r="D90" s="38"/>
      <c r="E90" s="38"/>
      <c r="F90" s="29" t="str">
        <f>IF(E22="","",E22)</f>
        <v>Vyplň údaj</v>
      </c>
      <c r="G90" s="38"/>
      <c r="H90" s="38"/>
      <c r="I90" s="31" t="s">
        <v>33</v>
      </c>
      <c r="J90" s="34" t="str">
        <f>E28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230</v>
      </c>
      <c r="D92" s="156" t="s">
        <v>55</v>
      </c>
      <c r="E92" s="156" t="s">
        <v>51</v>
      </c>
      <c r="F92" s="156" t="s">
        <v>52</v>
      </c>
      <c r="G92" s="156" t="s">
        <v>231</v>
      </c>
      <c r="H92" s="156" t="s">
        <v>232</v>
      </c>
      <c r="I92" s="156" t="s">
        <v>233</v>
      </c>
      <c r="J92" s="157" t="s">
        <v>206</v>
      </c>
      <c r="K92" s="158" t="s">
        <v>234</v>
      </c>
      <c r="L92" s="159"/>
      <c r="M92" s="70" t="s">
        <v>18</v>
      </c>
      <c r="N92" s="71" t="s">
        <v>40</v>
      </c>
      <c r="O92" s="71" t="s">
        <v>235</v>
      </c>
      <c r="P92" s="71" t="s">
        <v>236</v>
      </c>
      <c r="Q92" s="71" t="s">
        <v>237</v>
      </c>
      <c r="R92" s="71" t="s">
        <v>238</v>
      </c>
      <c r="S92" s="71" t="s">
        <v>239</v>
      </c>
      <c r="T92" s="72" t="s">
        <v>240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241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</f>
        <v>0</v>
      </c>
      <c r="Q93" s="74"/>
      <c r="R93" s="162">
        <f>R94</f>
        <v>0.18257120000000002</v>
      </c>
      <c r="S93" s="74"/>
      <c r="T93" s="163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207</v>
      </c>
      <c r="BK93" s="164">
        <f>BK94</f>
        <v>0</v>
      </c>
    </row>
    <row r="94" spans="1:65" s="12" customFormat="1" ht="25.9" customHeight="1">
      <c r="B94" s="165"/>
      <c r="C94" s="166"/>
      <c r="D94" s="167" t="s">
        <v>69</v>
      </c>
      <c r="E94" s="168" t="s">
        <v>608</v>
      </c>
      <c r="F94" s="168" t="s">
        <v>609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0.18257120000000002</v>
      </c>
      <c r="S94" s="173"/>
      <c r="T94" s="175">
        <f>T95</f>
        <v>0</v>
      </c>
      <c r="AR94" s="176" t="s">
        <v>79</v>
      </c>
      <c r="AT94" s="177" t="s">
        <v>69</v>
      </c>
      <c r="AU94" s="177" t="s">
        <v>70</v>
      </c>
      <c r="AY94" s="176" t="s">
        <v>244</v>
      </c>
      <c r="BK94" s="178">
        <f>BK95</f>
        <v>0</v>
      </c>
    </row>
    <row r="95" spans="1:65" s="12" customFormat="1" ht="22.9" customHeight="1">
      <c r="B95" s="165"/>
      <c r="C95" s="166"/>
      <c r="D95" s="167" t="s">
        <v>69</v>
      </c>
      <c r="E95" s="179" t="s">
        <v>703</v>
      </c>
      <c r="F95" s="179" t="s">
        <v>704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SUM(P96:P113)</f>
        <v>0</v>
      </c>
      <c r="Q95" s="173"/>
      <c r="R95" s="174">
        <f>SUM(R96:R113)</f>
        <v>0.18257120000000002</v>
      </c>
      <c r="S95" s="173"/>
      <c r="T95" s="175">
        <f>SUM(T96:T113)</f>
        <v>0</v>
      </c>
      <c r="AR95" s="176" t="s">
        <v>79</v>
      </c>
      <c r="AT95" s="177" t="s">
        <v>69</v>
      </c>
      <c r="AU95" s="177" t="s">
        <v>77</v>
      </c>
      <c r="AY95" s="176" t="s">
        <v>244</v>
      </c>
      <c r="BK95" s="178">
        <f>SUM(BK96:BK113)</f>
        <v>0</v>
      </c>
    </row>
    <row r="96" spans="1:65" s="2" customFormat="1" ht="37.9" customHeight="1">
      <c r="A96" s="36"/>
      <c r="B96" s="37"/>
      <c r="C96" s="181" t="s">
        <v>77</v>
      </c>
      <c r="D96" s="181" t="s">
        <v>246</v>
      </c>
      <c r="E96" s="182" t="s">
        <v>6361</v>
      </c>
      <c r="F96" s="183" t="s">
        <v>6362</v>
      </c>
      <c r="G96" s="184" t="s">
        <v>249</v>
      </c>
      <c r="H96" s="185">
        <v>182</v>
      </c>
      <c r="I96" s="186"/>
      <c r="J96" s="187">
        <f>ROUND(I96*H96,2)</f>
        <v>0</v>
      </c>
      <c r="K96" s="188"/>
      <c r="L96" s="41"/>
      <c r="M96" s="189" t="s">
        <v>18</v>
      </c>
      <c r="N96" s="190" t="s">
        <v>41</v>
      </c>
      <c r="O96" s="6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167</v>
      </c>
      <c r="AT96" s="193" t="s">
        <v>246</v>
      </c>
      <c r="AU96" s="193" t="s">
        <v>79</v>
      </c>
      <c r="AY96" s="19" t="s">
        <v>244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77</v>
      </c>
      <c r="BK96" s="194">
        <f>ROUND(I96*H96,2)</f>
        <v>0</v>
      </c>
      <c r="BL96" s="19" t="s">
        <v>167</v>
      </c>
      <c r="BM96" s="193" t="s">
        <v>6363</v>
      </c>
    </row>
    <row r="97" spans="1:65" s="15" customFormat="1">
      <c r="B97" s="229"/>
      <c r="C97" s="230"/>
      <c r="D97" s="197" t="s">
        <v>252</v>
      </c>
      <c r="E97" s="231" t="s">
        <v>18</v>
      </c>
      <c r="F97" s="232" t="s">
        <v>6364</v>
      </c>
      <c r="G97" s="230"/>
      <c r="H97" s="231" t="s">
        <v>18</v>
      </c>
      <c r="I97" s="233"/>
      <c r="J97" s="230"/>
      <c r="K97" s="230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252</v>
      </c>
      <c r="AU97" s="238" t="s">
        <v>79</v>
      </c>
      <c r="AV97" s="15" t="s">
        <v>77</v>
      </c>
      <c r="AW97" s="15" t="s">
        <v>32</v>
      </c>
      <c r="AX97" s="15" t="s">
        <v>70</v>
      </c>
      <c r="AY97" s="238" t="s">
        <v>244</v>
      </c>
    </row>
    <row r="98" spans="1:65" s="13" customFormat="1">
      <c r="B98" s="195"/>
      <c r="C98" s="196"/>
      <c r="D98" s="197" t="s">
        <v>252</v>
      </c>
      <c r="E98" s="198" t="s">
        <v>18</v>
      </c>
      <c r="F98" s="199" t="s">
        <v>6365</v>
      </c>
      <c r="G98" s="196"/>
      <c r="H98" s="200">
        <v>28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252</v>
      </c>
      <c r="AU98" s="206" t="s">
        <v>79</v>
      </c>
      <c r="AV98" s="13" t="s">
        <v>79</v>
      </c>
      <c r="AW98" s="13" t="s">
        <v>32</v>
      </c>
      <c r="AX98" s="13" t="s">
        <v>70</v>
      </c>
      <c r="AY98" s="206" t="s">
        <v>244</v>
      </c>
    </row>
    <row r="99" spans="1:65" s="13" customFormat="1">
      <c r="B99" s="195"/>
      <c r="C99" s="196"/>
      <c r="D99" s="197" t="s">
        <v>252</v>
      </c>
      <c r="E99" s="198" t="s">
        <v>18</v>
      </c>
      <c r="F99" s="199" t="s">
        <v>6366</v>
      </c>
      <c r="G99" s="196"/>
      <c r="H99" s="200">
        <v>154</v>
      </c>
      <c r="I99" s="201"/>
      <c r="J99" s="196"/>
      <c r="K99" s="196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252</v>
      </c>
      <c r="AU99" s="206" t="s">
        <v>79</v>
      </c>
      <c r="AV99" s="13" t="s">
        <v>79</v>
      </c>
      <c r="AW99" s="13" t="s">
        <v>32</v>
      </c>
      <c r="AX99" s="13" t="s">
        <v>70</v>
      </c>
      <c r="AY99" s="206" t="s">
        <v>244</v>
      </c>
    </row>
    <row r="100" spans="1:65" s="14" customFormat="1">
      <c r="B100" s="207"/>
      <c r="C100" s="208"/>
      <c r="D100" s="197" t="s">
        <v>252</v>
      </c>
      <c r="E100" s="209" t="s">
        <v>18</v>
      </c>
      <c r="F100" s="210" t="s">
        <v>254</v>
      </c>
      <c r="G100" s="208"/>
      <c r="H100" s="211">
        <v>182</v>
      </c>
      <c r="I100" s="212"/>
      <c r="J100" s="208"/>
      <c r="K100" s="208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252</v>
      </c>
      <c r="AU100" s="217" t="s">
        <v>79</v>
      </c>
      <c r="AV100" s="14" t="s">
        <v>250</v>
      </c>
      <c r="AW100" s="14" t="s">
        <v>32</v>
      </c>
      <c r="AX100" s="14" t="s">
        <v>77</v>
      </c>
      <c r="AY100" s="217" t="s">
        <v>244</v>
      </c>
    </row>
    <row r="101" spans="1:65" s="2" customFormat="1" ht="16.5" customHeight="1">
      <c r="A101" s="36"/>
      <c r="B101" s="37"/>
      <c r="C101" s="218" t="s">
        <v>79</v>
      </c>
      <c r="D101" s="218" t="s">
        <v>264</v>
      </c>
      <c r="E101" s="219" t="s">
        <v>6367</v>
      </c>
      <c r="F101" s="220" t="s">
        <v>6368</v>
      </c>
      <c r="G101" s="221" t="s">
        <v>379</v>
      </c>
      <c r="H101" s="222">
        <v>46.2</v>
      </c>
      <c r="I101" s="223"/>
      <c r="J101" s="224">
        <f>ROUND(I101*H101,2)</f>
        <v>0</v>
      </c>
      <c r="K101" s="225"/>
      <c r="L101" s="226"/>
      <c r="M101" s="227" t="s">
        <v>18</v>
      </c>
      <c r="N101" s="228" t="s">
        <v>41</v>
      </c>
      <c r="O101" s="66"/>
      <c r="P101" s="191">
        <f>O101*H101</f>
        <v>0</v>
      </c>
      <c r="Q101" s="191">
        <v>1.98E-3</v>
      </c>
      <c r="R101" s="191">
        <f>Q101*H101</f>
        <v>9.1476000000000002E-2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415</v>
      </c>
      <c r="AT101" s="193" t="s">
        <v>264</v>
      </c>
      <c r="AU101" s="193" t="s">
        <v>79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167</v>
      </c>
      <c r="BM101" s="193" t="s">
        <v>6369</v>
      </c>
    </row>
    <row r="102" spans="1:65" s="13" customFormat="1">
      <c r="B102" s="195"/>
      <c r="C102" s="196"/>
      <c r="D102" s="197" t="s">
        <v>252</v>
      </c>
      <c r="E102" s="198" t="s">
        <v>18</v>
      </c>
      <c r="F102" s="199" t="s">
        <v>6370</v>
      </c>
      <c r="G102" s="196"/>
      <c r="H102" s="200">
        <v>46.2</v>
      </c>
      <c r="I102" s="201"/>
      <c r="J102" s="196"/>
      <c r="K102" s="196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252</v>
      </c>
      <c r="AU102" s="206" t="s">
        <v>79</v>
      </c>
      <c r="AV102" s="13" t="s">
        <v>79</v>
      </c>
      <c r="AW102" s="13" t="s">
        <v>32</v>
      </c>
      <c r="AX102" s="13" t="s">
        <v>77</v>
      </c>
      <c r="AY102" s="206" t="s">
        <v>244</v>
      </c>
    </row>
    <row r="103" spans="1:65" s="2" customFormat="1" ht="16.5" customHeight="1">
      <c r="A103" s="36"/>
      <c r="B103" s="37"/>
      <c r="C103" s="218" t="s">
        <v>131</v>
      </c>
      <c r="D103" s="218" t="s">
        <v>264</v>
      </c>
      <c r="E103" s="219" t="s">
        <v>6371</v>
      </c>
      <c r="F103" s="220" t="s">
        <v>6372</v>
      </c>
      <c r="G103" s="221" t="s">
        <v>379</v>
      </c>
      <c r="H103" s="222">
        <v>8.4</v>
      </c>
      <c r="I103" s="223"/>
      <c r="J103" s="224">
        <f>ROUND(I103*H103,2)</f>
        <v>0</v>
      </c>
      <c r="K103" s="225"/>
      <c r="L103" s="226"/>
      <c r="M103" s="227" t="s">
        <v>18</v>
      </c>
      <c r="N103" s="228" t="s">
        <v>41</v>
      </c>
      <c r="O103" s="66"/>
      <c r="P103" s="191">
        <f>O103*H103</f>
        <v>0</v>
      </c>
      <c r="Q103" s="191">
        <v>1.2999999999999999E-3</v>
      </c>
      <c r="R103" s="191">
        <f>Q103*H103</f>
        <v>1.0919999999999999E-2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415</v>
      </c>
      <c r="AT103" s="193" t="s">
        <v>264</v>
      </c>
      <c r="AU103" s="193" t="s">
        <v>79</v>
      </c>
      <c r="AY103" s="19" t="s">
        <v>244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167</v>
      </c>
      <c r="BM103" s="193" t="s">
        <v>6373</v>
      </c>
    </row>
    <row r="104" spans="1:65" s="13" customFormat="1">
      <c r="B104" s="195"/>
      <c r="C104" s="196"/>
      <c r="D104" s="197" t="s">
        <v>252</v>
      </c>
      <c r="E104" s="198" t="s">
        <v>18</v>
      </c>
      <c r="F104" s="199" t="s">
        <v>6374</v>
      </c>
      <c r="G104" s="196"/>
      <c r="H104" s="200">
        <v>8.4</v>
      </c>
      <c r="I104" s="201"/>
      <c r="J104" s="196"/>
      <c r="K104" s="196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252</v>
      </c>
      <c r="AU104" s="206" t="s">
        <v>79</v>
      </c>
      <c r="AV104" s="13" t="s">
        <v>79</v>
      </c>
      <c r="AW104" s="13" t="s">
        <v>32</v>
      </c>
      <c r="AX104" s="13" t="s">
        <v>77</v>
      </c>
      <c r="AY104" s="206" t="s">
        <v>244</v>
      </c>
    </row>
    <row r="105" spans="1:65" s="2" customFormat="1" ht="16.5" customHeight="1">
      <c r="A105" s="36"/>
      <c r="B105" s="37"/>
      <c r="C105" s="218" t="s">
        <v>250</v>
      </c>
      <c r="D105" s="218" t="s">
        <v>264</v>
      </c>
      <c r="E105" s="219" t="s">
        <v>6375</v>
      </c>
      <c r="F105" s="220" t="s">
        <v>6376</v>
      </c>
      <c r="G105" s="221" t="s">
        <v>6377</v>
      </c>
      <c r="H105" s="222">
        <v>3.08</v>
      </c>
      <c r="I105" s="223"/>
      <c r="J105" s="224">
        <f>ROUND(I105*H105,2)</f>
        <v>0</v>
      </c>
      <c r="K105" s="225"/>
      <c r="L105" s="226"/>
      <c r="M105" s="227" t="s">
        <v>18</v>
      </c>
      <c r="N105" s="228" t="s">
        <v>41</v>
      </c>
      <c r="O105" s="66"/>
      <c r="P105" s="191">
        <f>O105*H105</f>
        <v>0</v>
      </c>
      <c r="Q105" s="191">
        <v>6.4400000000000004E-3</v>
      </c>
      <c r="R105" s="191">
        <f>Q105*H105</f>
        <v>1.9835200000000001E-2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415</v>
      </c>
      <c r="AT105" s="193" t="s">
        <v>264</v>
      </c>
      <c r="AU105" s="193" t="s">
        <v>79</v>
      </c>
      <c r="AY105" s="19" t="s">
        <v>244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77</v>
      </c>
      <c r="BK105" s="194">
        <f>ROUND(I105*H105,2)</f>
        <v>0</v>
      </c>
      <c r="BL105" s="19" t="s">
        <v>167</v>
      </c>
      <c r="BM105" s="193" t="s">
        <v>6378</v>
      </c>
    </row>
    <row r="106" spans="1:65" s="13" customFormat="1">
      <c r="B106" s="195"/>
      <c r="C106" s="196"/>
      <c r="D106" s="197" t="s">
        <v>252</v>
      </c>
      <c r="E106" s="198" t="s">
        <v>18</v>
      </c>
      <c r="F106" s="199" t="s">
        <v>6379</v>
      </c>
      <c r="G106" s="196"/>
      <c r="H106" s="200">
        <v>3.08</v>
      </c>
      <c r="I106" s="201"/>
      <c r="J106" s="196"/>
      <c r="K106" s="196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252</v>
      </c>
      <c r="AU106" s="206" t="s">
        <v>79</v>
      </c>
      <c r="AV106" s="13" t="s">
        <v>79</v>
      </c>
      <c r="AW106" s="13" t="s">
        <v>32</v>
      </c>
      <c r="AX106" s="13" t="s">
        <v>77</v>
      </c>
      <c r="AY106" s="206" t="s">
        <v>244</v>
      </c>
    </row>
    <row r="107" spans="1:65" s="2" customFormat="1" ht="16.5" customHeight="1">
      <c r="A107" s="36"/>
      <c r="B107" s="37"/>
      <c r="C107" s="218" t="s">
        <v>271</v>
      </c>
      <c r="D107" s="218" t="s">
        <v>264</v>
      </c>
      <c r="E107" s="219" t="s">
        <v>6380</v>
      </c>
      <c r="F107" s="220" t="s">
        <v>6381</v>
      </c>
      <c r="G107" s="221" t="s">
        <v>6377</v>
      </c>
      <c r="H107" s="222">
        <v>0.56000000000000005</v>
      </c>
      <c r="I107" s="223"/>
      <c r="J107" s="224">
        <f>ROUND(I107*H107,2)</f>
        <v>0</v>
      </c>
      <c r="K107" s="225"/>
      <c r="L107" s="226"/>
      <c r="M107" s="227" t="s">
        <v>18</v>
      </c>
      <c r="N107" s="228" t="s">
        <v>41</v>
      </c>
      <c r="O107" s="66"/>
      <c r="P107" s="191">
        <f>O107*H107</f>
        <v>0</v>
      </c>
      <c r="Q107" s="191">
        <v>3.3300000000000001E-3</v>
      </c>
      <c r="R107" s="191">
        <f>Q107*H107</f>
        <v>1.8648000000000002E-3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415</v>
      </c>
      <c r="AT107" s="193" t="s">
        <v>264</v>
      </c>
      <c r="AU107" s="193" t="s">
        <v>79</v>
      </c>
      <c r="AY107" s="19" t="s">
        <v>244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167</v>
      </c>
      <c r="BM107" s="193" t="s">
        <v>6382</v>
      </c>
    </row>
    <row r="108" spans="1:65" s="13" customFormat="1">
      <c r="B108" s="195"/>
      <c r="C108" s="196"/>
      <c r="D108" s="197" t="s">
        <v>252</v>
      </c>
      <c r="E108" s="198" t="s">
        <v>18</v>
      </c>
      <c r="F108" s="199" t="s">
        <v>6383</v>
      </c>
      <c r="G108" s="196"/>
      <c r="H108" s="200">
        <v>0.56000000000000005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252</v>
      </c>
      <c r="AU108" s="206" t="s">
        <v>79</v>
      </c>
      <c r="AV108" s="13" t="s">
        <v>79</v>
      </c>
      <c r="AW108" s="13" t="s">
        <v>32</v>
      </c>
      <c r="AX108" s="13" t="s">
        <v>77</v>
      </c>
      <c r="AY108" s="206" t="s">
        <v>244</v>
      </c>
    </row>
    <row r="109" spans="1:65" s="2" customFormat="1" ht="21.75" customHeight="1">
      <c r="A109" s="36"/>
      <c r="B109" s="37"/>
      <c r="C109" s="218" t="s">
        <v>275</v>
      </c>
      <c r="D109" s="218" t="s">
        <v>264</v>
      </c>
      <c r="E109" s="219" t="s">
        <v>6384</v>
      </c>
      <c r="F109" s="220" t="s">
        <v>6385</v>
      </c>
      <c r="G109" s="221" t="s">
        <v>6377</v>
      </c>
      <c r="H109" s="222">
        <v>3.08</v>
      </c>
      <c r="I109" s="223"/>
      <c r="J109" s="224">
        <f>ROUND(I109*H109,2)</f>
        <v>0</v>
      </c>
      <c r="K109" s="225"/>
      <c r="L109" s="226"/>
      <c r="M109" s="227" t="s">
        <v>18</v>
      </c>
      <c r="N109" s="228" t="s">
        <v>41</v>
      </c>
      <c r="O109" s="66"/>
      <c r="P109" s="191">
        <f>O109*H109</f>
        <v>0</v>
      </c>
      <c r="Q109" s="191">
        <v>1.7399999999999999E-2</v>
      </c>
      <c r="R109" s="191">
        <f>Q109*H109</f>
        <v>5.3592000000000001E-2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415</v>
      </c>
      <c r="AT109" s="193" t="s">
        <v>264</v>
      </c>
      <c r="AU109" s="193" t="s">
        <v>79</v>
      </c>
      <c r="AY109" s="19" t="s">
        <v>244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77</v>
      </c>
      <c r="BK109" s="194">
        <f>ROUND(I109*H109,2)</f>
        <v>0</v>
      </c>
      <c r="BL109" s="19" t="s">
        <v>167</v>
      </c>
      <c r="BM109" s="193" t="s">
        <v>6386</v>
      </c>
    </row>
    <row r="110" spans="1:65" s="13" customFormat="1">
      <c r="B110" s="195"/>
      <c r="C110" s="196"/>
      <c r="D110" s="197" t="s">
        <v>252</v>
      </c>
      <c r="E110" s="198" t="s">
        <v>18</v>
      </c>
      <c r="F110" s="199" t="s">
        <v>6379</v>
      </c>
      <c r="G110" s="196"/>
      <c r="H110" s="200">
        <v>3.08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252</v>
      </c>
      <c r="AU110" s="206" t="s">
        <v>79</v>
      </c>
      <c r="AV110" s="13" t="s">
        <v>79</v>
      </c>
      <c r="AW110" s="13" t="s">
        <v>32</v>
      </c>
      <c r="AX110" s="13" t="s">
        <v>77</v>
      </c>
      <c r="AY110" s="206" t="s">
        <v>244</v>
      </c>
    </row>
    <row r="111" spans="1:65" s="2" customFormat="1" ht="21.75" customHeight="1">
      <c r="A111" s="36"/>
      <c r="B111" s="37"/>
      <c r="C111" s="218" t="s">
        <v>279</v>
      </c>
      <c r="D111" s="218" t="s">
        <v>264</v>
      </c>
      <c r="E111" s="219" t="s">
        <v>6387</v>
      </c>
      <c r="F111" s="220" t="s">
        <v>6388</v>
      </c>
      <c r="G111" s="221" t="s">
        <v>6377</v>
      </c>
      <c r="H111" s="222">
        <v>0.56000000000000005</v>
      </c>
      <c r="I111" s="223"/>
      <c r="J111" s="224">
        <f>ROUND(I111*H111,2)</f>
        <v>0</v>
      </c>
      <c r="K111" s="225"/>
      <c r="L111" s="226"/>
      <c r="M111" s="227" t="s">
        <v>18</v>
      </c>
      <c r="N111" s="228" t="s">
        <v>41</v>
      </c>
      <c r="O111" s="66"/>
      <c r="P111" s="191">
        <f>O111*H111</f>
        <v>0</v>
      </c>
      <c r="Q111" s="191">
        <v>8.7200000000000003E-3</v>
      </c>
      <c r="R111" s="191">
        <f>Q111*H111</f>
        <v>4.8832000000000007E-3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415</v>
      </c>
      <c r="AT111" s="193" t="s">
        <v>264</v>
      </c>
      <c r="AU111" s="193" t="s">
        <v>79</v>
      </c>
      <c r="AY111" s="19" t="s">
        <v>244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167</v>
      </c>
      <c r="BM111" s="193" t="s">
        <v>6389</v>
      </c>
    </row>
    <row r="112" spans="1:65" s="13" customFormat="1">
      <c r="B112" s="195"/>
      <c r="C112" s="196"/>
      <c r="D112" s="197" t="s">
        <v>252</v>
      </c>
      <c r="E112" s="198" t="s">
        <v>18</v>
      </c>
      <c r="F112" s="199" t="s">
        <v>6383</v>
      </c>
      <c r="G112" s="196"/>
      <c r="H112" s="200">
        <v>0.56000000000000005</v>
      </c>
      <c r="I112" s="201"/>
      <c r="J112" s="196"/>
      <c r="K112" s="196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252</v>
      </c>
      <c r="AU112" s="206" t="s">
        <v>79</v>
      </c>
      <c r="AV112" s="13" t="s">
        <v>79</v>
      </c>
      <c r="AW112" s="13" t="s">
        <v>32</v>
      </c>
      <c r="AX112" s="13" t="s">
        <v>77</v>
      </c>
      <c r="AY112" s="206" t="s">
        <v>244</v>
      </c>
    </row>
    <row r="113" spans="1:65" s="2" customFormat="1" ht="49.15" customHeight="1">
      <c r="A113" s="36"/>
      <c r="B113" s="37"/>
      <c r="C113" s="181" t="s">
        <v>267</v>
      </c>
      <c r="D113" s="181" t="s">
        <v>246</v>
      </c>
      <c r="E113" s="182" t="s">
        <v>737</v>
      </c>
      <c r="F113" s="183" t="s">
        <v>738</v>
      </c>
      <c r="G113" s="184" t="s">
        <v>262</v>
      </c>
      <c r="H113" s="185">
        <v>0.183</v>
      </c>
      <c r="I113" s="186"/>
      <c r="J113" s="187">
        <f>ROUND(I113*H113,2)</f>
        <v>0</v>
      </c>
      <c r="K113" s="188"/>
      <c r="L113" s="41"/>
      <c r="M113" s="243" t="s">
        <v>18</v>
      </c>
      <c r="N113" s="244" t="s">
        <v>41</v>
      </c>
      <c r="O113" s="245"/>
      <c r="P113" s="246">
        <f>O113*H113</f>
        <v>0</v>
      </c>
      <c r="Q113" s="246">
        <v>0</v>
      </c>
      <c r="R113" s="246">
        <f>Q113*H113</f>
        <v>0</v>
      </c>
      <c r="S113" s="246">
        <v>0</v>
      </c>
      <c r="T113" s="24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167</v>
      </c>
      <c r="AT113" s="193" t="s">
        <v>246</v>
      </c>
      <c r="AU113" s="193" t="s">
        <v>79</v>
      </c>
      <c r="AY113" s="19" t="s">
        <v>244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77</v>
      </c>
      <c r="BK113" s="194">
        <f>ROUND(I113*H113,2)</f>
        <v>0</v>
      </c>
      <c r="BL113" s="19" t="s">
        <v>167</v>
      </c>
      <c r="BM113" s="193" t="s">
        <v>6390</v>
      </c>
    </row>
    <row r="114" spans="1:65" s="2" customFormat="1" ht="6.95" customHeight="1">
      <c r="A114" s="36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1"/>
      <c r="M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</sheetData>
  <sheetProtection algorithmName="SHA-512" hashValue="MPxPqTrW29+TGgJXTFCKxrBQRJqHSWZvarGGsnIxzCM83RMzXG7H2906erAPV/G8D8mD3NiDO9lC6aBf/yMNAA==" saltValue="irTf4In27dFh3awwrs0EFsknPU1BJskepo3cd7QQj50nwUiSt2wjdnve5wl0wrJshwfgv6cGergfuqQjcKW6sA==" spinCount="100000" sheet="1" objects="1" scenarios="1" formatColumns="0" formatRows="0" autoFilter="0"/>
  <autoFilter ref="C92:K11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135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6358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6391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ROUND(J93,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ROUND((SUM(BE93:BE139)),  2)</f>
        <v>0</v>
      </c>
      <c r="G37" s="36"/>
      <c r="H37" s="36"/>
      <c r="I37" s="126">
        <v>0.21</v>
      </c>
      <c r="J37" s="125">
        <f>ROUND(((SUM(BE93:BE139))*I37),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ROUND((SUM(BF93:BF139)),  2)</f>
        <v>0</v>
      </c>
      <c r="G38" s="36"/>
      <c r="H38" s="36"/>
      <c r="I38" s="126">
        <v>0.15</v>
      </c>
      <c r="J38" s="125">
        <f>ROUND(((SUM(BF93:BF139))*I38),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ROUND((SUM(BG93:BG139)),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ROUND((SUM(BH93:BH139)),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ROUND((SUM(BI93:BI139)),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6358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02 - Oprava nátěrů ocelové konstrukce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214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226</v>
      </c>
      <c r="E69" s="150"/>
      <c r="F69" s="150"/>
      <c r="G69" s="150"/>
      <c r="H69" s="150"/>
      <c r="I69" s="150"/>
      <c r="J69" s="151">
        <f>J95</f>
        <v>0</v>
      </c>
      <c r="K69" s="99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229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397" t="str">
        <f>E7</f>
        <v>JAK  - Smluvní rozpočet VZ.13.2022</v>
      </c>
      <c r="F79" s="398"/>
      <c r="G79" s="398"/>
      <c r="H79" s="39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200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397" t="s">
        <v>6357</v>
      </c>
      <c r="F81" s="370"/>
      <c r="G81" s="370"/>
      <c r="H81" s="370"/>
      <c r="I81" s="24"/>
      <c r="J81" s="24"/>
      <c r="K81" s="24"/>
      <c r="L81" s="22"/>
    </row>
    <row r="82" spans="1:65" s="1" customFormat="1" ht="12" customHeight="1">
      <c r="B82" s="23"/>
      <c r="C82" s="31" t="s">
        <v>202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6" t="s">
        <v>6358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6359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2" t="str">
        <f>E13</f>
        <v>02 - Oprava nátěrů ocelové konstrukce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20</v>
      </c>
      <c r="D87" s="38"/>
      <c r="E87" s="38"/>
      <c r="F87" s="29" t="str">
        <f>F16</f>
        <v xml:space="preserve"> </v>
      </c>
      <c r="G87" s="38"/>
      <c r="H87" s="38"/>
      <c r="I87" s="31" t="s">
        <v>22</v>
      </c>
      <c r="J87" s="61" t="str">
        <f>IF(J16="","",J16)</f>
        <v>12. 8. 2022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>
      <c r="A89" s="36"/>
      <c r="B89" s="37"/>
      <c r="C89" s="31" t="s">
        <v>24</v>
      </c>
      <c r="D89" s="38"/>
      <c r="E89" s="38"/>
      <c r="F89" s="29" t="str">
        <f>E19</f>
        <v>MČ Praha 6, odbor školství</v>
      </c>
      <c r="G89" s="38"/>
      <c r="H89" s="38"/>
      <c r="I89" s="31" t="s">
        <v>30</v>
      </c>
      <c r="J89" s="34" t="str">
        <f>E25</f>
        <v>D - PLUS PROJEKTOVÁ A INŽENÝRSKÁ a.s.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28</v>
      </c>
      <c r="D90" s="38"/>
      <c r="E90" s="38"/>
      <c r="F90" s="29" t="str">
        <f>IF(E22="","",E22)</f>
        <v>Vyplň údaj</v>
      </c>
      <c r="G90" s="38"/>
      <c r="H90" s="38"/>
      <c r="I90" s="31" t="s">
        <v>33</v>
      </c>
      <c r="J90" s="34" t="str">
        <f>E28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230</v>
      </c>
      <c r="D92" s="156" t="s">
        <v>55</v>
      </c>
      <c r="E92" s="156" t="s">
        <v>51</v>
      </c>
      <c r="F92" s="156" t="s">
        <v>52</v>
      </c>
      <c r="G92" s="156" t="s">
        <v>231</v>
      </c>
      <c r="H92" s="156" t="s">
        <v>232</v>
      </c>
      <c r="I92" s="156" t="s">
        <v>233</v>
      </c>
      <c r="J92" s="157" t="s">
        <v>206</v>
      </c>
      <c r="K92" s="158" t="s">
        <v>234</v>
      </c>
      <c r="L92" s="159"/>
      <c r="M92" s="70" t="s">
        <v>18</v>
      </c>
      <c r="N92" s="71" t="s">
        <v>40</v>
      </c>
      <c r="O92" s="71" t="s">
        <v>235</v>
      </c>
      <c r="P92" s="71" t="s">
        <v>236</v>
      </c>
      <c r="Q92" s="71" t="s">
        <v>237</v>
      </c>
      <c r="R92" s="71" t="s">
        <v>238</v>
      </c>
      <c r="S92" s="71" t="s">
        <v>239</v>
      </c>
      <c r="T92" s="72" t="s">
        <v>240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241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</f>
        <v>0</v>
      </c>
      <c r="Q93" s="74"/>
      <c r="R93" s="162">
        <f>R94</f>
        <v>7.3238399999999999E-3</v>
      </c>
      <c r="S93" s="74"/>
      <c r="T93" s="163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207</v>
      </c>
      <c r="BK93" s="164">
        <f>BK94</f>
        <v>0</v>
      </c>
    </row>
    <row r="94" spans="1:65" s="12" customFormat="1" ht="25.9" customHeight="1">
      <c r="B94" s="165"/>
      <c r="C94" s="166"/>
      <c r="D94" s="167" t="s">
        <v>69</v>
      </c>
      <c r="E94" s="168" t="s">
        <v>608</v>
      </c>
      <c r="F94" s="168" t="s">
        <v>609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7.3238399999999999E-3</v>
      </c>
      <c r="S94" s="173"/>
      <c r="T94" s="175">
        <f>T95</f>
        <v>0</v>
      </c>
      <c r="AR94" s="176" t="s">
        <v>79</v>
      </c>
      <c r="AT94" s="177" t="s">
        <v>69</v>
      </c>
      <c r="AU94" s="177" t="s">
        <v>70</v>
      </c>
      <c r="AY94" s="176" t="s">
        <v>244</v>
      </c>
      <c r="BK94" s="178">
        <f>BK95</f>
        <v>0</v>
      </c>
    </row>
    <row r="95" spans="1:65" s="12" customFormat="1" ht="22.9" customHeight="1">
      <c r="B95" s="165"/>
      <c r="C95" s="166"/>
      <c r="D95" s="167" t="s">
        <v>69</v>
      </c>
      <c r="E95" s="179" t="s">
        <v>1145</v>
      </c>
      <c r="F95" s="179" t="s">
        <v>1146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SUM(P96:P139)</f>
        <v>0</v>
      </c>
      <c r="Q95" s="173"/>
      <c r="R95" s="174">
        <f>SUM(R96:R139)</f>
        <v>7.3238399999999999E-3</v>
      </c>
      <c r="S95" s="173"/>
      <c r="T95" s="175">
        <f>SUM(T96:T139)</f>
        <v>0</v>
      </c>
      <c r="AR95" s="176" t="s">
        <v>79</v>
      </c>
      <c r="AT95" s="177" t="s">
        <v>69</v>
      </c>
      <c r="AU95" s="177" t="s">
        <v>77</v>
      </c>
      <c r="AY95" s="176" t="s">
        <v>244</v>
      </c>
      <c r="BK95" s="178">
        <f>SUM(BK96:BK139)</f>
        <v>0</v>
      </c>
    </row>
    <row r="96" spans="1:65" s="2" customFormat="1" ht="37.9" customHeight="1">
      <c r="A96" s="36"/>
      <c r="B96" s="37"/>
      <c r="C96" s="181" t="s">
        <v>77</v>
      </c>
      <c r="D96" s="181" t="s">
        <v>246</v>
      </c>
      <c r="E96" s="182" t="s">
        <v>6392</v>
      </c>
      <c r="F96" s="183" t="s">
        <v>6393</v>
      </c>
      <c r="G96" s="184" t="s">
        <v>289</v>
      </c>
      <c r="H96" s="185">
        <v>20.344000000000001</v>
      </c>
      <c r="I96" s="186"/>
      <c r="J96" s="187">
        <f>ROUND(I96*H96,2)</f>
        <v>0</v>
      </c>
      <c r="K96" s="188"/>
      <c r="L96" s="41"/>
      <c r="M96" s="189" t="s">
        <v>18</v>
      </c>
      <c r="N96" s="190" t="s">
        <v>41</v>
      </c>
      <c r="O96" s="66"/>
      <c r="P96" s="191">
        <f>O96*H96</f>
        <v>0</v>
      </c>
      <c r="Q96" s="191">
        <v>6.9999999999999994E-5</v>
      </c>
      <c r="R96" s="191">
        <f>Q96*H96</f>
        <v>1.4240799999999999E-3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167</v>
      </c>
      <c r="AT96" s="193" t="s">
        <v>246</v>
      </c>
      <c r="AU96" s="193" t="s">
        <v>79</v>
      </c>
      <c r="AY96" s="19" t="s">
        <v>244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77</v>
      </c>
      <c r="BK96" s="194">
        <f>ROUND(I96*H96,2)</f>
        <v>0</v>
      </c>
      <c r="BL96" s="19" t="s">
        <v>167</v>
      </c>
      <c r="BM96" s="193" t="s">
        <v>6394</v>
      </c>
    </row>
    <row r="97" spans="1:65" s="15" customFormat="1">
      <c r="B97" s="229"/>
      <c r="C97" s="230"/>
      <c r="D97" s="197" t="s">
        <v>252</v>
      </c>
      <c r="E97" s="231" t="s">
        <v>18</v>
      </c>
      <c r="F97" s="232" t="s">
        <v>6395</v>
      </c>
      <c r="G97" s="230"/>
      <c r="H97" s="231" t="s">
        <v>18</v>
      </c>
      <c r="I97" s="233"/>
      <c r="J97" s="230"/>
      <c r="K97" s="230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252</v>
      </c>
      <c r="AU97" s="238" t="s">
        <v>79</v>
      </c>
      <c r="AV97" s="15" t="s">
        <v>77</v>
      </c>
      <c r="AW97" s="15" t="s">
        <v>32</v>
      </c>
      <c r="AX97" s="15" t="s">
        <v>70</v>
      </c>
      <c r="AY97" s="238" t="s">
        <v>244</v>
      </c>
    </row>
    <row r="98" spans="1:65" s="15" customFormat="1">
      <c r="B98" s="229"/>
      <c r="C98" s="230"/>
      <c r="D98" s="197" t="s">
        <v>252</v>
      </c>
      <c r="E98" s="231" t="s">
        <v>18</v>
      </c>
      <c r="F98" s="232" t="s">
        <v>6396</v>
      </c>
      <c r="G98" s="230"/>
      <c r="H98" s="231" t="s">
        <v>18</v>
      </c>
      <c r="I98" s="233"/>
      <c r="J98" s="230"/>
      <c r="K98" s="230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252</v>
      </c>
      <c r="AU98" s="238" t="s">
        <v>79</v>
      </c>
      <c r="AV98" s="15" t="s">
        <v>77</v>
      </c>
      <c r="AW98" s="15" t="s">
        <v>32</v>
      </c>
      <c r="AX98" s="15" t="s">
        <v>70</v>
      </c>
      <c r="AY98" s="238" t="s">
        <v>244</v>
      </c>
    </row>
    <row r="99" spans="1:65" s="13" customFormat="1">
      <c r="B99" s="195"/>
      <c r="C99" s="196"/>
      <c r="D99" s="197" t="s">
        <v>252</v>
      </c>
      <c r="E99" s="198" t="s">
        <v>18</v>
      </c>
      <c r="F99" s="199" t="s">
        <v>6397</v>
      </c>
      <c r="G99" s="196"/>
      <c r="H99" s="200">
        <v>5.0999999999999996</v>
      </c>
      <c r="I99" s="201"/>
      <c r="J99" s="196"/>
      <c r="K99" s="196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252</v>
      </c>
      <c r="AU99" s="206" t="s">
        <v>79</v>
      </c>
      <c r="AV99" s="13" t="s">
        <v>79</v>
      </c>
      <c r="AW99" s="13" t="s">
        <v>32</v>
      </c>
      <c r="AX99" s="13" t="s">
        <v>70</v>
      </c>
      <c r="AY99" s="206" t="s">
        <v>244</v>
      </c>
    </row>
    <row r="100" spans="1:65" s="15" customFormat="1">
      <c r="B100" s="229"/>
      <c r="C100" s="230"/>
      <c r="D100" s="197" t="s">
        <v>252</v>
      </c>
      <c r="E100" s="231" t="s">
        <v>18</v>
      </c>
      <c r="F100" s="232" t="s">
        <v>6398</v>
      </c>
      <c r="G100" s="230"/>
      <c r="H100" s="231" t="s">
        <v>18</v>
      </c>
      <c r="I100" s="233"/>
      <c r="J100" s="230"/>
      <c r="K100" s="230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252</v>
      </c>
      <c r="AU100" s="238" t="s">
        <v>79</v>
      </c>
      <c r="AV100" s="15" t="s">
        <v>77</v>
      </c>
      <c r="AW100" s="15" t="s">
        <v>32</v>
      </c>
      <c r="AX100" s="15" t="s">
        <v>70</v>
      </c>
      <c r="AY100" s="238" t="s">
        <v>244</v>
      </c>
    </row>
    <row r="101" spans="1:65" s="13" customFormat="1">
      <c r="B101" s="195"/>
      <c r="C101" s="196"/>
      <c r="D101" s="197" t="s">
        <v>252</v>
      </c>
      <c r="E101" s="198" t="s">
        <v>18</v>
      </c>
      <c r="F101" s="199" t="s">
        <v>6399</v>
      </c>
      <c r="G101" s="196"/>
      <c r="H101" s="200">
        <v>0.54400000000000004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252</v>
      </c>
      <c r="AU101" s="206" t="s">
        <v>79</v>
      </c>
      <c r="AV101" s="13" t="s">
        <v>79</v>
      </c>
      <c r="AW101" s="13" t="s">
        <v>32</v>
      </c>
      <c r="AX101" s="13" t="s">
        <v>70</v>
      </c>
      <c r="AY101" s="206" t="s">
        <v>244</v>
      </c>
    </row>
    <row r="102" spans="1:65" s="15" customFormat="1">
      <c r="B102" s="229"/>
      <c r="C102" s="230"/>
      <c r="D102" s="197" t="s">
        <v>252</v>
      </c>
      <c r="E102" s="231" t="s">
        <v>18</v>
      </c>
      <c r="F102" s="232" t="s">
        <v>6400</v>
      </c>
      <c r="G102" s="230"/>
      <c r="H102" s="231" t="s">
        <v>18</v>
      </c>
      <c r="I102" s="233"/>
      <c r="J102" s="230"/>
      <c r="K102" s="230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252</v>
      </c>
      <c r="AU102" s="238" t="s">
        <v>79</v>
      </c>
      <c r="AV102" s="15" t="s">
        <v>77</v>
      </c>
      <c r="AW102" s="15" t="s">
        <v>32</v>
      </c>
      <c r="AX102" s="15" t="s">
        <v>70</v>
      </c>
      <c r="AY102" s="238" t="s">
        <v>244</v>
      </c>
    </row>
    <row r="103" spans="1:65" s="13" customFormat="1">
      <c r="B103" s="195"/>
      <c r="C103" s="196"/>
      <c r="D103" s="197" t="s">
        <v>252</v>
      </c>
      <c r="E103" s="198" t="s">
        <v>18</v>
      </c>
      <c r="F103" s="199" t="s">
        <v>6401</v>
      </c>
      <c r="G103" s="196"/>
      <c r="H103" s="200">
        <v>4.9000000000000004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252</v>
      </c>
      <c r="AU103" s="206" t="s">
        <v>79</v>
      </c>
      <c r="AV103" s="13" t="s">
        <v>79</v>
      </c>
      <c r="AW103" s="13" t="s">
        <v>32</v>
      </c>
      <c r="AX103" s="13" t="s">
        <v>70</v>
      </c>
      <c r="AY103" s="206" t="s">
        <v>244</v>
      </c>
    </row>
    <row r="104" spans="1:65" s="15" customFormat="1">
      <c r="B104" s="229"/>
      <c r="C104" s="230"/>
      <c r="D104" s="197" t="s">
        <v>252</v>
      </c>
      <c r="E104" s="231" t="s">
        <v>18</v>
      </c>
      <c r="F104" s="232" t="s">
        <v>6402</v>
      </c>
      <c r="G104" s="230"/>
      <c r="H104" s="231" t="s">
        <v>18</v>
      </c>
      <c r="I104" s="233"/>
      <c r="J104" s="230"/>
      <c r="K104" s="230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252</v>
      </c>
      <c r="AU104" s="238" t="s">
        <v>79</v>
      </c>
      <c r="AV104" s="15" t="s">
        <v>77</v>
      </c>
      <c r="AW104" s="15" t="s">
        <v>32</v>
      </c>
      <c r="AX104" s="15" t="s">
        <v>70</v>
      </c>
      <c r="AY104" s="238" t="s">
        <v>244</v>
      </c>
    </row>
    <row r="105" spans="1:65" s="13" customFormat="1">
      <c r="B105" s="195"/>
      <c r="C105" s="196"/>
      <c r="D105" s="197" t="s">
        <v>252</v>
      </c>
      <c r="E105" s="198" t="s">
        <v>18</v>
      </c>
      <c r="F105" s="199" t="s">
        <v>6403</v>
      </c>
      <c r="G105" s="196"/>
      <c r="H105" s="200">
        <v>9.8000000000000007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252</v>
      </c>
      <c r="AU105" s="206" t="s">
        <v>79</v>
      </c>
      <c r="AV105" s="13" t="s">
        <v>79</v>
      </c>
      <c r="AW105" s="13" t="s">
        <v>32</v>
      </c>
      <c r="AX105" s="13" t="s">
        <v>70</v>
      </c>
      <c r="AY105" s="206" t="s">
        <v>244</v>
      </c>
    </row>
    <row r="106" spans="1:65" s="14" customFormat="1">
      <c r="B106" s="207"/>
      <c r="C106" s="208"/>
      <c r="D106" s="197" t="s">
        <v>252</v>
      </c>
      <c r="E106" s="209" t="s">
        <v>18</v>
      </c>
      <c r="F106" s="210" t="s">
        <v>254</v>
      </c>
      <c r="G106" s="208"/>
      <c r="H106" s="211">
        <v>20.344000000000001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252</v>
      </c>
      <c r="AU106" s="217" t="s">
        <v>79</v>
      </c>
      <c r="AV106" s="14" t="s">
        <v>250</v>
      </c>
      <c r="AW106" s="14" t="s">
        <v>32</v>
      </c>
      <c r="AX106" s="14" t="s">
        <v>77</v>
      </c>
      <c r="AY106" s="217" t="s">
        <v>244</v>
      </c>
    </row>
    <row r="107" spans="1:65" s="2" customFormat="1" ht="24.2" customHeight="1">
      <c r="A107" s="36"/>
      <c r="B107" s="37"/>
      <c r="C107" s="181" t="s">
        <v>79</v>
      </c>
      <c r="D107" s="181" t="s">
        <v>246</v>
      </c>
      <c r="E107" s="182" t="s">
        <v>6404</v>
      </c>
      <c r="F107" s="183" t="s">
        <v>6405</v>
      </c>
      <c r="G107" s="184" t="s">
        <v>289</v>
      </c>
      <c r="H107" s="185">
        <v>20.344000000000001</v>
      </c>
      <c r="I107" s="186"/>
      <c r="J107" s="187">
        <f>ROUND(I107*H107,2)</f>
        <v>0</v>
      </c>
      <c r="K107" s="188"/>
      <c r="L107" s="41"/>
      <c r="M107" s="189" t="s">
        <v>18</v>
      </c>
      <c r="N107" s="190" t="s">
        <v>41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167</v>
      </c>
      <c r="AT107" s="193" t="s">
        <v>246</v>
      </c>
      <c r="AU107" s="193" t="s">
        <v>79</v>
      </c>
      <c r="AY107" s="19" t="s">
        <v>244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167</v>
      </c>
      <c r="BM107" s="193" t="s">
        <v>6406</v>
      </c>
    </row>
    <row r="108" spans="1:65" s="15" customFormat="1">
      <c r="B108" s="229"/>
      <c r="C108" s="230"/>
      <c r="D108" s="197" t="s">
        <v>252</v>
      </c>
      <c r="E108" s="231" t="s">
        <v>18</v>
      </c>
      <c r="F108" s="232" t="s">
        <v>6395</v>
      </c>
      <c r="G108" s="230"/>
      <c r="H108" s="231" t="s">
        <v>18</v>
      </c>
      <c r="I108" s="233"/>
      <c r="J108" s="230"/>
      <c r="K108" s="230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252</v>
      </c>
      <c r="AU108" s="238" t="s">
        <v>79</v>
      </c>
      <c r="AV108" s="15" t="s">
        <v>77</v>
      </c>
      <c r="AW108" s="15" t="s">
        <v>32</v>
      </c>
      <c r="AX108" s="15" t="s">
        <v>70</v>
      </c>
      <c r="AY108" s="238" t="s">
        <v>244</v>
      </c>
    </row>
    <row r="109" spans="1:65" s="15" customFormat="1">
      <c r="B109" s="229"/>
      <c r="C109" s="230"/>
      <c r="D109" s="197" t="s">
        <v>252</v>
      </c>
      <c r="E109" s="231" t="s">
        <v>18</v>
      </c>
      <c r="F109" s="232" t="s">
        <v>6396</v>
      </c>
      <c r="G109" s="230"/>
      <c r="H109" s="231" t="s">
        <v>18</v>
      </c>
      <c r="I109" s="233"/>
      <c r="J109" s="230"/>
      <c r="K109" s="230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252</v>
      </c>
      <c r="AU109" s="238" t="s">
        <v>79</v>
      </c>
      <c r="AV109" s="15" t="s">
        <v>77</v>
      </c>
      <c r="AW109" s="15" t="s">
        <v>32</v>
      </c>
      <c r="AX109" s="15" t="s">
        <v>70</v>
      </c>
      <c r="AY109" s="238" t="s">
        <v>244</v>
      </c>
    </row>
    <row r="110" spans="1:65" s="13" customFormat="1">
      <c r="B110" s="195"/>
      <c r="C110" s="196"/>
      <c r="D110" s="197" t="s">
        <v>252</v>
      </c>
      <c r="E110" s="198" t="s">
        <v>18</v>
      </c>
      <c r="F110" s="199" t="s">
        <v>6397</v>
      </c>
      <c r="G110" s="196"/>
      <c r="H110" s="200">
        <v>5.0999999999999996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252</v>
      </c>
      <c r="AU110" s="206" t="s">
        <v>79</v>
      </c>
      <c r="AV110" s="13" t="s">
        <v>79</v>
      </c>
      <c r="AW110" s="13" t="s">
        <v>32</v>
      </c>
      <c r="AX110" s="13" t="s">
        <v>70</v>
      </c>
      <c r="AY110" s="206" t="s">
        <v>244</v>
      </c>
    </row>
    <row r="111" spans="1:65" s="15" customFormat="1">
      <c r="B111" s="229"/>
      <c r="C111" s="230"/>
      <c r="D111" s="197" t="s">
        <v>252</v>
      </c>
      <c r="E111" s="231" t="s">
        <v>18</v>
      </c>
      <c r="F111" s="232" t="s">
        <v>6398</v>
      </c>
      <c r="G111" s="230"/>
      <c r="H111" s="231" t="s">
        <v>18</v>
      </c>
      <c r="I111" s="233"/>
      <c r="J111" s="230"/>
      <c r="K111" s="230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252</v>
      </c>
      <c r="AU111" s="238" t="s">
        <v>79</v>
      </c>
      <c r="AV111" s="15" t="s">
        <v>77</v>
      </c>
      <c r="AW111" s="15" t="s">
        <v>32</v>
      </c>
      <c r="AX111" s="15" t="s">
        <v>70</v>
      </c>
      <c r="AY111" s="238" t="s">
        <v>244</v>
      </c>
    </row>
    <row r="112" spans="1:65" s="13" customFormat="1">
      <c r="B112" s="195"/>
      <c r="C112" s="196"/>
      <c r="D112" s="197" t="s">
        <v>252</v>
      </c>
      <c r="E112" s="198" t="s">
        <v>18</v>
      </c>
      <c r="F112" s="199" t="s">
        <v>6399</v>
      </c>
      <c r="G112" s="196"/>
      <c r="H112" s="200">
        <v>0.54400000000000004</v>
      </c>
      <c r="I112" s="201"/>
      <c r="J112" s="196"/>
      <c r="K112" s="196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252</v>
      </c>
      <c r="AU112" s="206" t="s">
        <v>79</v>
      </c>
      <c r="AV112" s="13" t="s">
        <v>79</v>
      </c>
      <c r="AW112" s="13" t="s">
        <v>32</v>
      </c>
      <c r="AX112" s="13" t="s">
        <v>70</v>
      </c>
      <c r="AY112" s="206" t="s">
        <v>244</v>
      </c>
    </row>
    <row r="113" spans="1:65" s="15" customFormat="1">
      <c r="B113" s="229"/>
      <c r="C113" s="230"/>
      <c r="D113" s="197" t="s">
        <v>252</v>
      </c>
      <c r="E113" s="231" t="s">
        <v>18</v>
      </c>
      <c r="F113" s="232" t="s">
        <v>6400</v>
      </c>
      <c r="G113" s="230"/>
      <c r="H113" s="231" t="s">
        <v>18</v>
      </c>
      <c r="I113" s="233"/>
      <c r="J113" s="230"/>
      <c r="K113" s="230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252</v>
      </c>
      <c r="AU113" s="238" t="s">
        <v>79</v>
      </c>
      <c r="AV113" s="15" t="s">
        <v>77</v>
      </c>
      <c r="AW113" s="15" t="s">
        <v>32</v>
      </c>
      <c r="AX113" s="15" t="s">
        <v>70</v>
      </c>
      <c r="AY113" s="238" t="s">
        <v>244</v>
      </c>
    </row>
    <row r="114" spans="1:65" s="13" customFormat="1">
      <c r="B114" s="195"/>
      <c r="C114" s="196"/>
      <c r="D114" s="197" t="s">
        <v>252</v>
      </c>
      <c r="E114" s="198" t="s">
        <v>18</v>
      </c>
      <c r="F114" s="199" t="s">
        <v>6401</v>
      </c>
      <c r="G114" s="196"/>
      <c r="H114" s="200">
        <v>4.9000000000000004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252</v>
      </c>
      <c r="AU114" s="206" t="s">
        <v>79</v>
      </c>
      <c r="AV114" s="13" t="s">
        <v>79</v>
      </c>
      <c r="AW114" s="13" t="s">
        <v>32</v>
      </c>
      <c r="AX114" s="13" t="s">
        <v>70</v>
      </c>
      <c r="AY114" s="206" t="s">
        <v>244</v>
      </c>
    </row>
    <row r="115" spans="1:65" s="15" customFormat="1">
      <c r="B115" s="229"/>
      <c r="C115" s="230"/>
      <c r="D115" s="197" t="s">
        <v>252</v>
      </c>
      <c r="E115" s="231" t="s">
        <v>18</v>
      </c>
      <c r="F115" s="232" t="s">
        <v>6402</v>
      </c>
      <c r="G115" s="230"/>
      <c r="H115" s="231" t="s">
        <v>18</v>
      </c>
      <c r="I115" s="233"/>
      <c r="J115" s="230"/>
      <c r="K115" s="230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252</v>
      </c>
      <c r="AU115" s="238" t="s">
        <v>79</v>
      </c>
      <c r="AV115" s="15" t="s">
        <v>77</v>
      </c>
      <c r="AW115" s="15" t="s">
        <v>32</v>
      </c>
      <c r="AX115" s="15" t="s">
        <v>70</v>
      </c>
      <c r="AY115" s="238" t="s">
        <v>244</v>
      </c>
    </row>
    <row r="116" spans="1:65" s="13" customFormat="1">
      <c r="B116" s="195"/>
      <c r="C116" s="196"/>
      <c r="D116" s="197" t="s">
        <v>252</v>
      </c>
      <c r="E116" s="198" t="s">
        <v>18</v>
      </c>
      <c r="F116" s="199" t="s">
        <v>6403</v>
      </c>
      <c r="G116" s="196"/>
      <c r="H116" s="200">
        <v>9.8000000000000007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252</v>
      </c>
      <c r="AU116" s="206" t="s">
        <v>79</v>
      </c>
      <c r="AV116" s="13" t="s">
        <v>79</v>
      </c>
      <c r="AW116" s="13" t="s">
        <v>32</v>
      </c>
      <c r="AX116" s="13" t="s">
        <v>70</v>
      </c>
      <c r="AY116" s="206" t="s">
        <v>244</v>
      </c>
    </row>
    <row r="117" spans="1:65" s="14" customFormat="1">
      <c r="B117" s="207"/>
      <c r="C117" s="208"/>
      <c r="D117" s="197" t="s">
        <v>252</v>
      </c>
      <c r="E117" s="209" t="s">
        <v>18</v>
      </c>
      <c r="F117" s="210" t="s">
        <v>254</v>
      </c>
      <c r="G117" s="208"/>
      <c r="H117" s="211">
        <v>20.344000000000001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252</v>
      </c>
      <c r="AU117" s="217" t="s">
        <v>79</v>
      </c>
      <c r="AV117" s="14" t="s">
        <v>250</v>
      </c>
      <c r="AW117" s="14" t="s">
        <v>32</v>
      </c>
      <c r="AX117" s="14" t="s">
        <v>77</v>
      </c>
      <c r="AY117" s="217" t="s">
        <v>244</v>
      </c>
    </row>
    <row r="118" spans="1:65" s="2" customFormat="1" ht="24.2" customHeight="1">
      <c r="A118" s="36"/>
      <c r="B118" s="37"/>
      <c r="C118" s="181" t="s">
        <v>131</v>
      </c>
      <c r="D118" s="181" t="s">
        <v>246</v>
      </c>
      <c r="E118" s="182" t="s">
        <v>6407</v>
      </c>
      <c r="F118" s="183" t="s">
        <v>6408</v>
      </c>
      <c r="G118" s="184" t="s">
        <v>289</v>
      </c>
      <c r="H118" s="185">
        <v>20.344000000000001</v>
      </c>
      <c r="I118" s="186"/>
      <c r="J118" s="187">
        <f>ROUND(I118*H118,2)</f>
        <v>0</v>
      </c>
      <c r="K118" s="188"/>
      <c r="L118" s="41"/>
      <c r="M118" s="189" t="s">
        <v>18</v>
      </c>
      <c r="N118" s="190" t="s">
        <v>41</v>
      </c>
      <c r="O118" s="66"/>
      <c r="P118" s="191">
        <f>O118*H118</f>
        <v>0</v>
      </c>
      <c r="Q118" s="191">
        <v>1.7000000000000001E-4</v>
      </c>
      <c r="R118" s="191">
        <f>Q118*H118</f>
        <v>3.4584800000000003E-3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167</v>
      </c>
      <c r="AT118" s="193" t="s">
        <v>246</v>
      </c>
      <c r="AU118" s="193" t="s">
        <v>79</v>
      </c>
      <c r="AY118" s="19" t="s">
        <v>244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167</v>
      </c>
      <c r="BM118" s="193" t="s">
        <v>6409</v>
      </c>
    </row>
    <row r="119" spans="1:65" s="15" customFormat="1">
      <c r="B119" s="229"/>
      <c r="C119" s="230"/>
      <c r="D119" s="197" t="s">
        <v>252</v>
      </c>
      <c r="E119" s="231" t="s">
        <v>18</v>
      </c>
      <c r="F119" s="232" t="s">
        <v>6395</v>
      </c>
      <c r="G119" s="230"/>
      <c r="H119" s="231" t="s">
        <v>18</v>
      </c>
      <c r="I119" s="233"/>
      <c r="J119" s="230"/>
      <c r="K119" s="230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252</v>
      </c>
      <c r="AU119" s="238" t="s">
        <v>79</v>
      </c>
      <c r="AV119" s="15" t="s">
        <v>77</v>
      </c>
      <c r="AW119" s="15" t="s">
        <v>32</v>
      </c>
      <c r="AX119" s="15" t="s">
        <v>70</v>
      </c>
      <c r="AY119" s="238" t="s">
        <v>244</v>
      </c>
    </row>
    <row r="120" spans="1:65" s="15" customFormat="1">
      <c r="B120" s="229"/>
      <c r="C120" s="230"/>
      <c r="D120" s="197" t="s">
        <v>252</v>
      </c>
      <c r="E120" s="231" t="s">
        <v>18</v>
      </c>
      <c r="F120" s="232" t="s">
        <v>6396</v>
      </c>
      <c r="G120" s="230"/>
      <c r="H120" s="231" t="s">
        <v>18</v>
      </c>
      <c r="I120" s="233"/>
      <c r="J120" s="230"/>
      <c r="K120" s="230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252</v>
      </c>
      <c r="AU120" s="238" t="s">
        <v>79</v>
      </c>
      <c r="AV120" s="15" t="s">
        <v>77</v>
      </c>
      <c r="AW120" s="15" t="s">
        <v>32</v>
      </c>
      <c r="AX120" s="15" t="s">
        <v>70</v>
      </c>
      <c r="AY120" s="238" t="s">
        <v>244</v>
      </c>
    </row>
    <row r="121" spans="1:65" s="13" customFormat="1">
      <c r="B121" s="195"/>
      <c r="C121" s="196"/>
      <c r="D121" s="197" t="s">
        <v>252</v>
      </c>
      <c r="E121" s="198" t="s">
        <v>18</v>
      </c>
      <c r="F121" s="199" t="s">
        <v>6397</v>
      </c>
      <c r="G121" s="196"/>
      <c r="H121" s="200">
        <v>5.0999999999999996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252</v>
      </c>
      <c r="AU121" s="206" t="s">
        <v>79</v>
      </c>
      <c r="AV121" s="13" t="s">
        <v>79</v>
      </c>
      <c r="AW121" s="13" t="s">
        <v>32</v>
      </c>
      <c r="AX121" s="13" t="s">
        <v>70</v>
      </c>
      <c r="AY121" s="206" t="s">
        <v>244</v>
      </c>
    </row>
    <row r="122" spans="1:65" s="15" customFormat="1">
      <c r="B122" s="229"/>
      <c r="C122" s="230"/>
      <c r="D122" s="197" t="s">
        <v>252</v>
      </c>
      <c r="E122" s="231" t="s">
        <v>18</v>
      </c>
      <c r="F122" s="232" t="s">
        <v>6398</v>
      </c>
      <c r="G122" s="230"/>
      <c r="H122" s="231" t="s">
        <v>18</v>
      </c>
      <c r="I122" s="233"/>
      <c r="J122" s="230"/>
      <c r="K122" s="230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252</v>
      </c>
      <c r="AU122" s="238" t="s">
        <v>79</v>
      </c>
      <c r="AV122" s="15" t="s">
        <v>77</v>
      </c>
      <c r="AW122" s="15" t="s">
        <v>32</v>
      </c>
      <c r="AX122" s="15" t="s">
        <v>70</v>
      </c>
      <c r="AY122" s="238" t="s">
        <v>244</v>
      </c>
    </row>
    <row r="123" spans="1:65" s="13" customFormat="1">
      <c r="B123" s="195"/>
      <c r="C123" s="196"/>
      <c r="D123" s="197" t="s">
        <v>252</v>
      </c>
      <c r="E123" s="198" t="s">
        <v>18</v>
      </c>
      <c r="F123" s="199" t="s">
        <v>6399</v>
      </c>
      <c r="G123" s="196"/>
      <c r="H123" s="200">
        <v>0.54400000000000004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252</v>
      </c>
      <c r="AU123" s="206" t="s">
        <v>79</v>
      </c>
      <c r="AV123" s="13" t="s">
        <v>79</v>
      </c>
      <c r="AW123" s="13" t="s">
        <v>32</v>
      </c>
      <c r="AX123" s="13" t="s">
        <v>70</v>
      </c>
      <c r="AY123" s="206" t="s">
        <v>244</v>
      </c>
    </row>
    <row r="124" spans="1:65" s="15" customFormat="1">
      <c r="B124" s="229"/>
      <c r="C124" s="230"/>
      <c r="D124" s="197" t="s">
        <v>252</v>
      </c>
      <c r="E124" s="231" t="s">
        <v>18</v>
      </c>
      <c r="F124" s="232" t="s">
        <v>6400</v>
      </c>
      <c r="G124" s="230"/>
      <c r="H124" s="231" t="s">
        <v>18</v>
      </c>
      <c r="I124" s="233"/>
      <c r="J124" s="230"/>
      <c r="K124" s="230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252</v>
      </c>
      <c r="AU124" s="238" t="s">
        <v>79</v>
      </c>
      <c r="AV124" s="15" t="s">
        <v>77</v>
      </c>
      <c r="AW124" s="15" t="s">
        <v>32</v>
      </c>
      <c r="AX124" s="15" t="s">
        <v>70</v>
      </c>
      <c r="AY124" s="238" t="s">
        <v>244</v>
      </c>
    </row>
    <row r="125" spans="1:65" s="13" customFormat="1">
      <c r="B125" s="195"/>
      <c r="C125" s="196"/>
      <c r="D125" s="197" t="s">
        <v>252</v>
      </c>
      <c r="E125" s="198" t="s">
        <v>18</v>
      </c>
      <c r="F125" s="199" t="s">
        <v>6401</v>
      </c>
      <c r="G125" s="196"/>
      <c r="H125" s="200">
        <v>4.9000000000000004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252</v>
      </c>
      <c r="AU125" s="206" t="s">
        <v>79</v>
      </c>
      <c r="AV125" s="13" t="s">
        <v>79</v>
      </c>
      <c r="AW125" s="13" t="s">
        <v>32</v>
      </c>
      <c r="AX125" s="13" t="s">
        <v>70</v>
      </c>
      <c r="AY125" s="206" t="s">
        <v>244</v>
      </c>
    </row>
    <row r="126" spans="1:65" s="15" customFormat="1">
      <c r="B126" s="229"/>
      <c r="C126" s="230"/>
      <c r="D126" s="197" t="s">
        <v>252</v>
      </c>
      <c r="E126" s="231" t="s">
        <v>18</v>
      </c>
      <c r="F126" s="232" t="s">
        <v>6402</v>
      </c>
      <c r="G126" s="230"/>
      <c r="H126" s="231" t="s">
        <v>18</v>
      </c>
      <c r="I126" s="233"/>
      <c r="J126" s="230"/>
      <c r="K126" s="230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252</v>
      </c>
      <c r="AU126" s="238" t="s">
        <v>79</v>
      </c>
      <c r="AV126" s="15" t="s">
        <v>77</v>
      </c>
      <c r="AW126" s="15" t="s">
        <v>32</v>
      </c>
      <c r="AX126" s="15" t="s">
        <v>70</v>
      </c>
      <c r="AY126" s="238" t="s">
        <v>244</v>
      </c>
    </row>
    <row r="127" spans="1:65" s="13" customFormat="1">
      <c r="B127" s="195"/>
      <c r="C127" s="196"/>
      <c r="D127" s="197" t="s">
        <v>252</v>
      </c>
      <c r="E127" s="198" t="s">
        <v>18</v>
      </c>
      <c r="F127" s="199" t="s">
        <v>6403</v>
      </c>
      <c r="G127" s="196"/>
      <c r="H127" s="200">
        <v>9.8000000000000007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252</v>
      </c>
      <c r="AU127" s="206" t="s">
        <v>79</v>
      </c>
      <c r="AV127" s="13" t="s">
        <v>79</v>
      </c>
      <c r="AW127" s="13" t="s">
        <v>32</v>
      </c>
      <c r="AX127" s="13" t="s">
        <v>70</v>
      </c>
      <c r="AY127" s="206" t="s">
        <v>244</v>
      </c>
    </row>
    <row r="128" spans="1:65" s="14" customFormat="1">
      <c r="B128" s="207"/>
      <c r="C128" s="208"/>
      <c r="D128" s="197" t="s">
        <v>252</v>
      </c>
      <c r="E128" s="209" t="s">
        <v>18</v>
      </c>
      <c r="F128" s="210" t="s">
        <v>254</v>
      </c>
      <c r="G128" s="208"/>
      <c r="H128" s="211">
        <v>20.344000000000001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252</v>
      </c>
      <c r="AU128" s="217" t="s">
        <v>79</v>
      </c>
      <c r="AV128" s="14" t="s">
        <v>250</v>
      </c>
      <c r="AW128" s="14" t="s">
        <v>32</v>
      </c>
      <c r="AX128" s="14" t="s">
        <v>77</v>
      </c>
      <c r="AY128" s="217" t="s">
        <v>244</v>
      </c>
    </row>
    <row r="129" spans="1:65" s="2" customFormat="1" ht="24.2" customHeight="1">
      <c r="A129" s="36"/>
      <c r="B129" s="37"/>
      <c r="C129" s="181" t="s">
        <v>250</v>
      </c>
      <c r="D129" s="181" t="s">
        <v>246</v>
      </c>
      <c r="E129" s="182" t="s">
        <v>6410</v>
      </c>
      <c r="F129" s="183" t="s">
        <v>6411</v>
      </c>
      <c r="G129" s="184" t="s">
        <v>289</v>
      </c>
      <c r="H129" s="185">
        <v>20.344000000000001</v>
      </c>
      <c r="I129" s="186"/>
      <c r="J129" s="187">
        <f>ROUND(I129*H129,2)</f>
        <v>0</v>
      </c>
      <c r="K129" s="188"/>
      <c r="L129" s="41"/>
      <c r="M129" s="189" t="s">
        <v>18</v>
      </c>
      <c r="N129" s="190" t="s">
        <v>41</v>
      </c>
      <c r="O129" s="66"/>
      <c r="P129" s="191">
        <f>O129*H129</f>
        <v>0</v>
      </c>
      <c r="Q129" s="191">
        <v>1.2E-4</v>
      </c>
      <c r="R129" s="191">
        <f>Q129*H129</f>
        <v>2.4412800000000001E-3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167</v>
      </c>
      <c r="AT129" s="193" t="s">
        <v>246</v>
      </c>
      <c r="AU129" s="193" t="s">
        <v>79</v>
      </c>
      <c r="AY129" s="19" t="s">
        <v>244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77</v>
      </c>
      <c r="BK129" s="194">
        <f>ROUND(I129*H129,2)</f>
        <v>0</v>
      </c>
      <c r="BL129" s="19" t="s">
        <v>167</v>
      </c>
      <c r="BM129" s="193" t="s">
        <v>6412</v>
      </c>
    </row>
    <row r="130" spans="1:65" s="15" customFormat="1">
      <c r="B130" s="229"/>
      <c r="C130" s="230"/>
      <c r="D130" s="197" t="s">
        <v>252</v>
      </c>
      <c r="E130" s="231" t="s">
        <v>18</v>
      </c>
      <c r="F130" s="232" t="s">
        <v>6395</v>
      </c>
      <c r="G130" s="230"/>
      <c r="H130" s="231" t="s">
        <v>18</v>
      </c>
      <c r="I130" s="233"/>
      <c r="J130" s="230"/>
      <c r="K130" s="230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252</v>
      </c>
      <c r="AU130" s="238" t="s">
        <v>79</v>
      </c>
      <c r="AV130" s="15" t="s">
        <v>77</v>
      </c>
      <c r="AW130" s="15" t="s">
        <v>32</v>
      </c>
      <c r="AX130" s="15" t="s">
        <v>70</v>
      </c>
      <c r="AY130" s="238" t="s">
        <v>244</v>
      </c>
    </row>
    <row r="131" spans="1:65" s="15" customFormat="1">
      <c r="B131" s="229"/>
      <c r="C131" s="230"/>
      <c r="D131" s="197" t="s">
        <v>252</v>
      </c>
      <c r="E131" s="231" t="s">
        <v>18</v>
      </c>
      <c r="F131" s="232" t="s">
        <v>6396</v>
      </c>
      <c r="G131" s="230"/>
      <c r="H131" s="231" t="s">
        <v>18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252</v>
      </c>
      <c r="AU131" s="238" t="s">
        <v>79</v>
      </c>
      <c r="AV131" s="15" t="s">
        <v>77</v>
      </c>
      <c r="AW131" s="15" t="s">
        <v>32</v>
      </c>
      <c r="AX131" s="15" t="s">
        <v>70</v>
      </c>
      <c r="AY131" s="238" t="s">
        <v>244</v>
      </c>
    </row>
    <row r="132" spans="1:65" s="13" customFormat="1">
      <c r="B132" s="195"/>
      <c r="C132" s="196"/>
      <c r="D132" s="197" t="s">
        <v>252</v>
      </c>
      <c r="E132" s="198" t="s">
        <v>18</v>
      </c>
      <c r="F132" s="199" t="s">
        <v>6397</v>
      </c>
      <c r="G132" s="196"/>
      <c r="H132" s="200">
        <v>5.0999999999999996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252</v>
      </c>
      <c r="AU132" s="206" t="s">
        <v>79</v>
      </c>
      <c r="AV132" s="13" t="s">
        <v>79</v>
      </c>
      <c r="AW132" s="13" t="s">
        <v>32</v>
      </c>
      <c r="AX132" s="13" t="s">
        <v>70</v>
      </c>
      <c r="AY132" s="206" t="s">
        <v>244</v>
      </c>
    </row>
    <row r="133" spans="1:65" s="15" customFormat="1">
      <c r="B133" s="229"/>
      <c r="C133" s="230"/>
      <c r="D133" s="197" t="s">
        <v>252</v>
      </c>
      <c r="E133" s="231" t="s">
        <v>18</v>
      </c>
      <c r="F133" s="232" t="s">
        <v>6398</v>
      </c>
      <c r="G133" s="230"/>
      <c r="H133" s="231" t="s">
        <v>18</v>
      </c>
      <c r="I133" s="233"/>
      <c r="J133" s="230"/>
      <c r="K133" s="230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252</v>
      </c>
      <c r="AU133" s="238" t="s">
        <v>79</v>
      </c>
      <c r="AV133" s="15" t="s">
        <v>77</v>
      </c>
      <c r="AW133" s="15" t="s">
        <v>32</v>
      </c>
      <c r="AX133" s="15" t="s">
        <v>70</v>
      </c>
      <c r="AY133" s="238" t="s">
        <v>244</v>
      </c>
    </row>
    <row r="134" spans="1:65" s="13" customFormat="1">
      <c r="B134" s="195"/>
      <c r="C134" s="196"/>
      <c r="D134" s="197" t="s">
        <v>252</v>
      </c>
      <c r="E134" s="198" t="s">
        <v>18</v>
      </c>
      <c r="F134" s="199" t="s">
        <v>6399</v>
      </c>
      <c r="G134" s="196"/>
      <c r="H134" s="200">
        <v>0.54400000000000004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252</v>
      </c>
      <c r="AU134" s="206" t="s">
        <v>79</v>
      </c>
      <c r="AV134" s="13" t="s">
        <v>79</v>
      </c>
      <c r="AW134" s="13" t="s">
        <v>32</v>
      </c>
      <c r="AX134" s="13" t="s">
        <v>70</v>
      </c>
      <c r="AY134" s="206" t="s">
        <v>244</v>
      </c>
    </row>
    <row r="135" spans="1:65" s="15" customFormat="1">
      <c r="B135" s="229"/>
      <c r="C135" s="230"/>
      <c r="D135" s="197" t="s">
        <v>252</v>
      </c>
      <c r="E135" s="231" t="s">
        <v>18</v>
      </c>
      <c r="F135" s="232" t="s">
        <v>6400</v>
      </c>
      <c r="G135" s="230"/>
      <c r="H135" s="231" t="s">
        <v>18</v>
      </c>
      <c r="I135" s="233"/>
      <c r="J135" s="230"/>
      <c r="K135" s="230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252</v>
      </c>
      <c r="AU135" s="238" t="s">
        <v>79</v>
      </c>
      <c r="AV135" s="15" t="s">
        <v>77</v>
      </c>
      <c r="AW135" s="15" t="s">
        <v>32</v>
      </c>
      <c r="AX135" s="15" t="s">
        <v>70</v>
      </c>
      <c r="AY135" s="238" t="s">
        <v>244</v>
      </c>
    </row>
    <row r="136" spans="1:65" s="13" customFormat="1">
      <c r="B136" s="195"/>
      <c r="C136" s="196"/>
      <c r="D136" s="197" t="s">
        <v>252</v>
      </c>
      <c r="E136" s="198" t="s">
        <v>18</v>
      </c>
      <c r="F136" s="199" t="s">
        <v>6401</v>
      </c>
      <c r="G136" s="196"/>
      <c r="H136" s="200">
        <v>4.9000000000000004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252</v>
      </c>
      <c r="AU136" s="206" t="s">
        <v>79</v>
      </c>
      <c r="AV136" s="13" t="s">
        <v>79</v>
      </c>
      <c r="AW136" s="13" t="s">
        <v>32</v>
      </c>
      <c r="AX136" s="13" t="s">
        <v>70</v>
      </c>
      <c r="AY136" s="206" t="s">
        <v>244</v>
      </c>
    </row>
    <row r="137" spans="1:65" s="15" customFormat="1">
      <c r="B137" s="229"/>
      <c r="C137" s="230"/>
      <c r="D137" s="197" t="s">
        <v>252</v>
      </c>
      <c r="E137" s="231" t="s">
        <v>18</v>
      </c>
      <c r="F137" s="232" t="s">
        <v>6402</v>
      </c>
      <c r="G137" s="230"/>
      <c r="H137" s="231" t="s">
        <v>18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252</v>
      </c>
      <c r="AU137" s="238" t="s">
        <v>79</v>
      </c>
      <c r="AV137" s="15" t="s">
        <v>77</v>
      </c>
      <c r="AW137" s="15" t="s">
        <v>32</v>
      </c>
      <c r="AX137" s="15" t="s">
        <v>70</v>
      </c>
      <c r="AY137" s="238" t="s">
        <v>244</v>
      </c>
    </row>
    <row r="138" spans="1:65" s="13" customFormat="1">
      <c r="B138" s="195"/>
      <c r="C138" s="196"/>
      <c r="D138" s="197" t="s">
        <v>252</v>
      </c>
      <c r="E138" s="198" t="s">
        <v>18</v>
      </c>
      <c r="F138" s="199" t="s">
        <v>6403</v>
      </c>
      <c r="G138" s="196"/>
      <c r="H138" s="200">
        <v>9.8000000000000007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252</v>
      </c>
      <c r="AU138" s="206" t="s">
        <v>79</v>
      </c>
      <c r="AV138" s="13" t="s">
        <v>79</v>
      </c>
      <c r="AW138" s="13" t="s">
        <v>32</v>
      </c>
      <c r="AX138" s="13" t="s">
        <v>70</v>
      </c>
      <c r="AY138" s="206" t="s">
        <v>244</v>
      </c>
    </row>
    <row r="139" spans="1:65" s="14" customFormat="1">
      <c r="B139" s="207"/>
      <c r="C139" s="208"/>
      <c r="D139" s="197" t="s">
        <v>252</v>
      </c>
      <c r="E139" s="209" t="s">
        <v>18</v>
      </c>
      <c r="F139" s="210" t="s">
        <v>254</v>
      </c>
      <c r="G139" s="208"/>
      <c r="H139" s="211">
        <v>20.344000000000001</v>
      </c>
      <c r="I139" s="212"/>
      <c r="J139" s="208"/>
      <c r="K139" s="208"/>
      <c r="L139" s="213"/>
      <c r="M139" s="266"/>
      <c r="N139" s="267"/>
      <c r="O139" s="267"/>
      <c r="P139" s="267"/>
      <c r="Q139" s="267"/>
      <c r="R139" s="267"/>
      <c r="S139" s="267"/>
      <c r="T139" s="268"/>
      <c r="AT139" s="217" t="s">
        <v>252</v>
      </c>
      <c r="AU139" s="217" t="s">
        <v>79</v>
      </c>
      <c r="AV139" s="14" t="s">
        <v>250</v>
      </c>
      <c r="AW139" s="14" t="s">
        <v>32</v>
      </c>
      <c r="AX139" s="14" t="s">
        <v>77</v>
      </c>
      <c r="AY139" s="217" t="s">
        <v>244</v>
      </c>
    </row>
    <row r="140" spans="1:65" s="2" customFormat="1" ht="6.95" customHeight="1">
      <c r="A140" s="36"/>
      <c r="B140" s="49"/>
      <c r="C140" s="50"/>
      <c r="D140" s="50"/>
      <c r="E140" s="50"/>
      <c r="F140" s="50"/>
      <c r="G140" s="50"/>
      <c r="H140" s="50"/>
      <c r="I140" s="50"/>
      <c r="J140" s="50"/>
      <c r="K140" s="50"/>
      <c r="L140" s="41"/>
      <c r="M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</sheetData>
  <sheetProtection algorithmName="SHA-512" hashValue="Jmq8JIhD6HuKxpr7R2XIznD38QBriVWdP4SWS12/WuFaQt+8QD4yMURV5HcbJVyHsI2CM4GPUNGzuhPXLyyWEA==" saltValue="U6OCV4fv5WGsQsvfTnfLVW6AiEPpjqfFZa9ZErf517ieg7oHioAcwjdJWca/FvO19Zx7+X+pthmal7Ir0thdfA==" spinCount="100000" sheet="1" objects="1" scenarios="1" formatColumns="0" formatRows="0" autoFilter="0"/>
  <autoFilter ref="C92:K13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138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6358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6413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ROUND(J93,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ROUND((SUM(BE93:BE106)),  2)</f>
        <v>0</v>
      </c>
      <c r="G37" s="36"/>
      <c r="H37" s="36"/>
      <c r="I37" s="126">
        <v>0.21</v>
      </c>
      <c r="J37" s="125">
        <f>ROUND(((SUM(BE93:BE106))*I37),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ROUND((SUM(BF93:BF106)),  2)</f>
        <v>0</v>
      </c>
      <c r="G38" s="36"/>
      <c r="H38" s="36"/>
      <c r="I38" s="126">
        <v>0.15</v>
      </c>
      <c r="J38" s="125">
        <f>ROUND(((SUM(BF93:BF106))*I38),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ROUND((SUM(BG93:BG106)),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ROUND((SUM(BH93:BH106)),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ROUND((SUM(BI93:BI106)),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6358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03 - Doplnění svorníků na vyšším krovu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214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218</v>
      </c>
      <c r="E69" s="150"/>
      <c r="F69" s="150"/>
      <c r="G69" s="150"/>
      <c r="H69" s="150"/>
      <c r="I69" s="150"/>
      <c r="J69" s="151">
        <f>J95</f>
        <v>0</v>
      </c>
      <c r="K69" s="99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229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397" t="str">
        <f>E7</f>
        <v>JAK  - Smluvní rozpočet VZ.13.2022</v>
      </c>
      <c r="F79" s="398"/>
      <c r="G79" s="398"/>
      <c r="H79" s="39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200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397" t="s">
        <v>6357</v>
      </c>
      <c r="F81" s="370"/>
      <c r="G81" s="370"/>
      <c r="H81" s="370"/>
      <c r="I81" s="24"/>
      <c r="J81" s="24"/>
      <c r="K81" s="24"/>
      <c r="L81" s="22"/>
    </row>
    <row r="82" spans="1:65" s="1" customFormat="1" ht="12" customHeight="1">
      <c r="B82" s="23"/>
      <c r="C82" s="31" t="s">
        <v>202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6" t="s">
        <v>6358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6359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2" t="str">
        <f>E13</f>
        <v>03 - Doplnění svorníků na vyšším krovu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20</v>
      </c>
      <c r="D87" s="38"/>
      <c r="E87" s="38"/>
      <c r="F87" s="29" t="str">
        <f>F16</f>
        <v xml:space="preserve"> </v>
      </c>
      <c r="G87" s="38"/>
      <c r="H87" s="38"/>
      <c r="I87" s="31" t="s">
        <v>22</v>
      </c>
      <c r="J87" s="61" t="str">
        <f>IF(J16="","",J16)</f>
        <v>12. 8. 2022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>
      <c r="A89" s="36"/>
      <c r="B89" s="37"/>
      <c r="C89" s="31" t="s">
        <v>24</v>
      </c>
      <c r="D89" s="38"/>
      <c r="E89" s="38"/>
      <c r="F89" s="29" t="str">
        <f>E19</f>
        <v>MČ Praha 6, odbor školství</v>
      </c>
      <c r="G89" s="38"/>
      <c r="H89" s="38"/>
      <c r="I89" s="31" t="s">
        <v>30</v>
      </c>
      <c r="J89" s="34" t="str">
        <f>E25</f>
        <v>D - PLUS PROJEKTOVÁ A INŽENÝRSKÁ a.s.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28</v>
      </c>
      <c r="D90" s="38"/>
      <c r="E90" s="38"/>
      <c r="F90" s="29" t="str">
        <f>IF(E22="","",E22)</f>
        <v>Vyplň údaj</v>
      </c>
      <c r="G90" s="38"/>
      <c r="H90" s="38"/>
      <c r="I90" s="31" t="s">
        <v>33</v>
      </c>
      <c r="J90" s="34" t="str">
        <f>E28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230</v>
      </c>
      <c r="D92" s="156" t="s">
        <v>55</v>
      </c>
      <c r="E92" s="156" t="s">
        <v>51</v>
      </c>
      <c r="F92" s="156" t="s">
        <v>52</v>
      </c>
      <c r="G92" s="156" t="s">
        <v>231</v>
      </c>
      <c r="H92" s="156" t="s">
        <v>232</v>
      </c>
      <c r="I92" s="156" t="s">
        <v>233</v>
      </c>
      <c r="J92" s="157" t="s">
        <v>206</v>
      </c>
      <c r="K92" s="158" t="s">
        <v>234</v>
      </c>
      <c r="L92" s="159"/>
      <c r="M92" s="70" t="s">
        <v>18</v>
      </c>
      <c r="N92" s="71" t="s">
        <v>40</v>
      </c>
      <c r="O92" s="71" t="s">
        <v>235</v>
      </c>
      <c r="P92" s="71" t="s">
        <v>236</v>
      </c>
      <c r="Q92" s="71" t="s">
        <v>237</v>
      </c>
      <c r="R92" s="71" t="s">
        <v>238</v>
      </c>
      <c r="S92" s="71" t="s">
        <v>239</v>
      </c>
      <c r="T92" s="72" t="s">
        <v>240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241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</f>
        <v>0</v>
      </c>
      <c r="Q93" s="74"/>
      <c r="R93" s="162">
        <f>R94</f>
        <v>0.18846080000000001</v>
      </c>
      <c r="S93" s="74"/>
      <c r="T93" s="163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207</v>
      </c>
      <c r="BK93" s="164">
        <f>BK94</f>
        <v>0</v>
      </c>
    </row>
    <row r="94" spans="1:65" s="12" customFormat="1" ht="25.9" customHeight="1">
      <c r="B94" s="165"/>
      <c r="C94" s="166"/>
      <c r="D94" s="167" t="s">
        <v>69</v>
      </c>
      <c r="E94" s="168" t="s">
        <v>608</v>
      </c>
      <c r="F94" s="168" t="s">
        <v>609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0.18846080000000001</v>
      </c>
      <c r="S94" s="173"/>
      <c r="T94" s="175">
        <f>T95</f>
        <v>0</v>
      </c>
      <c r="AR94" s="176" t="s">
        <v>79</v>
      </c>
      <c r="AT94" s="177" t="s">
        <v>69</v>
      </c>
      <c r="AU94" s="177" t="s">
        <v>70</v>
      </c>
      <c r="AY94" s="176" t="s">
        <v>244</v>
      </c>
      <c r="BK94" s="178">
        <f>BK95</f>
        <v>0</v>
      </c>
    </row>
    <row r="95" spans="1:65" s="12" customFormat="1" ht="22.9" customHeight="1">
      <c r="B95" s="165"/>
      <c r="C95" s="166"/>
      <c r="D95" s="167" t="s">
        <v>69</v>
      </c>
      <c r="E95" s="179" t="s">
        <v>703</v>
      </c>
      <c r="F95" s="179" t="s">
        <v>704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SUM(P96:P106)</f>
        <v>0</v>
      </c>
      <c r="Q95" s="173"/>
      <c r="R95" s="174">
        <f>SUM(R96:R106)</f>
        <v>0.18846080000000001</v>
      </c>
      <c r="S95" s="173"/>
      <c r="T95" s="175">
        <f>SUM(T96:T106)</f>
        <v>0</v>
      </c>
      <c r="AR95" s="176" t="s">
        <v>79</v>
      </c>
      <c r="AT95" s="177" t="s">
        <v>69</v>
      </c>
      <c r="AU95" s="177" t="s">
        <v>77</v>
      </c>
      <c r="AY95" s="176" t="s">
        <v>244</v>
      </c>
      <c r="BK95" s="178">
        <f>SUM(BK96:BK106)</f>
        <v>0</v>
      </c>
    </row>
    <row r="96" spans="1:65" s="2" customFormat="1" ht="37.9" customHeight="1">
      <c r="A96" s="36"/>
      <c r="B96" s="37"/>
      <c r="C96" s="181" t="s">
        <v>77</v>
      </c>
      <c r="D96" s="181" t="s">
        <v>246</v>
      </c>
      <c r="E96" s="182" t="s">
        <v>6361</v>
      </c>
      <c r="F96" s="183" t="s">
        <v>6362</v>
      </c>
      <c r="G96" s="184" t="s">
        <v>249</v>
      </c>
      <c r="H96" s="185">
        <v>176</v>
      </c>
      <c r="I96" s="186"/>
      <c r="J96" s="187">
        <f>ROUND(I96*H96,2)</f>
        <v>0</v>
      </c>
      <c r="K96" s="188"/>
      <c r="L96" s="41"/>
      <c r="M96" s="189" t="s">
        <v>18</v>
      </c>
      <c r="N96" s="190" t="s">
        <v>41</v>
      </c>
      <c r="O96" s="6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167</v>
      </c>
      <c r="AT96" s="193" t="s">
        <v>246</v>
      </c>
      <c r="AU96" s="193" t="s">
        <v>79</v>
      </c>
      <c r="AY96" s="19" t="s">
        <v>244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77</v>
      </c>
      <c r="BK96" s="194">
        <f>ROUND(I96*H96,2)</f>
        <v>0</v>
      </c>
      <c r="BL96" s="19" t="s">
        <v>167</v>
      </c>
      <c r="BM96" s="193" t="s">
        <v>6414</v>
      </c>
    </row>
    <row r="97" spans="1:65" s="15" customFormat="1">
      <c r="B97" s="229"/>
      <c r="C97" s="230"/>
      <c r="D97" s="197" t="s">
        <v>252</v>
      </c>
      <c r="E97" s="231" t="s">
        <v>18</v>
      </c>
      <c r="F97" s="232" t="s">
        <v>6415</v>
      </c>
      <c r="G97" s="230"/>
      <c r="H97" s="231" t="s">
        <v>18</v>
      </c>
      <c r="I97" s="233"/>
      <c r="J97" s="230"/>
      <c r="K97" s="230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252</v>
      </c>
      <c r="AU97" s="238" t="s">
        <v>79</v>
      </c>
      <c r="AV97" s="15" t="s">
        <v>77</v>
      </c>
      <c r="AW97" s="15" t="s">
        <v>32</v>
      </c>
      <c r="AX97" s="15" t="s">
        <v>70</v>
      </c>
      <c r="AY97" s="238" t="s">
        <v>244</v>
      </c>
    </row>
    <row r="98" spans="1:65" s="13" customFormat="1">
      <c r="B98" s="195"/>
      <c r="C98" s="196"/>
      <c r="D98" s="197" t="s">
        <v>252</v>
      </c>
      <c r="E98" s="198" t="s">
        <v>18</v>
      </c>
      <c r="F98" s="199" t="s">
        <v>1133</v>
      </c>
      <c r="G98" s="196"/>
      <c r="H98" s="200">
        <v>176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252</v>
      </c>
      <c r="AU98" s="206" t="s">
        <v>79</v>
      </c>
      <c r="AV98" s="13" t="s">
        <v>79</v>
      </c>
      <c r="AW98" s="13" t="s">
        <v>32</v>
      </c>
      <c r="AX98" s="13" t="s">
        <v>70</v>
      </c>
      <c r="AY98" s="206" t="s">
        <v>244</v>
      </c>
    </row>
    <row r="99" spans="1:65" s="14" customFormat="1">
      <c r="B99" s="207"/>
      <c r="C99" s="208"/>
      <c r="D99" s="197" t="s">
        <v>252</v>
      </c>
      <c r="E99" s="209" t="s">
        <v>18</v>
      </c>
      <c r="F99" s="210" t="s">
        <v>254</v>
      </c>
      <c r="G99" s="208"/>
      <c r="H99" s="211">
        <v>176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252</v>
      </c>
      <c r="AU99" s="217" t="s">
        <v>79</v>
      </c>
      <c r="AV99" s="14" t="s">
        <v>250</v>
      </c>
      <c r="AW99" s="14" t="s">
        <v>32</v>
      </c>
      <c r="AX99" s="14" t="s">
        <v>77</v>
      </c>
      <c r="AY99" s="217" t="s">
        <v>244</v>
      </c>
    </row>
    <row r="100" spans="1:65" s="2" customFormat="1" ht="16.5" customHeight="1">
      <c r="A100" s="36"/>
      <c r="B100" s="37"/>
      <c r="C100" s="218" t="s">
        <v>79</v>
      </c>
      <c r="D100" s="218" t="s">
        <v>264</v>
      </c>
      <c r="E100" s="219" t="s">
        <v>6367</v>
      </c>
      <c r="F100" s="220" t="s">
        <v>6368</v>
      </c>
      <c r="G100" s="221" t="s">
        <v>379</v>
      </c>
      <c r="H100" s="222">
        <v>52.8</v>
      </c>
      <c r="I100" s="223"/>
      <c r="J100" s="224">
        <f>ROUND(I100*H100,2)</f>
        <v>0</v>
      </c>
      <c r="K100" s="225"/>
      <c r="L100" s="226"/>
      <c r="M100" s="227" t="s">
        <v>18</v>
      </c>
      <c r="N100" s="228" t="s">
        <v>41</v>
      </c>
      <c r="O100" s="66"/>
      <c r="P100" s="191">
        <f>O100*H100</f>
        <v>0</v>
      </c>
      <c r="Q100" s="191">
        <v>1.98E-3</v>
      </c>
      <c r="R100" s="191">
        <f>Q100*H100</f>
        <v>0.104544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415</v>
      </c>
      <c r="AT100" s="193" t="s">
        <v>264</v>
      </c>
      <c r="AU100" s="193" t="s">
        <v>79</v>
      </c>
      <c r="AY100" s="19" t="s">
        <v>244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77</v>
      </c>
      <c r="BK100" s="194">
        <f>ROUND(I100*H100,2)</f>
        <v>0</v>
      </c>
      <c r="BL100" s="19" t="s">
        <v>167</v>
      </c>
      <c r="BM100" s="193" t="s">
        <v>6416</v>
      </c>
    </row>
    <row r="101" spans="1:65" s="13" customFormat="1">
      <c r="B101" s="195"/>
      <c r="C101" s="196"/>
      <c r="D101" s="197" t="s">
        <v>252</v>
      </c>
      <c r="E101" s="198" t="s">
        <v>18</v>
      </c>
      <c r="F101" s="199" t="s">
        <v>6417</v>
      </c>
      <c r="G101" s="196"/>
      <c r="H101" s="200">
        <v>52.8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252</v>
      </c>
      <c r="AU101" s="206" t="s">
        <v>79</v>
      </c>
      <c r="AV101" s="13" t="s">
        <v>79</v>
      </c>
      <c r="AW101" s="13" t="s">
        <v>32</v>
      </c>
      <c r="AX101" s="13" t="s">
        <v>77</v>
      </c>
      <c r="AY101" s="206" t="s">
        <v>244</v>
      </c>
    </row>
    <row r="102" spans="1:65" s="2" customFormat="1" ht="16.5" customHeight="1">
      <c r="A102" s="36"/>
      <c r="B102" s="37"/>
      <c r="C102" s="218" t="s">
        <v>131</v>
      </c>
      <c r="D102" s="218" t="s">
        <v>264</v>
      </c>
      <c r="E102" s="219" t="s">
        <v>6375</v>
      </c>
      <c r="F102" s="220" t="s">
        <v>6376</v>
      </c>
      <c r="G102" s="221" t="s">
        <v>6377</v>
      </c>
      <c r="H102" s="222">
        <v>3.52</v>
      </c>
      <c r="I102" s="223"/>
      <c r="J102" s="224">
        <f>ROUND(I102*H102,2)</f>
        <v>0</v>
      </c>
      <c r="K102" s="225"/>
      <c r="L102" s="226"/>
      <c r="M102" s="227" t="s">
        <v>18</v>
      </c>
      <c r="N102" s="228" t="s">
        <v>41</v>
      </c>
      <c r="O102" s="66"/>
      <c r="P102" s="191">
        <f>O102*H102</f>
        <v>0</v>
      </c>
      <c r="Q102" s="191">
        <v>6.4400000000000004E-3</v>
      </c>
      <c r="R102" s="191">
        <f>Q102*H102</f>
        <v>2.2668800000000003E-2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415</v>
      </c>
      <c r="AT102" s="193" t="s">
        <v>264</v>
      </c>
      <c r="AU102" s="193" t="s">
        <v>79</v>
      </c>
      <c r="AY102" s="19" t="s">
        <v>244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77</v>
      </c>
      <c r="BK102" s="194">
        <f>ROUND(I102*H102,2)</f>
        <v>0</v>
      </c>
      <c r="BL102" s="19" t="s">
        <v>167</v>
      </c>
      <c r="BM102" s="193" t="s">
        <v>6418</v>
      </c>
    </row>
    <row r="103" spans="1:65" s="13" customFormat="1">
      <c r="B103" s="195"/>
      <c r="C103" s="196"/>
      <c r="D103" s="197" t="s">
        <v>252</v>
      </c>
      <c r="E103" s="198" t="s">
        <v>18</v>
      </c>
      <c r="F103" s="199" t="s">
        <v>6419</v>
      </c>
      <c r="G103" s="196"/>
      <c r="H103" s="200">
        <v>3.52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252</v>
      </c>
      <c r="AU103" s="206" t="s">
        <v>79</v>
      </c>
      <c r="AV103" s="13" t="s">
        <v>79</v>
      </c>
      <c r="AW103" s="13" t="s">
        <v>32</v>
      </c>
      <c r="AX103" s="13" t="s">
        <v>77</v>
      </c>
      <c r="AY103" s="206" t="s">
        <v>244</v>
      </c>
    </row>
    <row r="104" spans="1:65" s="2" customFormat="1" ht="21.75" customHeight="1">
      <c r="A104" s="36"/>
      <c r="B104" s="37"/>
      <c r="C104" s="218" t="s">
        <v>250</v>
      </c>
      <c r="D104" s="218" t="s">
        <v>264</v>
      </c>
      <c r="E104" s="219" t="s">
        <v>6384</v>
      </c>
      <c r="F104" s="220" t="s">
        <v>6385</v>
      </c>
      <c r="G104" s="221" t="s">
        <v>6377</v>
      </c>
      <c r="H104" s="222">
        <v>3.52</v>
      </c>
      <c r="I104" s="223"/>
      <c r="J104" s="224">
        <f>ROUND(I104*H104,2)</f>
        <v>0</v>
      </c>
      <c r="K104" s="225"/>
      <c r="L104" s="226"/>
      <c r="M104" s="227" t="s">
        <v>18</v>
      </c>
      <c r="N104" s="228" t="s">
        <v>41</v>
      </c>
      <c r="O104" s="66"/>
      <c r="P104" s="191">
        <f>O104*H104</f>
        <v>0</v>
      </c>
      <c r="Q104" s="191">
        <v>1.7399999999999999E-2</v>
      </c>
      <c r="R104" s="191">
        <f>Q104*H104</f>
        <v>6.1247999999999997E-2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415</v>
      </c>
      <c r="AT104" s="193" t="s">
        <v>264</v>
      </c>
      <c r="AU104" s="193" t="s">
        <v>79</v>
      </c>
      <c r="AY104" s="19" t="s">
        <v>244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167</v>
      </c>
      <c r="BM104" s="193" t="s">
        <v>6420</v>
      </c>
    </row>
    <row r="105" spans="1:65" s="13" customFormat="1">
      <c r="B105" s="195"/>
      <c r="C105" s="196"/>
      <c r="D105" s="197" t="s">
        <v>252</v>
      </c>
      <c r="E105" s="198" t="s">
        <v>18</v>
      </c>
      <c r="F105" s="199" t="s">
        <v>6419</v>
      </c>
      <c r="G105" s="196"/>
      <c r="H105" s="200">
        <v>3.52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252</v>
      </c>
      <c r="AU105" s="206" t="s">
        <v>79</v>
      </c>
      <c r="AV105" s="13" t="s">
        <v>79</v>
      </c>
      <c r="AW105" s="13" t="s">
        <v>32</v>
      </c>
      <c r="AX105" s="13" t="s">
        <v>77</v>
      </c>
      <c r="AY105" s="206" t="s">
        <v>244</v>
      </c>
    </row>
    <row r="106" spans="1:65" s="2" customFormat="1" ht="49.15" customHeight="1">
      <c r="A106" s="36"/>
      <c r="B106" s="37"/>
      <c r="C106" s="181" t="s">
        <v>271</v>
      </c>
      <c r="D106" s="181" t="s">
        <v>246</v>
      </c>
      <c r="E106" s="182" t="s">
        <v>737</v>
      </c>
      <c r="F106" s="183" t="s">
        <v>738</v>
      </c>
      <c r="G106" s="184" t="s">
        <v>262</v>
      </c>
      <c r="H106" s="185">
        <v>0.188</v>
      </c>
      <c r="I106" s="186"/>
      <c r="J106" s="187">
        <f>ROUND(I106*H106,2)</f>
        <v>0</v>
      </c>
      <c r="K106" s="188"/>
      <c r="L106" s="41"/>
      <c r="M106" s="243" t="s">
        <v>18</v>
      </c>
      <c r="N106" s="244" t="s">
        <v>41</v>
      </c>
      <c r="O106" s="245"/>
      <c r="P106" s="246">
        <f>O106*H106</f>
        <v>0</v>
      </c>
      <c r="Q106" s="246">
        <v>0</v>
      </c>
      <c r="R106" s="246">
        <f>Q106*H106</f>
        <v>0</v>
      </c>
      <c r="S106" s="246">
        <v>0</v>
      </c>
      <c r="T106" s="24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167</v>
      </c>
      <c r="AT106" s="193" t="s">
        <v>246</v>
      </c>
      <c r="AU106" s="193" t="s">
        <v>79</v>
      </c>
      <c r="AY106" s="19" t="s">
        <v>244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77</v>
      </c>
      <c r="BK106" s="194">
        <f>ROUND(I106*H106,2)</f>
        <v>0</v>
      </c>
      <c r="BL106" s="19" t="s">
        <v>167</v>
      </c>
      <c r="BM106" s="193" t="s">
        <v>6421</v>
      </c>
    </row>
    <row r="107" spans="1:65" s="2" customFormat="1" ht="6.95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Umn69t6kqiBJOXIoOBLsWxOcVZRkrBdNz3tnp8l4vdKi+1rzpLnUue7WfyQmdz/RyA5A+MZMHwzzU6wpuB+qsw==" saltValue="aGyGEM3hly9VFgFYaa4kbfnYD7oZsDitx3TZMfRh8bDO0r/Pb/YpDYLzIdVynflvV7DKQuC0X4CcdpgVqkVqtw==" spinCount="100000" sheet="1" objects="1" scenarios="1" formatColumns="0" formatRows="0" autoFilter="0"/>
  <autoFilter ref="C92:K106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143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6422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6423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ROUND(J96,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ROUND((SUM(BE96:BE141)),  2)</f>
        <v>0</v>
      </c>
      <c r="G37" s="36"/>
      <c r="H37" s="36"/>
      <c r="I37" s="126">
        <v>0.21</v>
      </c>
      <c r="J37" s="125">
        <f>ROUND(((SUM(BE96:BE141))*I37),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ROUND((SUM(BF96:BF141)),  2)</f>
        <v>0</v>
      </c>
      <c r="G38" s="36"/>
      <c r="H38" s="36"/>
      <c r="I38" s="126">
        <v>0.15</v>
      </c>
      <c r="J38" s="125">
        <f>ROUND(((SUM(BF96:BF141))*I38),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ROUND((SUM(BG96:BG141)),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ROUND((SUM(BH96:BH141)),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ROUND((SUM(BI96:BI141)),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6422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01 - Silnoproud 3.NP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1382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9" customFormat="1" ht="24.95" customHeight="1">
      <c r="B69" s="142"/>
      <c r="C69" s="143"/>
      <c r="D69" s="144" t="s">
        <v>1383</v>
      </c>
      <c r="E69" s="145"/>
      <c r="F69" s="145"/>
      <c r="G69" s="145"/>
      <c r="H69" s="145"/>
      <c r="I69" s="145"/>
      <c r="J69" s="146">
        <f>J99</f>
        <v>0</v>
      </c>
      <c r="K69" s="143"/>
      <c r="L69" s="147"/>
    </row>
    <row r="70" spans="1:47" s="9" customFormat="1" ht="24.95" customHeight="1">
      <c r="B70" s="142"/>
      <c r="C70" s="143"/>
      <c r="D70" s="144" t="s">
        <v>1384</v>
      </c>
      <c r="E70" s="145"/>
      <c r="F70" s="145"/>
      <c r="G70" s="145"/>
      <c r="H70" s="145"/>
      <c r="I70" s="145"/>
      <c r="J70" s="146">
        <f>J123</f>
        <v>0</v>
      </c>
      <c r="K70" s="143"/>
      <c r="L70" s="147"/>
    </row>
    <row r="71" spans="1:47" s="9" customFormat="1" ht="24.95" customHeight="1">
      <c r="B71" s="142"/>
      <c r="C71" s="143"/>
      <c r="D71" s="144" t="s">
        <v>1385</v>
      </c>
      <c r="E71" s="145"/>
      <c r="F71" s="145"/>
      <c r="G71" s="145"/>
      <c r="H71" s="145"/>
      <c r="I71" s="145"/>
      <c r="J71" s="146">
        <f>J130</f>
        <v>0</v>
      </c>
      <c r="K71" s="143"/>
      <c r="L71" s="147"/>
    </row>
    <row r="72" spans="1:47" s="9" customFormat="1" ht="24.95" customHeight="1">
      <c r="B72" s="142"/>
      <c r="C72" s="143"/>
      <c r="D72" s="144" t="s">
        <v>5790</v>
      </c>
      <c r="E72" s="145"/>
      <c r="F72" s="145"/>
      <c r="G72" s="145"/>
      <c r="H72" s="145"/>
      <c r="I72" s="145"/>
      <c r="J72" s="146">
        <f>J138</f>
        <v>0</v>
      </c>
      <c r="K72" s="143"/>
      <c r="L72" s="147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229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97" t="str">
        <f>E7</f>
        <v>JAK  - Smluvní rozpočet VZ.13.2022</v>
      </c>
      <c r="F82" s="398"/>
      <c r="G82" s="398"/>
      <c r="H82" s="39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397" t="s">
        <v>6357</v>
      </c>
      <c r="F84" s="370"/>
      <c r="G84" s="370"/>
      <c r="H84" s="370"/>
      <c r="I84" s="24"/>
      <c r="J84" s="24"/>
      <c r="K84" s="24"/>
      <c r="L84" s="22"/>
    </row>
    <row r="85" spans="1:63" s="1" customFormat="1" ht="12" customHeight="1">
      <c r="B85" s="23"/>
      <c r="C85" s="31" t="s">
        <v>202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06" t="s">
        <v>6422</v>
      </c>
      <c r="F86" s="396"/>
      <c r="G86" s="396"/>
      <c r="H86" s="396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6359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2" t="str">
        <f>E13</f>
        <v>01 - Silnoproud 3.NP</v>
      </c>
      <c r="F88" s="396"/>
      <c r="G88" s="396"/>
      <c r="H88" s="396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20</v>
      </c>
      <c r="D90" s="38"/>
      <c r="E90" s="38"/>
      <c r="F90" s="29" t="str">
        <f>F16</f>
        <v xml:space="preserve"> </v>
      </c>
      <c r="G90" s="38"/>
      <c r="H90" s="38"/>
      <c r="I90" s="31" t="s">
        <v>22</v>
      </c>
      <c r="J90" s="61" t="str">
        <f>IF(J16="","",J16)</f>
        <v>12. 8. 2022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40.15" customHeight="1">
      <c r="A92" s="36"/>
      <c r="B92" s="37"/>
      <c r="C92" s="31" t="s">
        <v>24</v>
      </c>
      <c r="D92" s="38"/>
      <c r="E92" s="38"/>
      <c r="F92" s="29" t="str">
        <f>E19</f>
        <v>MČ Praha 6, odbor školství</v>
      </c>
      <c r="G92" s="38"/>
      <c r="H92" s="38"/>
      <c r="I92" s="31" t="s">
        <v>30</v>
      </c>
      <c r="J92" s="34" t="str">
        <f>E25</f>
        <v>D - PLUS PROJEKTOVÁ A INŽENÝRSKÁ a.s.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28</v>
      </c>
      <c r="D93" s="38"/>
      <c r="E93" s="38"/>
      <c r="F93" s="29" t="str">
        <f>IF(E22="","",E22)</f>
        <v>Vyplň údaj</v>
      </c>
      <c r="G93" s="38"/>
      <c r="H93" s="38"/>
      <c r="I93" s="31" t="s">
        <v>33</v>
      </c>
      <c r="J93" s="34" t="str">
        <f>E28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230</v>
      </c>
      <c r="D95" s="156" t="s">
        <v>55</v>
      </c>
      <c r="E95" s="156" t="s">
        <v>51</v>
      </c>
      <c r="F95" s="156" t="s">
        <v>52</v>
      </c>
      <c r="G95" s="156" t="s">
        <v>231</v>
      </c>
      <c r="H95" s="156" t="s">
        <v>232</v>
      </c>
      <c r="I95" s="156" t="s">
        <v>233</v>
      </c>
      <c r="J95" s="157" t="s">
        <v>206</v>
      </c>
      <c r="K95" s="158" t="s">
        <v>234</v>
      </c>
      <c r="L95" s="159"/>
      <c r="M95" s="70" t="s">
        <v>18</v>
      </c>
      <c r="N95" s="71" t="s">
        <v>40</v>
      </c>
      <c r="O95" s="71" t="s">
        <v>235</v>
      </c>
      <c r="P95" s="71" t="s">
        <v>236</v>
      </c>
      <c r="Q95" s="71" t="s">
        <v>237</v>
      </c>
      <c r="R95" s="71" t="s">
        <v>238</v>
      </c>
      <c r="S95" s="71" t="s">
        <v>239</v>
      </c>
      <c r="T95" s="72" t="s">
        <v>240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241</v>
      </c>
      <c r="D96" s="38"/>
      <c r="E96" s="38"/>
      <c r="F96" s="38"/>
      <c r="G96" s="38"/>
      <c r="H96" s="38"/>
      <c r="I96" s="38"/>
      <c r="J96" s="160">
        <f>BK96</f>
        <v>0</v>
      </c>
      <c r="K96" s="38"/>
      <c r="L96" s="41"/>
      <c r="M96" s="73"/>
      <c r="N96" s="161"/>
      <c r="O96" s="74"/>
      <c r="P96" s="162">
        <f>P97+P99+P123+P130+P138</f>
        <v>0</v>
      </c>
      <c r="Q96" s="74"/>
      <c r="R96" s="162">
        <f>R97+R99+R123+R130+R138</f>
        <v>4.4099999999999999E-3</v>
      </c>
      <c r="S96" s="74"/>
      <c r="T96" s="163">
        <f>T97+T99+T123+T130+T138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69</v>
      </c>
      <c r="AU96" s="19" t="s">
        <v>207</v>
      </c>
      <c r="BK96" s="164">
        <f>BK97+BK99+BK123+BK130+BK138</f>
        <v>0</v>
      </c>
    </row>
    <row r="97" spans="1:65" s="12" customFormat="1" ht="25.9" customHeight="1">
      <c r="B97" s="165"/>
      <c r="C97" s="166"/>
      <c r="D97" s="167" t="s">
        <v>69</v>
      </c>
      <c r="E97" s="168" t="s">
        <v>1240</v>
      </c>
      <c r="F97" s="168" t="s">
        <v>1389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</f>
        <v>0</v>
      </c>
      <c r="Q97" s="173"/>
      <c r="R97" s="174">
        <f>R98</f>
        <v>0</v>
      </c>
      <c r="S97" s="173"/>
      <c r="T97" s="175">
        <f>T98</f>
        <v>0</v>
      </c>
      <c r="AR97" s="176" t="s">
        <v>77</v>
      </c>
      <c r="AT97" s="177" t="s">
        <v>69</v>
      </c>
      <c r="AU97" s="177" t="s">
        <v>70</v>
      </c>
      <c r="AY97" s="176" t="s">
        <v>244</v>
      </c>
      <c r="BK97" s="178">
        <f>BK98</f>
        <v>0</v>
      </c>
    </row>
    <row r="98" spans="1:65" s="2" customFormat="1" ht="114.95" customHeight="1">
      <c r="A98" s="36"/>
      <c r="B98" s="37"/>
      <c r="C98" s="218" t="s">
        <v>77</v>
      </c>
      <c r="D98" s="218" t="s">
        <v>264</v>
      </c>
      <c r="E98" s="219" t="s">
        <v>5807</v>
      </c>
      <c r="F98" s="220" t="s">
        <v>5808</v>
      </c>
      <c r="G98" s="221" t="s">
        <v>1227</v>
      </c>
      <c r="H98" s="222">
        <v>1</v>
      </c>
      <c r="I98" s="223"/>
      <c r="J98" s="224">
        <f>ROUND(I98*H98,2)</f>
        <v>0</v>
      </c>
      <c r="K98" s="225"/>
      <c r="L98" s="226"/>
      <c r="M98" s="227" t="s">
        <v>18</v>
      </c>
      <c r="N98" s="228" t="s">
        <v>41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267</v>
      </c>
      <c r="AT98" s="193" t="s">
        <v>264</v>
      </c>
      <c r="AU98" s="193" t="s">
        <v>77</v>
      </c>
      <c r="AY98" s="19" t="s">
        <v>244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250</v>
      </c>
      <c r="BM98" s="193" t="s">
        <v>6424</v>
      </c>
    </row>
    <row r="99" spans="1:65" s="12" customFormat="1" ht="25.9" customHeight="1">
      <c r="B99" s="165"/>
      <c r="C99" s="166"/>
      <c r="D99" s="167" t="s">
        <v>69</v>
      </c>
      <c r="E99" s="168" t="s">
        <v>1242</v>
      </c>
      <c r="F99" s="168" t="s">
        <v>1396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SUM(P100:P122)</f>
        <v>0</v>
      </c>
      <c r="Q99" s="173"/>
      <c r="R99" s="174">
        <f>SUM(R100:R122)</f>
        <v>0</v>
      </c>
      <c r="S99" s="173"/>
      <c r="T99" s="175">
        <f>SUM(T100:T122)</f>
        <v>0</v>
      </c>
      <c r="AR99" s="176" t="s">
        <v>77</v>
      </c>
      <c r="AT99" s="177" t="s">
        <v>69</v>
      </c>
      <c r="AU99" s="177" t="s">
        <v>70</v>
      </c>
      <c r="AY99" s="176" t="s">
        <v>244</v>
      </c>
      <c r="BK99" s="178">
        <f>SUM(BK100:BK122)</f>
        <v>0</v>
      </c>
    </row>
    <row r="100" spans="1:65" s="2" customFormat="1" ht="16.5" customHeight="1">
      <c r="A100" s="36"/>
      <c r="B100" s="37"/>
      <c r="C100" s="218" t="s">
        <v>79</v>
      </c>
      <c r="D100" s="218" t="s">
        <v>264</v>
      </c>
      <c r="E100" s="219" t="s">
        <v>1397</v>
      </c>
      <c r="F100" s="220" t="s">
        <v>1398</v>
      </c>
      <c r="G100" s="221" t="s">
        <v>1227</v>
      </c>
      <c r="H100" s="222">
        <v>5</v>
      </c>
      <c r="I100" s="223"/>
      <c r="J100" s="224">
        <f>ROUND(I100*H100,2)</f>
        <v>0</v>
      </c>
      <c r="K100" s="225"/>
      <c r="L100" s="226"/>
      <c r="M100" s="227" t="s">
        <v>18</v>
      </c>
      <c r="N100" s="228" t="s">
        <v>41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267</v>
      </c>
      <c r="AT100" s="193" t="s">
        <v>264</v>
      </c>
      <c r="AU100" s="193" t="s">
        <v>77</v>
      </c>
      <c r="AY100" s="19" t="s">
        <v>244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77</v>
      </c>
      <c r="BK100" s="194">
        <f>ROUND(I100*H100,2)</f>
        <v>0</v>
      </c>
      <c r="BL100" s="19" t="s">
        <v>250</v>
      </c>
      <c r="BM100" s="193" t="s">
        <v>6425</v>
      </c>
    </row>
    <row r="101" spans="1:65" s="2" customFormat="1" ht="19.5">
      <c r="A101" s="36"/>
      <c r="B101" s="37"/>
      <c r="C101" s="38"/>
      <c r="D101" s="197" t="s">
        <v>444</v>
      </c>
      <c r="E101" s="38"/>
      <c r="F101" s="239" t="s">
        <v>5820</v>
      </c>
      <c r="G101" s="38"/>
      <c r="H101" s="38"/>
      <c r="I101" s="240"/>
      <c r="J101" s="38"/>
      <c r="K101" s="38"/>
      <c r="L101" s="41"/>
      <c r="M101" s="241"/>
      <c r="N101" s="24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444</v>
      </c>
      <c r="AU101" s="19" t="s">
        <v>77</v>
      </c>
    </row>
    <row r="102" spans="1:65" s="13" customFormat="1">
      <c r="B102" s="195"/>
      <c r="C102" s="196"/>
      <c r="D102" s="197" t="s">
        <v>252</v>
      </c>
      <c r="E102" s="198" t="s">
        <v>18</v>
      </c>
      <c r="F102" s="199" t="s">
        <v>271</v>
      </c>
      <c r="G102" s="196"/>
      <c r="H102" s="200">
        <v>5</v>
      </c>
      <c r="I102" s="201"/>
      <c r="J102" s="196"/>
      <c r="K102" s="196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252</v>
      </c>
      <c r="AU102" s="206" t="s">
        <v>77</v>
      </c>
      <c r="AV102" s="13" t="s">
        <v>79</v>
      </c>
      <c r="AW102" s="13" t="s">
        <v>32</v>
      </c>
      <c r="AX102" s="13" t="s">
        <v>77</v>
      </c>
      <c r="AY102" s="206" t="s">
        <v>244</v>
      </c>
    </row>
    <row r="103" spans="1:65" s="2" customFormat="1" ht="33" customHeight="1">
      <c r="A103" s="36"/>
      <c r="B103" s="37"/>
      <c r="C103" s="218" t="s">
        <v>131</v>
      </c>
      <c r="D103" s="218" t="s">
        <v>264</v>
      </c>
      <c r="E103" s="219" t="s">
        <v>5835</v>
      </c>
      <c r="F103" s="220" t="s">
        <v>5836</v>
      </c>
      <c r="G103" s="221" t="s">
        <v>1227</v>
      </c>
      <c r="H103" s="222">
        <v>9</v>
      </c>
      <c r="I103" s="223"/>
      <c r="J103" s="224">
        <f>ROUND(I103*H103,2)</f>
        <v>0</v>
      </c>
      <c r="K103" s="225"/>
      <c r="L103" s="226"/>
      <c r="M103" s="227" t="s">
        <v>18</v>
      </c>
      <c r="N103" s="228" t="s">
        <v>41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267</v>
      </c>
      <c r="AT103" s="193" t="s">
        <v>264</v>
      </c>
      <c r="AU103" s="193" t="s">
        <v>77</v>
      </c>
      <c r="AY103" s="19" t="s">
        <v>244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250</v>
      </c>
      <c r="BM103" s="193" t="s">
        <v>6426</v>
      </c>
    </row>
    <row r="104" spans="1:65" s="2" customFormat="1" ht="19.5">
      <c r="A104" s="36"/>
      <c r="B104" s="37"/>
      <c r="C104" s="38"/>
      <c r="D104" s="197" t="s">
        <v>444</v>
      </c>
      <c r="E104" s="38"/>
      <c r="F104" s="239" t="s">
        <v>5820</v>
      </c>
      <c r="G104" s="38"/>
      <c r="H104" s="38"/>
      <c r="I104" s="240"/>
      <c r="J104" s="38"/>
      <c r="K104" s="38"/>
      <c r="L104" s="41"/>
      <c r="M104" s="241"/>
      <c r="N104" s="24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444</v>
      </c>
      <c r="AU104" s="19" t="s">
        <v>77</v>
      </c>
    </row>
    <row r="105" spans="1:65" s="13" customFormat="1">
      <c r="B105" s="195"/>
      <c r="C105" s="196"/>
      <c r="D105" s="197" t="s">
        <v>252</v>
      </c>
      <c r="E105" s="198" t="s">
        <v>18</v>
      </c>
      <c r="F105" s="199" t="s">
        <v>286</v>
      </c>
      <c r="G105" s="196"/>
      <c r="H105" s="200">
        <v>9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252</v>
      </c>
      <c r="AU105" s="206" t="s">
        <v>77</v>
      </c>
      <c r="AV105" s="13" t="s">
        <v>79</v>
      </c>
      <c r="AW105" s="13" t="s">
        <v>32</v>
      </c>
      <c r="AX105" s="13" t="s">
        <v>77</v>
      </c>
      <c r="AY105" s="206" t="s">
        <v>244</v>
      </c>
    </row>
    <row r="106" spans="1:65" s="2" customFormat="1" ht="33" customHeight="1">
      <c r="A106" s="36"/>
      <c r="B106" s="37"/>
      <c r="C106" s="218" t="s">
        <v>250</v>
      </c>
      <c r="D106" s="218" t="s">
        <v>264</v>
      </c>
      <c r="E106" s="219" t="s">
        <v>5838</v>
      </c>
      <c r="F106" s="220" t="s">
        <v>5839</v>
      </c>
      <c r="G106" s="221" t="s">
        <v>1227</v>
      </c>
      <c r="H106" s="222">
        <v>9</v>
      </c>
      <c r="I106" s="223"/>
      <c r="J106" s="224">
        <f>ROUND(I106*H106,2)</f>
        <v>0</v>
      </c>
      <c r="K106" s="225"/>
      <c r="L106" s="226"/>
      <c r="M106" s="227" t="s">
        <v>18</v>
      </c>
      <c r="N106" s="228" t="s">
        <v>41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267</v>
      </c>
      <c r="AT106" s="193" t="s">
        <v>264</v>
      </c>
      <c r="AU106" s="193" t="s">
        <v>77</v>
      </c>
      <c r="AY106" s="19" t="s">
        <v>244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77</v>
      </c>
      <c r="BK106" s="194">
        <f>ROUND(I106*H106,2)</f>
        <v>0</v>
      </c>
      <c r="BL106" s="19" t="s">
        <v>250</v>
      </c>
      <c r="BM106" s="193" t="s">
        <v>6427</v>
      </c>
    </row>
    <row r="107" spans="1:65" s="2" customFormat="1" ht="19.5">
      <c r="A107" s="36"/>
      <c r="B107" s="37"/>
      <c r="C107" s="38"/>
      <c r="D107" s="197" t="s">
        <v>444</v>
      </c>
      <c r="E107" s="38"/>
      <c r="F107" s="239" t="s">
        <v>5820</v>
      </c>
      <c r="G107" s="38"/>
      <c r="H107" s="38"/>
      <c r="I107" s="240"/>
      <c r="J107" s="38"/>
      <c r="K107" s="38"/>
      <c r="L107" s="41"/>
      <c r="M107" s="241"/>
      <c r="N107" s="24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444</v>
      </c>
      <c r="AU107" s="19" t="s">
        <v>77</v>
      </c>
    </row>
    <row r="108" spans="1:65" s="13" customFormat="1">
      <c r="B108" s="195"/>
      <c r="C108" s="196"/>
      <c r="D108" s="197" t="s">
        <v>252</v>
      </c>
      <c r="E108" s="198" t="s">
        <v>18</v>
      </c>
      <c r="F108" s="199" t="s">
        <v>286</v>
      </c>
      <c r="G108" s="196"/>
      <c r="H108" s="200">
        <v>9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252</v>
      </c>
      <c r="AU108" s="206" t="s">
        <v>77</v>
      </c>
      <c r="AV108" s="13" t="s">
        <v>79</v>
      </c>
      <c r="AW108" s="13" t="s">
        <v>32</v>
      </c>
      <c r="AX108" s="13" t="s">
        <v>77</v>
      </c>
      <c r="AY108" s="206" t="s">
        <v>244</v>
      </c>
    </row>
    <row r="109" spans="1:65" s="2" customFormat="1" ht="16.5" customHeight="1">
      <c r="A109" s="36"/>
      <c r="B109" s="37"/>
      <c r="C109" s="218" t="s">
        <v>271</v>
      </c>
      <c r="D109" s="218" t="s">
        <v>264</v>
      </c>
      <c r="E109" s="219" t="s">
        <v>1448</v>
      </c>
      <c r="F109" s="220" t="s">
        <v>1449</v>
      </c>
      <c r="G109" s="221" t="s">
        <v>1227</v>
      </c>
      <c r="H109" s="222">
        <v>18</v>
      </c>
      <c r="I109" s="223"/>
      <c r="J109" s="224">
        <f>ROUND(I109*H109,2)</f>
        <v>0</v>
      </c>
      <c r="K109" s="225"/>
      <c r="L109" s="226"/>
      <c r="M109" s="227" t="s">
        <v>18</v>
      </c>
      <c r="N109" s="228" t="s">
        <v>41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267</v>
      </c>
      <c r="AT109" s="193" t="s">
        <v>264</v>
      </c>
      <c r="AU109" s="193" t="s">
        <v>77</v>
      </c>
      <c r="AY109" s="19" t="s">
        <v>244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77</v>
      </c>
      <c r="BK109" s="194">
        <f>ROUND(I109*H109,2)</f>
        <v>0</v>
      </c>
      <c r="BL109" s="19" t="s">
        <v>250</v>
      </c>
      <c r="BM109" s="193" t="s">
        <v>6428</v>
      </c>
    </row>
    <row r="110" spans="1:65" s="2" customFormat="1" ht="19.5">
      <c r="A110" s="36"/>
      <c r="B110" s="37"/>
      <c r="C110" s="38"/>
      <c r="D110" s="197" t="s">
        <v>444</v>
      </c>
      <c r="E110" s="38"/>
      <c r="F110" s="239" t="s">
        <v>5820</v>
      </c>
      <c r="G110" s="38"/>
      <c r="H110" s="38"/>
      <c r="I110" s="240"/>
      <c r="J110" s="38"/>
      <c r="K110" s="38"/>
      <c r="L110" s="41"/>
      <c r="M110" s="241"/>
      <c r="N110" s="24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444</v>
      </c>
      <c r="AU110" s="19" t="s">
        <v>77</v>
      </c>
    </row>
    <row r="111" spans="1:65" s="13" customFormat="1">
      <c r="B111" s="195"/>
      <c r="C111" s="196"/>
      <c r="D111" s="197" t="s">
        <v>252</v>
      </c>
      <c r="E111" s="198" t="s">
        <v>18</v>
      </c>
      <c r="F111" s="199" t="s">
        <v>339</v>
      </c>
      <c r="G111" s="196"/>
      <c r="H111" s="200">
        <v>18</v>
      </c>
      <c r="I111" s="201"/>
      <c r="J111" s="196"/>
      <c r="K111" s="196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252</v>
      </c>
      <c r="AU111" s="206" t="s">
        <v>77</v>
      </c>
      <c r="AV111" s="13" t="s">
        <v>79</v>
      </c>
      <c r="AW111" s="13" t="s">
        <v>32</v>
      </c>
      <c r="AX111" s="13" t="s">
        <v>77</v>
      </c>
      <c r="AY111" s="206" t="s">
        <v>244</v>
      </c>
    </row>
    <row r="112" spans="1:65" s="2" customFormat="1" ht="16.5" customHeight="1">
      <c r="A112" s="36"/>
      <c r="B112" s="37"/>
      <c r="C112" s="218" t="s">
        <v>275</v>
      </c>
      <c r="D112" s="218" t="s">
        <v>264</v>
      </c>
      <c r="E112" s="219" t="s">
        <v>1451</v>
      </c>
      <c r="F112" s="220" t="s">
        <v>1452</v>
      </c>
      <c r="G112" s="221" t="s">
        <v>1227</v>
      </c>
      <c r="H112" s="222">
        <v>15</v>
      </c>
      <c r="I112" s="223"/>
      <c r="J112" s="224">
        <f>ROUND(I112*H112,2)</f>
        <v>0</v>
      </c>
      <c r="K112" s="225"/>
      <c r="L112" s="226"/>
      <c r="M112" s="227" t="s">
        <v>18</v>
      </c>
      <c r="N112" s="228" t="s">
        <v>41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267</v>
      </c>
      <c r="AT112" s="193" t="s">
        <v>264</v>
      </c>
      <c r="AU112" s="193" t="s">
        <v>77</v>
      </c>
      <c r="AY112" s="19" t="s">
        <v>244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77</v>
      </c>
      <c r="BK112" s="194">
        <f>ROUND(I112*H112,2)</f>
        <v>0</v>
      </c>
      <c r="BL112" s="19" t="s">
        <v>250</v>
      </c>
      <c r="BM112" s="193" t="s">
        <v>6429</v>
      </c>
    </row>
    <row r="113" spans="1:65" s="2" customFormat="1" ht="19.5">
      <c r="A113" s="36"/>
      <c r="B113" s="37"/>
      <c r="C113" s="38"/>
      <c r="D113" s="197" t="s">
        <v>444</v>
      </c>
      <c r="E113" s="38"/>
      <c r="F113" s="239" t="s">
        <v>5820</v>
      </c>
      <c r="G113" s="38"/>
      <c r="H113" s="38"/>
      <c r="I113" s="240"/>
      <c r="J113" s="38"/>
      <c r="K113" s="38"/>
      <c r="L113" s="41"/>
      <c r="M113" s="241"/>
      <c r="N113" s="24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444</v>
      </c>
      <c r="AU113" s="19" t="s">
        <v>77</v>
      </c>
    </row>
    <row r="114" spans="1:65" s="13" customFormat="1">
      <c r="B114" s="195"/>
      <c r="C114" s="196"/>
      <c r="D114" s="197" t="s">
        <v>252</v>
      </c>
      <c r="E114" s="198" t="s">
        <v>18</v>
      </c>
      <c r="F114" s="199" t="s">
        <v>8</v>
      </c>
      <c r="G114" s="196"/>
      <c r="H114" s="200">
        <v>15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252</v>
      </c>
      <c r="AU114" s="206" t="s">
        <v>77</v>
      </c>
      <c r="AV114" s="13" t="s">
        <v>79</v>
      </c>
      <c r="AW114" s="13" t="s">
        <v>32</v>
      </c>
      <c r="AX114" s="13" t="s">
        <v>77</v>
      </c>
      <c r="AY114" s="206" t="s">
        <v>244</v>
      </c>
    </row>
    <row r="115" spans="1:65" s="2" customFormat="1" ht="16.5" customHeight="1">
      <c r="A115" s="36"/>
      <c r="B115" s="37"/>
      <c r="C115" s="218" t="s">
        <v>279</v>
      </c>
      <c r="D115" s="218" t="s">
        <v>264</v>
      </c>
      <c r="E115" s="219" t="s">
        <v>1457</v>
      </c>
      <c r="F115" s="220" t="s">
        <v>1458</v>
      </c>
      <c r="G115" s="221" t="s">
        <v>1227</v>
      </c>
      <c r="H115" s="222">
        <v>4</v>
      </c>
      <c r="I115" s="223"/>
      <c r="J115" s="224">
        <f>ROUND(I115*H115,2)</f>
        <v>0</v>
      </c>
      <c r="K115" s="225"/>
      <c r="L115" s="226"/>
      <c r="M115" s="227" t="s">
        <v>18</v>
      </c>
      <c r="N115" s="228" t="s">
        <v>41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267</v>
      </c>
      <c r="AT115" s="193" t="s">
        <v>264</v>
      </c>
      <c r="AU115" s="193" t="s">
        <v>77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6430</v>
      </c>
    </row>
    <row r="116" spans="1:65" s="2" customFormat="1" ht="19.5">
      <c r="A116" s="36"/>
      <c r="B116" s="37"/>
      <c r="C116" s="38"/>
      <c r="D116" s="197" t="s">
        <v>444</v>
      </c>
      <c r="E116" s="38"/>
      <c r="F116" s="239" t="s">
        <v>5820</v>
      </c>
      <c r="G116" s="38"/>
      <c r="H116" s="38"/>
      <c r="I116" s="240"/>
      <c r="J116" s="38"/>
      <c r="K116" s="38"/>
      <c r="L116" s="41"/>
      <c r="M116" s="241"/>
      <c r="N116" s="24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444</v>
      </c>
      <c r="AU116" s="19" t="s">
        <v>77</v>
      </c>
    </row>
    <row r="117" spans="1:65" s="13" customFormat="1">
      <c r="B117" s="195"/>
      <c r="C117" s="196"/>
      <c r="D117" s="197" t="s">
        <v>252</v>
      </c>
      <c r="E117" s="198" t="s">
        <v>18</v>
      </c>
      <c r="F117" s="199" t="s">
        <v>250</v>
      </c>
      <c r="G117" s="196"/>
      <c r="H117" s="200">
        <v>4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252</v>
      </c>
      <c r="AU117" s="206" t="s">
        <v>77</v>
      </c>
      <c r="AV117" s="13" t="s">
        <v>79</v>
      </c>
      <c r="AW117" s="13" t="s">
        <v>32</v>
      </c>
      <c r="AX117" s="13" t="s">
        <v>77</v>
      </c>
      <c r="AY117" s="206" t="s">
        <v>244</v>
      </c>
    </row>
    <row r="118" spans="1:65" s="2" customFormat="1" ht="24.2" customHeight="1">
      <c r="A118" s="36"/>
      <c r="B118" s="37"/>
      <c r="C118" s="218" t="s">
        <v>267</v>
      </c>
      <c r="D118" s="218" t="s">
        <v>264</v>
      </c>
      <c r="E118" s="219" t="s">
        <v>1436</v>
      </c>
      <c r="F118" s="220" t="s">
        <v>1437</v>
      </c>
      <c r="G118" s="221" t="s">
        <v>1227</v>
      </c>
      <c r="H118" s="222">
        <v>42</v>
      </c>
      <c r="I118" s="223"/>
      <c r="J118" s="224">
        <f>ROUND(I118*H118,2)</f>
        <v>0</v>
      </c>
      <c r="K118" s="225"/>
      <c r="L118" s="226"/>
      <c r="M118" s="227" t="s">
        <v>18</v>
      </c>
      <c r="N118" s="228" t="s">
        <v>41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267</v>
      </c>
      <c r="AT118" s="193" t="s">
        <v>264</v>
      </c>
      <c r="AU118" s="193" t="s">
        <v>77</v>
      </c>
      <c r="AY118" s="19" t="s">
        <v>244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250</v>
      </c>
      <c r="BM118" s="193" t="s">
        <v>6431</v>
      </c>
    </row>
    <row r="119" spans="1:65" s="2" customFormat="1" ht="19.5">
      <c r="A119" s="36"/>
      <c r="B119" s="37"/>
      <c r="C119" s="38"/>
      <c r="D119" s="197" t="s">
        <v>444</v>
      </c>
      <c r="E119" s="38"/>
      <c r="F119" s="239" t="s">
        <v>5820</v>
      </c>
      <c r="G119" s="38"/>
      <c r="H119" s="38"/>
      <c r="I119" s="240"/>
      <c r="J119" s="38"/>
      <c r="K119" s="38"/>
      <c r="L119" s="41"/>
      <c r="M119" s="241"/>
      <c r="N119" s="24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444</v>
      </c>
      <c r="AU119" s="19" t="s">
        <v>77</v>
      </c>
    </row>
    <row r="120" spans="1:65" s="13" customFormat="1">
      <c r="B120" s="195"/>
      <c r="C120" s="196"/>
      <c r="D120" s="197" t="s">
        <v>252</v>
      </c>
      <c r="E120" s="198" t="s">
        <v>18</v>
      </c>
      <c r="F120" s="199" t="s">
        <v>467</v>
      </c>
      <c r="G120" s="196"/>
      <c r="H120" s="200">
        <v>42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252</v>
      </c>
      <c r="AU120" s="206" t="s">
        <v>77</v>
      </c>
      <c r="AV120" s="13" t="s">
        <v>79</v>
      </c>
      <c r="AW120" s="13" t="s">
        <v>32</v>
      </c>
      <c r="AX120" s="13" t="s">
        <v>77</v>
      </c>
      <c r="AY120" s="206" t="s">
        <v>244</v>
      </c>
    </row>
    <row r="121" spans="1:65" s="2" customFormat="1" ht="37.9" customHeight="1">
      <c r="A121" s="36"/>
      <c r="B121" s="37"/>
      <c r="C121" s="181" t="s">
        <v>286</v>
      </c>
      <c r="D121" s="181" t="s">
        <v>246</v>
      </c>
      <c r="E121" s="182" t="s">
        <v>6432</v>
      </c>
      <c r="F121" s="183" t="s">
        <v>1486</v>
      </c>
      <c r="G121" s="184" t="s">
        <v>1227</v>
      </c>
      <c r="H121" s="185">
        <v>1</v>
      </c>
      <c r="I121" s="186"/>
      <c r="J121" s="187">
        <f>ROUND(I121*H121,2)</f>
        <v>0</v>
      </c>
      <c r="K121" s="188"/>
      <c r="L121" s="41"/>
      <c r="M121" s="189" t="s">
        <v>18</v>
      </c>
      <c r="N121" s="190" t="s">
        <v>41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250</v>
      </c>
      <c r="AT121" s="193" t="s">
        <v>246</v>
      </c>
      <c r="AU121" s="193" t="s">
        <v>77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250</v>
      </c>
      <c r="BM121" s="193" t="s">
        <v>6433</v>
      </c>
    </row>
    <row r="122" spans="1:65" s="2" customFormat="1" ht="16.5" customHeight="1">
      <c r="A122" s="36"/>
      <c r="B122" s="37"/>
      <c r="C122" s="181" t="s">
        <v>293</v>
      </c>
      <c r="D122" s="181" t="s">
        <v>246</v>
      </c>
      <c r="E122" s="182" t="s">
        <v>5864</v>
      </c>
      <c r="F122" s="183" t="s">
        <v>1464</v>
      </c>
      <c r="G122" s="184" t="s">
        <v>1286</v>
      </c>
      <c r="H122" s="248"/>
      <c r="I122" s="186"/>
      <c r="J122" s="187">
        <f>ROUND(I122*H122,2)</f>
        <v>0</v>
      </c>
      <c r="K122" s="188"/>
      <c r="L122" s="41"/>
      <c r="M122" s="189" t="s">
        <v>18</v>
      </c>
      <c r="N122" s="190" t="s">
        <v>41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250</v>
      </c>
      <c r="AT122" s="193" t="s">
        <v>246</v>
      </c>
      <c r="AU122" s="193" t="s">
        <v>77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250</v>
      </c>
      <c r="BM122" s="193" t="s">
        <v>6434</v>
      </c>
    </row>
    <row r="123" spans="1:65" s="12" customFormat="1" ht="25.9" customHeight="1">
      <c r="B123" s="165"/>
      <c r="C123" s="166"/>
      <c r="D123" s="167" t="s">
        <v>69</v>
      </c>
      <c r="E123" s="168" t="s">
        <v>1259</v>
      </c>
      <c r="F123" s="168" t="s">
        <v>1466</v>
      </c>
      <c r="G123" s="166"/>
      <c r="H123" s="166"/>
      <c r="I123" s="169"/>
      <c r="J123" s="170">
        <f>BK123</f>
        <v>0</v>
      </c>
      <c r="K123" s="166"/>
      <c r="L123" s="171"/>
      <c r="M123" s="172"/>
      <c r="N123" s="173"/>
      <c r="O123" s="173"/>
      <c r="P123" s="174">
        <f>SUM(P124:P129)</f>
        <v>0</v>
      </c>
      <c r="Q123" s="173"/>
      <c r="R123" s="174">
        <f>SUM(R124:R129)</f>
        <v>4.4099999999999999E-3</v>
      </c>
      <c r="S123" s="173"/>
      <c r="T123" s="175">
        <f>SUM(T124:T129)</f>
        <v>0</v>
      </c>
      <c r="AR123" s="176" t="s">
        <v>77</v>
      </c>
      <c r="AT123" s="177" t="s">
        <v>69</v>
      </c>
      <c r="AU123" s="177" t="s">
        <v>70</v>
      </c>
      <c r="AY123" s="176" t="s">
        <v>244</v>
      </c>
      <c r="BK123" s="178">
        <f>SUM(BK124:BK129)</f>
        <v>0</v>
      </c>
    </row>
    <row r="124" spans="1:65" s="2" customFormat="1" ht="37.9" customHeight="1">
      <c r="A124" s="36"/>
      <c r="B124" s="37"/>
      <c r="C124" s="218" t="s">
        <v>126</v>
      </c>
      <c r="D124" s="218" t="s">
        <v>264</v>
      </c>
      <c r="E124" s="219" t="s">
        <v>1485</v>
      </c>
      <c r="F124" s="220" t="s">
        <v>1486</v>
      </c>
      <c r="G124" s="221" t="s">
        <v>505</v>
      </c>
      <c r="H124" s="222">
        <v>1</v>
      </c>
      <c r="I124" s="223"/>
      <c r="J124" s="224">
        <f>ROUND(I124*H124,2)</f>
        <v>0</v>
      </c>
      <c r="K124" s="225"/>
      <c r="L124" s="226"/>
      <c r="M124" s="227" t="s">
        <v>18</v>
      </c>
      <c r="N124" s="228" t="s">
        <v>41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267</v>
      </c>
      <c r="AT124" s="193" t="s">
        <v>264</v>
      </c>
      <c r="AU124" s="193" t="s">
        <v>77</v>
      </c>
      <c r="AY124" s="19" t="s">
        <v>244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250</v>
      </c>
      <c r="BM124" s="193" t="s">
        <v>6435</v>
      </c>
    </row>
    <row r="125" spans="1:65" s="2" customFormat="1" ht="37.9" customHeight="1">
      <c r="A125" s="36"/>
      <c r="B125" s="37"/>
      <c r="C125" s="181" t="s">
        <v>139</v>
      </c>
      <c r="D125" s="181" t="s">
        <v>246</v>
      </c>
      <c r="E125" s="182" t="s">
        <v>6436</v>
      </c>
      <c r="F125" s="183" t="s">
        <v>6437</v>
      </c>
      <c r="G125" s="184" t="s">
        <v>379</v>
      </c>
      <c r="H125" s="185">
        <v>20</v>
      </c>
      <c r="I125" s="186"/>
      <c r="J125" s="187">
        <f>ROUND(I125*H125,2)</f>
        <v>0</v>
      </c>
      <c r="K125" s="188"/>
      <c r="L125" s="41"/>
      <c r="M125" s="189" t="s">
        <v>18</v>
      </c>
      <c r="N125" s="190" t="s">
        <v>41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167</v>
      </c>
      <c r="AT125" s="193" t="s">
        <v>246</v>
      </c>
      <c r="AU125" s="193" t="s">
        <v>77</v>
      </c>
      <c r="AY125" s="19" t="s">
        <v>244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77</v>
      </c>
      <c r="BK125" s="194">
        <f>ROUND(I125*H125,2)</f>
        <v>0</v>
      </c>
      <c r="BL125" s="19" t="s">
        <v>167</v>
      </c>
      <c r="BM125" s="193" t="s">
        <v>6438</v>
      </c>
    </row>
    <row r="126" spans="1:65" s="13" customFormat="1">
      <c r="B126" s="195"/>
      <c r="C126" s="196"/>
      <c r="D126" s="197" t="s">
        <v>252</v>
      </c>
      <c r="E126" s="198" t="s">
        <v>18</v>
      </c>
      <c r="F126" s="199" t="s">
        <v>348</v>
      </c>
      <c r="G126" s="196"/>
      <c r="H126" s="200">
        <v>20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252</v>
      </c>
      <c r="AU126" s="206" t="s">
        <v>77</v>
      </c>
      <c r="AV126" s="13" t="s">
        <v>79</v>
      </c>
      <c r="AW126" s="13" t="s">
        <v>32</v>
      </c>
      <c r="AX126" s="13" t="s">
        <v>77</v>
      </c>
      <c r="AY126" s="206" t="s">
        <v>244</v>
      </c>
    </row>
    <row r="127" spans="1:65" s="2" customFormat="1" ht="16.5" customHeight="1">
      <c r="A127" s="36"/>
      <c r="B127" s="37"/>
      <c r="C127" s="218" t="s">
        <v>146</v>
      </c>
      <c r="D127" s="218" t="s">
        <v>264</v>
      </c>
      <c r="E127" s="219" t="s">
        <v>6439</v>
      </c>
      <c r="F127" s="220" t="s">
        <v>6440</v>
      </c>
      <c r="G127" s="221" t="s">
        <v>379</v>
      </c>
      <c r="H127" s="222">
        <v>21</v>
      </c>
      <c r="I127" s="223"/>
      <c r="J127" s="224">
        <f>ROUND(I127*H127,2)</f>
        <v>0</v>
      </c>
      <c r="K127" s="225"/>
      <c r="L127" s="226"/>
      <c r="M127" s="227" t="s">
        <v>18</v>
      </c>
      <c r="N127" s="228" t="s">
        <v>41</v>
      </c>
      <c r="O127" s="66"/>
      <c r="P127" s="191">
        <f>O127*H127</f>
        <v>0</v>
      </c>
      <c r="Q127" s="191">
        <v>2.1000000000000001E-4</v>
      </c>
      <c r="R127" s="191">
        <f>Q127*H127</f>
        <v>4.4099999999999999E-3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415</v>
      </c>
      <c r="AT127" s="193" t="s">
        <v>264</v>
      </c>
      <c r="AU127" s="193" t="s">
        <v>77</v>
      </c>
      <c r="AY127" s="19" t="s">
        <v>244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77</v>
      </c>
      <c r="BK127" s="194">
        <f>ROUND(I127*H127,2)</f>
        <v>0</v>
      </c>
      <c r="BL127" s="19" t="s">
        <v>167</v>
      </c>
      <c r="BM127" s="193" t="s">
        <v>6441</v>
      </c>
    </row>
    <row r="128" spans="1:65" s="13" customFormat="1">
      <c r="B128" s="195"/>
      <c r="C128" s="196"/>
      <c r="D128" s="197" t="s">
        <v>252</v>
      </c>
      <c r="E128" s="198" t="s">
        <v>18</v>
      </c>
      <c r="F128" s="199" t="s">
        <v>6442</v>
      </c>
      <c r="G128" s="196"/>
      <c r="H128" s="200">
        <v>21</v>
      </c>
      <c r="I128" s="201"/>
      <c r="J128" s="196"/>
      <c r="K128" s="196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252</v>
      </c>
      <c r="AU128" s="206" t="s">
        <v>77</v>
      </c>
      <c r="AV128" s="13" t="s">
        <v>79</v>
      </c>
      <c r="AW128" s="13" t="s">
        <v>32</v>
      </c>
      <c r="AX128" s="13" t="s">
        <v>77</v>
      </c>
      <c r="AY128" s="206" t="s">
        <v>244</v>
      </c>
    </row>
    <row r="129" spans="1:65" s="2" customFormat="1" ht="16.5" customHeight="1">
      <c r="A129" s="36"/>
      <c r="B129" s="37"/>
      <c r="C129" s="181" t="s">
        <v>158</v>
      </c>
      <c r="D129" s="181" t="s">
        <v>246</v>
      </c>
      <c r="E129" s="182" t="s">
        <v>5890</v>
      </c>
      <c r="F129" s="183" t="s">
        <v>1501</v>
      </c>
      <c r="G129" s="184" t="s">
        <v>1286</v>
      </c>
      <c r="H129" s="248"/>
      <c r="I129" s="186"/>
      <c r="J129" s="187">
        <f>ROUND(I129*H129,2)</f>
        <v>0</v>
      </c>
      <c r="K129" s="188"/>
      <c r="L129" s="41"/>
      <c r="M129" s="189" t="s">
        <v>18</v>
      </c>
      <c r="N129" s="190" t="s">
        <v>41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250</v>
      </c>
      <c r="AT129" s="193" t="s">
        <v>246</v>
      </c>
      <c r="AU129" s="193" t="s">
        <v>77</v>
      </c>
      <c r="AY129" s="19" t="s">
        <v>244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77</v>
      </c>
      <c r="BK129" s="194">
        <f>ROUND(I129*H129,2)</f>
        <v>0</v>
      </c>
      <c r="BL129" s="19" t="s">
        <v>250</v>
      </c>
      <c r="BM129" s="193" t="s">
        <v>6443</v>
      </c>
    </row>
    <row r="130" spans="1:65" s="12" customFormat="1" ht="25.9" customHeight="1">
      <c r="B130" s="165"/>
      <c r="C130" s="166"/>
      <c r="D130" s="167" t="s">
        <v>69</v>
      </c>
      <c r="E130" s="168" t="s">
        <v>1267</v>
      </c>
      <c r="F130" s="168" t="s">
        <v>1503</v>
      </c>
      <c r="G130" s="166"/>
      <c r="H130" s="166"/>
      <c r="I130" s="169"/>
      <c r="J130" s="170">
        <f>BK130</f>
        <v>0</v>
      </c>
      <c r="K130" s="166"/>
      <c r="L130" s="171"/>
      <c r="M130" s="172"/>
      <c r="N130" s="173"/>
      <c r="O130" s="173"/>
      <c r="P130" s="174">
        <f>SUM(P131:P137)</f>
        <v>0</v>
      </c>
      <c r="Q130" s="173"/>
      <c r="R130" s="174">
        <f>SUM(R131:R137)</f>
        <v>0</v>
      </c>
      <c r="S130" s="173"/>
      <c r="T130" s="175">
        <f>SUM(T131:T137)</f>
        <v>0</v>
      </c>
      <c r="AR130" s="176" t="s">
        <v>77</v>
      </c>
      <c r="AT130" s="177" t="s">
        <v>69</v>
      </c>
      <c r="AU130" s="177" t="s">
        <v>70</v>
      </c>
      <c r="AY130" s="176" t="s">
        <v>244</v>
      </c>
      <c r="BK130" s="178">
        <f>SUM(BK131:BK137)</f>
        <v>0</v>
      </c>
    </row>
    <row r="131" spans="1:65" s="2" customFormat="1" ht="16.5" customHeight="1">
      <c r="A131" s="36"/>
      <c r="B131" s="37"/>
      <c r="C131" s="218" t="s">
        <v>8</v>
      </c>
      <c r="D131" s="218" t="s">
        <v>264</v>
      </c>
      <c r="E131" s="219" t="s">
        <v>1528</v>
      </c>
      <c r="F131" s="220" t="s">
        <v>1529</v>
      </c>
      <c r="G131" s="221" t="s">
        <v>379</v>
      </c>
      <c r="H131" s="222">
        <v>860</v>
      </c>
      <c r="I131" s="223"/>
      <c r="J131" s="224">
        <f>ROUND(I131*H131,2)</f>
        <v>0</v>
      </c>
      <c r="K131" s="225"/>
      <c r="L131" s="226"/>
      <c r="M131" s="227" t="s">
        <v>18</v>
      </c>
      <c r="N131" s="228" t="s">
        <v>41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267</v>
      </c>
      <c r="AT131" s="193" t="s">
        <v>264</v>
      </c>
      <c r="AU131" s="193" t="s">
        <v>77</v>
      </c>
      <c r="AY131" s="19" t="s">
        <v>244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77</v>
      </c>
      <c r="BK131" s="194">
        <f>ROUND(I131*H131,2)</f>
        <v>0</v>
      </c>
      <c r="BL131" s="19" t="s">
        <v>250</v>
      </c>
      <c r="BM131" s="193" t="s">
        <v>6444</v>
      </c>
    </row>
    <row r="132" spans="1:65" s="2" customFormat="1" ht="29.25">
      <c r="A132" s="36"/>
      <c r="B132" s="37"/>
      <c r="C132" s="38"/>
      <c r="D132" s="197" t="s">
        <v>444</v>
      </c>
      <c r="E132" s="38"/>
      <c r="F132" s="239" t="s">
        <v>5912</v>
      </c>
      <c r="G132" s="38"/>
      <c r="H132" s="38"/>
      <c r="I132" s="240"/>
      <c r="J132" s="38"/>
      <c r="K132" s="38"/>
      <c r="L132" s="41"/>
      <c r="M132" s="241"/>
      <c r="N132" s="24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444</v>
      </c>
      <c r="AU132" s="19" t="s">
        <v>77</v>
      </c>
    </row>
    <row r="133" spans="1:65" s="13" customFormat="1">
      <c r="B133" s="195"/>
      <c r="C133" s="196"/>
      <c r="D133" s="197" t="s">
        <v>252</v>
      </c>
      <c r="E133" s="198" t="s">
        <v>18</v>
      </c>
      <c r="F133" s="199" t="s">
        <v>6445</v>
      </c>
      <c r="G133" s="196"/>
      <c r="H133" s="200">
        <v>860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252</v>
      </c>
      <c r="AU133" s="206" t="s">
        <v>77</v>
      </c>
      <c r="AV133" s="13" t="s">
        <v>79</v>
      </c>
      <c r="AW133" s="13" t="s">
        <v>32</v>
      </c>
      <c r="AX133" s="13" t="s">
        <v>77</v>
      </c>
      <c r="AY133" s="206" t="s">
        <v>244</v>
      </c>
    </row>
    <row r="134" spans="1:65" s="2" customFormat="1" ht="16.5" customHeight="1">
      <c r="A134" s="36"/>
      <c r="B134" s="37"/>
      <c r="C134" s="218" t="s">
        <v>167</v>
      </c>
      <c r="D134" s="218" t="s">
        <v>264</v>
      </c>
      <c r="E134" s="219" t="s">
        <v>1534</v>
      </c>
      <c r="F134" s="220" t="s">
        <v>1535</v>
      </c>
      <c r="G134" s="221" t="s">
        <v>379</v>
      </c>
      <c r="H134" s="222">
        <v>120</v>
      </c>
      <c r="I134" s="223"/>
      <c r="J134" s="224">
        <f>ROUND(I134*H134,2)</f>
        <v>0</v>
      </c>
      <c r="K134" s="225"/>
      <c r="L134" s="226"/>
      <c r="M134" s="227" t="s">
        <v>18</v>
      </c>
      <c r="N134" s="228" t="s">
        <v>41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267</v>
      </c>
      <c r="AT134" s="193" t="s">
        <v>264</v>
      </c>
      <c r="AU134" s="193" t="s">
        <v>77</v>
      </c>
      <c r="AY134" s="19" t="s">
        <v>244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77</v>
      </c>
      <c r="BK134" s="194">
        <f>ROUND(I134*H134,2)</f>
        <v>0</v>
      </c>
      <c r="BL134" s="19" t="s">
        <v>250</v>
      </c>
      <c r="BM134" s="193" t="s">
        <v>6446</v>
      </c>
    </row>
    <row r="135" spans="1:65" s="2" customFormat="1" ht="29.25">
      <c r="A135" s="36"/>
      <c r="B135" s="37"/>
      <c r="C135" s="38"/>
      <c r="D135" s="197" t="s">
        <v>444</v>
      </c>
      <c r="E135" s="38"/>
      <c r="F135" s="239" t="s">
        <v>5915</v>
      </c>
      <c r="G135" s="38"/>
      <c r="H135" s="38"/>
      <c r="I135" s="240"/>
      <c r="J135" s="38"/>
      <c r="K135" s="38"/>
      <c r="L135" s="41"/>
      <c r="M135" s="241"/>
      <c r="N135" s="24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444</v>
      </c>
      <c r="AU135" s="19" t="s">
        <v>77</v>
      </c>
    </row>
    <row r="136" spans="1:65" s="13" customFormat="1">
      <c r="B136" s="195"/>
      <c r="C136" s="196"/>
      <c r="D136" s="197" t="s">
        <v>252</v>
      </c>
      <c r="E136" s="198" t="s">
        <v>18</v>
      </c>
      <c r="F136" s="199" t="s">
        <v>863</v>
      </c>
      <c r="G136" s="196"/>
      <c r="H136" s="200">
        <v>120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252</v>
      </c>
      <c r="AU136" s="206" t="s">
        <v>77</v>
      </c>
      <c r="AV136" s="13" t="s">
        <v>79</v>
      </c>
      <c r="AW136" s="13" t="s">
        <v>32</v>
      </c>
      <c r="AX136" s="13" t="s">
        <v>77</v>
      </c>
      <c r="AY136" s="206" t="s">
        <v>244</v>
      </c>
    </row>
    <row r="137" spans="1:65" s="2" customFormat="1" ht="16.5" customHeight="1">
      <c r="A137" s="36"/>
      <c r="B137" s="37"/>
      <c r="C137" s="181" t="s">
        <v>333</v>
      </c>
      <c r="D137" s="181" t="s">
        <v>246</v>
      </c>
      <c r="E137" s="182" t="s">
        <v>5932</v>
      </c>
      <c r="F137" s="183" t="s">
        <v>1571</v>
      </c>
      <c r="G137" s="184" t="s">
        <v>1286</v>
      </c>
      <c r="H137" s="248"/>
      <c r="I137" s="186"/>
      <c r="J137" s="187">
        <f>ROUND(I137*H137,2)</f>
        <v>0</v>
      </c>
      <c r="K137" s="188"/>
      <c r="L137" s="41"/>
      <c r="M137" s="189" t="s">
        <v>18</v>
      </c>
      <c r="N137" s="190" t="s">
        <v>41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250</v>
      </c>
      <c r="AT137" s="193" t="s">
        <v>246</v>
      </c>
      <c r="AU137" s="193" t="s">
        <v>77</v>
      </c>
      <c r="AY137" s="19" t="s">
        <v>244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250</v>
      </c>
      <c r="BM137" s="193" t="s">
        <v>6447</v>
      </c>
    </row>
    <row r="138" spans="1:65" s="12" customFormat="1" ht="25.9" customHeight="1">
      <c r="B138" s="165"/>
      <c r="C138" s="166"/>
      <c r="D138" s="167" t="s">
        <v>69</v>
      </c>
      <c r="E138" s="168" t="s">
        <v>1337</v>
      </c>
      <c r="F138" s="168" t="s">
        <v>1604</v>
      </c>
      <c r="G138" s="166"/>
      <c r="H138" s="166"/>
      <c r="I138" s="169"/>
      <c r="J138" s="170">
        <f>BK138</f>
        <v>0</v>
      </c>
      <c r="K138" s="166"/>
      <c r="L138" s="171"/>
      <c r="M138" s="172"/>
      <c r="N138" s="173"/>
      <c r="O138" s="173"/>
      <c r="P138" s="174">
        <f>SUM(P139:P141)</f>
        <v>0</v>
      </c>
      <c r="Q138" s="173"/>
      <c r="R138" s="174">
        <f>SUM(R139:R141)</f>
        <v>0</v>
      </c>
      <c r="S138" s="173"/>
      <c r="T138" s="175">
        <f>SUM(T139:T141)</f>
        <v>0</v>
      </c>
      <c r="AR138" s="176" t="s">
        <v>77</v>
      </c>
      <c r="AT138" s="177" t="s">
        <v>69</v>
      </c>
      <c r="AU138" s="177" t="s">
        <v>70</v>
      </c>
      <c r="AY138" s="176" t="s">
        <v>244</v>
      </c>
      <c r="BK138" s="178">
        <f>SUM(BK139:BK141)</f>
        <v>0</v>
      </c>
    </row>
    <row r="139" spans="1:65" s="2" customFormat="1" ht="16.5" customHeight="1">
      <c r="A139" s="36"/>
      <c r="B139" s="37"/>
      <c r="C139" s="181" t="s">
        <v>339</v>
      </c>
      <c r="D139" s="181" t="s">
        <v>246</v>
      </c>
      <c r="E139" s="182" t="s">
        <v>5994</v>
      </c>
      <c r="F139" s="183" t="s">
        <v>1612</v>
      </c>
      <c r="G139" s="184" t="s">
        <v>505</v>
      </c>
      <c r="H139" s="185">
        <v>1</v>
      </c>
      <c r="I139" s="186"/>
      <c r="J139" s="187">
        <f>ROUND(I139*H139,2)</f>
        <v>0</v>
      </c>
      <c r="K139" s="188"/>
      <c r="L139" s="41"/>
      <c r="M139" s="189" t="s">
        <v>18</v>
      </c>
      <c r="N139" s="190" t="s">
        <v>41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250</v>
      </c>
      <c r="AT139" s="193" t="s">
        <v>246</v>
      </c>
      <c r="AU139" s="193" t="s">
        <v>77</v>
      </c>
      <c r="AY139" s="19" t="s">
        <v>244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77</v>
      </c>
      <c r="BK139" s="194">
        <f>ROUND(I139*H139,2)</f>
        <v>0</v>
      </c>
      <c r="BL139" s="19" t="s">
        <v>250</v>
      </c>
      <c r="BM139" s="193" t="s">
        <v>6448</v>
      </c>
    </row>
    <row r="140" spans="1:65" s="2" customFormat="1" ht="16.5" customHeight="1">
      <c r="A140" s="36"/>
      <c r="B140" s="37"/>
      <c r="C140" s="181" t="s">
        <v>344</v>
      </c>
      <c r="D140" s="181" t="s">
        <v>246</v>
      </c>
      <c r="E140" s="182" t="s">
        <v>5992</v>
      </c>
      <c r="F140" s="183" t="s">
        <v>1609</v>
      </c>
      <c r="G140" s="184" t="s">
        <v>505</v>
      </c>
      <c r="H140" s="185">
        <v>1</v>
      </c>
      <c r="I140" s="186"/>
      <c r="J140" s="187">
        <f>ROUND(I140*H140,2)</f>
        <v>0</v>
      </c>
      <c r="K140" s="188"/>
      <c r="L140" s="41"/>
      <c r="M140" s="189" t="s">
        <v>18</v>
      </c>
      <c r="N140" s="190" t="s">
        <v>41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250</v>
      </c>
      <c r="AT140" s="193" t="s">
        <v>246</v>
      </c>
      <c r="AU140" s="193" t="s">
        <v>77</v>
      </c>
      <c r="AY140" s="19" t="s">
        <v>244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77</v>
      </c>
      <c r="BK140" s="194">
        <f>ROUND(I140*H140,2)</f>
        <v>0</v>
      </c>
      <c r="BL140" s="19" t="s">
        <v>250</v>
      </c>
      <c r="BM140" s="193" t="s">
        <v>6449</v>
      </c>
    </row>
    <row r="141" spans="1:65" s="2" customFormat="1" ht="16.5" customHeight="1">
      <c r="A141" s="36"/>
      <c r="B141" s="37"/>
      <c r="C141" s="181" t="s">
        <v>348</v>
      </c>
      <c r="D141" s="181" t="s">
        <v>246</v>
      </c>
      <c r="E141" s="182" t="s">
        <v>5996</v>
      </c>
      <c r="F141" s="183" t="s">
        <v>1615</v>
      </c>
      <c r="G141" s="184" t="s">
        <v>505</v>
      </c>
      <c r="H141" s="185">
        <v>1</v>
      </c>
      <c r="I141" s="186"/>
      <c r="J141" s="187">
        <f>ROUND(I141*H141,2)</f>
        <v>0</v>
      </c>
      <c r="K141" s="188"/>
      <c r="L141" s="41"/>
      <c r="M141" s="243" t="s">
        <v>18</v>
      </c>
      <c r="N141" s="244" t="s">
        <v>41</v>
      </c>
      <c r="O141" s="245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250</v>
      </c>
      <c r="AT141" s="193" t="s">
        <v>246</v>
      </c>
      <c r="AU141" s="193" t="s">
        <v>77</v>
      </c>
      <c r="AY141" s="19" t="s">
        <v>244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77</v>
      </c>
      <c r="BK141" s="194">
        <f>ROUND(I141*H141,2)</f>
        <v>0</v>
      </c>
      <c r="BL141" s="19" t="s">
        <v>250</v>
      </c>
      <c r="BM141" s="193" t="s">
        <v>6450</v>
      </c>
    </row>
    <row r="142" spans="1:65" s="2" customFormat="1" ht="6.95" customHeight="1">
      <c r="A142" s="36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41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algorithmName="SHA-512" hashValue="17BjBkSKvIAG8eVpMbf9rrMfiMvGr/f+MTg5N2G3xkFbB7HyeEJ6UsOlR8mJAGWyCtjPlTMKBHM6I8UPInNBGA==" saltValue="GD22juEbCQod/cSbA/XAMtyZvwIDUDqHWXK+EGDgthdbTllxIDcVjgb9bvA7SFY4HMY/ctm8x385pffK/OPkvQ==" spinCount="100000" sheet="1" objects="1" scenarios="1" formatColumns="0" formatRows="0" autoFilter="0"/>
  <autoFilter ref="C95:K141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145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6422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6451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ROUND(J92,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ROUND((SUM(BE92:BE118)),  2)</f>
        <v>0</v>
      </c>
      <c r="G37" s="36"/>
      <c r="H37" s="36"/>
      <c r="I37" s="126">
        <v>0.21</v>
      </c>
      <c r="J37" s="125">
        <f>ROUND(((SUM(BE92:BE118))*I37),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ROUND((SUM(BF92:BF118)),  2)</f>
        <v>0</v>
      </c>
      <c r="G38" s="36"/>
      <c r="H38" s="36"/>
      <c r="I38" s="126">
        <v>0.15</v>
      </c>
      <c r="J38" s="125">
        <f>ROUND(((SUM(BF92:BF118))*I38),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ROUND((SUM(BG92:BG118)),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ROUND((SUM(BH92:BH118)),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ROUND((SUM(BI92:BI118)),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6422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02 - Slaboproud 3.NP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1650</v>
      </c>
      <c r="E68" s="145"/>
      <c r="F68" s="145"/>
      <c r="G68" s="145"/>
      <c r="H68" s="145"/>
      <c r="I68" s="145"/>
      <c r="J68" s="146">
        <f>J93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5" t="s">
        <v>229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1" t="s">
        <v>15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7" t="str">
        <f>E7</f>
        <v>JAK  - Smluvní rozpočet VZ.13.2022</v>
      </c>
      <c r="F78" s="398"/>
      <c r="G78" s="398"/>
      <c r="H78" s="39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3"/>
      <c r="C79" s="31" t="s">
        <v>200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47" s="1" customFormat="1" ht="16.5" customHeight="1">
      <c r="B80" s="23"/>
      <c r="C80" s="24"/>
      <c r="D80" s="24"/>
      <c r="E80" s="397" t="s">
        <v>6357</v>
      </c>
      <c r="F80" s="370"/>
      <c r="G80" s="370"/>
      <c r="H80" s="370"/>
      <c r="I80" s="24"/>
      <c r="J80" s="24"/>
      <c r="K80" s="24"/>
      <c r="L80" s="22"/>
    </row>
    <row r="81" spans="1:65" s="1" customFormat="1" ht="12" customHeight="1">
      <c r="B81" s="23"/>
      <c r="C81" s="31" t="s">
        <v>202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06" t="s">
        <v>6422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6359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82" t="str">
        <f>E13</f>
        <v>02 - Slaboproud 3.NP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20</v>
      </c>
      <c r="D86" s="38"/>
      <c r="E86" s="38"/>
      <c r="F86" s="29" t="str">
        <f>F16</f>
        <v xml:space="preserve"> </v>
      </c>
      <c r="G86" s="38"/>
      <c r="H86" s="38"/>
      <c r="I86" s="31" t="s">
        <v>22</v>
      </c>
      <c r="J86" s="61" t="str">
        <f>IF(J16="","",J16)</f>
        <v>12. 8. 2022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40.15" customHeight="1">
      <c r="A88" s="36"/>
      <c r="B88" s="37"/>
      <c r="C88" s="31" t="s">
        <v>24</v>
      </c>
      <c r="D88" s="38"/>
      <c r="E88" s="38"/>
      <c r="F88" s="29" t="str">
        <f>E19</f>
        <v>MČ Praha 6, odbor školství</v>
      </c>
      <c r="G88" s="38"/>
      <c r="H88" s="38"/>
      <c r="I88" s="31" t="s">
        <v>30</v>
      </c>
      <c r="J88" s="34" t="str">
        <f>E25</f>
        <v>D - PLUS PROJEKTOVÁ A INŽENÝRSKÁ a.s.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28</v>
      </c>
      <c r="D89" s="38"/>
      <c r="E89" s="38"/>
      <c r="F89" s="29" t="str">
        <f>IF(E22="","",E22)</f>
        <v>Vyplň údaj</v>
      </c>
      <c r="G89" s="38"/>
      <c r="H89" s="38"/>
      <c r="I89" s="31" t="s">
        <v>33</v>
      </c>
      <c r="J89" s="34" t="str">
        <f>E28</f>
        <v xml:space="preserve"> 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230</v>
      </c>
      <c r="D91" s="156" t="s">
        <v>55</v>
      </c>
      <c r="E91" s="156" t="s">
        <v>51</v>
      </c>
      <c r="F91" s="156" t="s">
        <v>52</v>
      </c>
      <c r="G91" s="156" t="s">
        <v>231</v>
      </c>
      <c r="H91" s="156" t="s">
        <v>232</v>
      </c>
      <c r="I91" s="156" t="s">
        <v>233</v>
      </c>
      <c r="J91" s="157" t="s">
        <v>206</v>
      </c>
      <c r="K91" s="158" t="s">
        <v>234</v>
      </c>
      <c r="L91" s="159"/>
      <c r="M91" s="70" t="s">
        <v>18</v>
      </c>
      <c r="N91" s="71" t="s">
        <v>40</v>
      </c>
      <c r="O91" s="71" t="s">
        <v>235</v>
      </c>
      <c r="P91" s="71" t="s">
        <v>236</v>
      </c>
      <c r="Q91" s="71" t="s">
        <v>237</v>
      </c>
      <c r="R91" s="71" t="s">
        <v>238</v>
      </c>
      <c r="S91" s="71" t="s">
        <v>239</v>
      </c>
      <c r="T91" s="72" t="s">
        <v>240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241</v>
      </c>
      <c r="D92" s="38"/>
      <c r="E92" s="38"/>
      <c r="F92" s="38"/>
      <c r="G92" s="38"/>
      <c r="H92" s="38"/>
      <c r="I92" s="38"/>
      <c r="J92" s="160">
        <f>BK92</f>
        <v>0</v>
      </c>
      <c r="K92" s="38"/>
      <c r="L92" s="41"/>
      <c r="M92" s="73"/>
      <c r="N92" s="161"/>
      <c r="O92" s="74"/>
      <c r="P92" s="162">
        <f>P93</f>
        <v>0</v>
      </c>
      <c r="Q92" s="74"/>
      <c r="R92" s="162">
        <f>R93</f>
        <v>0</v>
      </c>
      <c r="S92" s="74"/>
      <c r="T92" s="163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69</v>
      </c>
      <c r="AU92" s="19" t="s">
        <v>207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69</v>
      </c>
      <c r="E93" s="168" t="s">
        <v>1240</v>
      </c>
      <c r="F93" s="168" t="s">
        <v>1655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SUM(P94:P118)</f>
        <v>0</v>
      </c>
      <c r="Q93" s="173"/>
      <c r="R93" s="174">
        <f>SUM(R94:R118)</f>
        <v>0</v>
      </c>
      <c r="S93" s="173"/>
      <c r="T93" s="175">
        <f>SUM(T94:T118)</f>
        <v>0</v>
      </c>
      <c r="AR93" s="176" t="s">
        <v>77</v>
      </c>
      <c r="AT93" s="177" t="s">
        <v>69</v>
      </c>
      <c r="AU93" s="177" t="s">
        <v>70</v>
      </c>
      <c r="AY93" s="176" t="s">
        <v>244</v>
      </c>
      <c r="BK93" s="178">
        <f>SUM(BK94:BK118)</f>
        <v>0</v>
      </c>
    </row>
    <row r="94" spans="1:65" s="2" customFormat="1" ht="37.9" customHeight="1">
      <c r="A94" s="36"/>
      <c r="B94" s="37"/>
      <c r="C94" s="181" t="s">
        <v>77</v>
      </c>
      <c r="D94" s="181" t="s">
        <v>246</v>
      </c>
      <c r="E94" s="182" t="s">
        <v>6452</v>
      </c>
      <c r="F94" s="183" t="s">
        <v>6453</v>
      </c>
      <c r="G94" s="184" t="s">
        <v>1227</v>
      </c>
      <c r="H94" s="185">
        <v>1</v>
      </c>
      <c r="I94" s="186"/>
      <c r="J94" s="187">
        <f>ROUND(I94*H94,2)</f>
        <v>0</v>
      </c>
      <c r="K94" s="188"/>
      <c r="L94" s="41"/>
      <c r="M94" s="189" t="s">
        <v>18</v>
      </c>
      <c r="N94" s="190" t="s">
        <v>41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250</v>
      </c>
      <c r="AT94" s="193" t="s">
        <v>246</v>
      </c>
      <c r="AU94" s="193" t="s">
        <v>77</v>
      </c>
      <c r="AY94" s="19" t="s">
        <v>244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9" t="s">
        <v>77</v>
      </c>
      <c r="BK94" s="194">
        <f>ROUND(I94*H94,2)</f>
        <v>0</v>
      </c>
      <c r="BL94" s="19" t="s">
        <v>250</v>
      </c>
      <c r="BM94" s="193" t="s">
        <v>6454</v>
      </c>
    </row>
    <row r="95" spans="1:65" s="2" customFormat="1" ht="33" customHeight="1">
      <c r="A95" s="36"/>
      <c r="B95" s="37"/>
      <c r="C95" s="218" t="s">
        <v>79</v>
      </c>
      <c r="D95" s="218" t="s">
        <v>264</v>
      </c>
      <c r="E95" s="219" t="s">
        <v>6042</v>
      </c>
      <c r="F95" s="220" t="s">
        <v>6043</v>
      </c>
      <c r="G95" s="221" t="s">
        <v>1227</v>
      </c>
      <c r="H95" s="222">
        <v>9</v>
      </c>
      <c r="I95" s="223"/>
      <c r="J95" s="224">
        <f>ROUND(I95*H95,2)</f>
        <v>0</v>
      </c>
      <c r="K95" s="225"/>
      <c r="L95" s="226"/>
      <c r="M95" s="227" t="s">
        <v>18</v>
      </c>
      <c r="N95" s="228" t="s">
        <v>41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267</v>
      </c>
      <c r="AT95" s="193" t="s">
        <v>264</v>
      </c>
      <c r="AU95" s="193" t="s">
        <v>77</v>
      </c>
      <c r="AY95" s="19" t="s">
        <v>244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9" t="s">
        <v>77</v>
      </c>
      <c r="BK95" s="194">
        <f>ROUND(I95*H95,2)</f>
        <v>0</v>
      </c>
      <c r="BL95" s="19" t="s">
        <v>250</v>
      </c>
      <c r="BM95" s="193" t="s">
        <v>6455</v>
      </c>
    </row>
    <row r="96" spans="1:65" s="2" customFormat="1" ht="19.5">
      <c r="A96" s="36"/>
      <c r="B96" s="37"/>
      <c r="C96" s="38"/>
      <c r="D96" s="197" t="s">
        <v>444</v>
      </c>
      <c r="E96" s="38"/>
      <c r="F96" s="239" t="s">
        <v>6045</v>
      </c>
      <c r="G96" s="38"/>
      <c r="H96" s="38"/>
      <c r="I96" s="240"/>
      <c r="J96" s="38"/>
      <c r="K96" s="38"/>
      <c r="L96" s="41"/>
      <c r="M96" s="241"/>
      <c r="N96" s="24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444</v>
      </c>
      <c r="AU96" s="19" t="s">
        <v>77</v>
      </c>
    </row>
    <row r="97" spans="1:65" s="13" customFormat="1">
      <c r="B97" s="195"/>
      <c r="C97" s="196"/>
      <c r="D97" s="197" t="s">
        <v>252</v>
      </c>
      <c r="E97" s="198" t="s">
        <v>18</v>
      </c>
      <c r="F97" s="199" t="s">
        <v>286</v>
      </c>
      <c r="G97" s="196"/>
      <c r="H97" s="200">
        <v>9</v>
      </c>
      <c r="I97" s="201"/>
      <c r="J97" s="196"/>
      <c r="K97" s="196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252</v>
      </c>
      <c r="AU97" s="206" t="s">
        <v>77</v>
      </c>
      <c r="AV97" s="13" t="s">
        <v>79</v>
      </c>
      <c r="AW97" s="13" t="s">
        <v>32</v>
      </c>
      <c r="AX97" s="13" t="s">
        <v>77</v>
      </c>
      <c r="AY97" s="206" t="s">
        <v>244</v>
      </c>
    </row>
    <row r="98" spans="1:65" s="2" customFormat="1" ht="37.9" customHeight="1">
      <c r="A98" s="36"/>
      <c r="B98" s="37"/>
      <c r="C98" s="218" t="s">
        <v>131</v>
      </c>
      <c r="D98" s="218" t="s">
        <v>264</v>
      </c>
      <c r="E98" s="219" t="s">
        <v>6046</v>
      </c>
      <c r="F98" s="220" t="s">
        <v>6047</v>
      </c>
      <c r="G98" s="221" t="s">
        <v>1227</v>
      </c>
      <c r="H98" s="222">
        <v>5</v>
      </c>
      <c r="I98" s="223"/>
      <c r="J98" s="224">
        <f>ROUND(I98*H98,2)</f>
        <v>0</v>
      </c>
      <c r="K98" s="225"/>
      <c r="L98" s="226"/>
      <c r="M98" s="227" t="s">
        <v>18</v>
      </c>
      <c r="N98" s="228" t="s">
        <v>41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267</v>
      </c>
      <c r="AT98" s="193" t="s">
        <v>264</v>
      </c>
      <c r="AU98" s="193" t="s">
        <v>77</v>
      </c>
      <c r="AY98" s="19" t="s">
        <v>244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250</v>
      </c>
      <c r="BM98" s="193" t="s">
        <v>6456</v>
      </c>
    </row>
    <row r="99" spans="1:65" s="2" customFormat="1" ht="19.5">
      <c r="A99" s="36"/>
      <c r="B99" s="37"/>
      <c r="C99" s="38"/>
      <c r="D99" s="197" t="s">
        <v>444</v>
      </c>
      <c r="E99" s="38"/>
      <c r="F99" s="239" t="s">
        <v>6045</v>
      </c>
      <c r="G99" s="38"/>
      <c r="H99" s="38"/>
      <c r="I99" s="240"/>
      <c r="J99" s="38"/>
      <c r="K99" s="38"/>
      <c r="L99" s="41"/>
      <c r="M99" s="241"/>
      <c r="N99" s="24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444</v>
      </c>
      <c r="AU99" s="19" t="s">
        <v>77</v>
      </c>
    </row>
    <row r="100" spans="1:65" s="13" customFormat="1">
      <c r="B100" s="195"/>
      <c r="C100" s="196"/>
      <c r="D100" s="197" t="s">
        <v>252</v>
      </c>
      <c r="E100" s="198" t="s">
        <v>18</v>
      </c>
      <c r="F100" s="199" t="s">
        <v>271</v>
      </c>
      <c r="G100" s="196"/>
      <c r="H100" s="200">
        <v>5</v>
      </c>
      <c r="I100" s="201"/>
      <c r="J100" s="196"/>
      <c r="K100" s="196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252</v>
      </c>
      <c r="AU100" s="206" t="s">
        <v>77</v>
      </c>
      <c r="AV100" s="13" t="s">
        <v>79</v>
      </c>
      <c r="AW100" s="13" t="s">
        <v>32</v>
      </c>
      <c r="AX100" s="13" t="s">
        <v>77</v>
      </c>
      <c r="AY100" s="206" t="s">
        <v>244</v>
      </c>
    </row>
    <row r="101" spans="1:65" s="2" customFormat="1" ht="33" customHeight="1">
      <c r="A101" s="36"/>
      <c r="B101" s="37"/>
      <c r="C101" s="218" t="s">
        <v>250</v>
      </c>
      <c r="D101" s="218" t="s">
        <v>264</v>
      </c>
      <c r="E101" s="219" t="s">
        <v>6052</v>
      </c>
      <c r="F101" s="220" t="s">
        <v>6053</v>
      </c>
      <c r="G101" s="221" t="s">
        <v>1227</v>
      </c>
      <c r="H101" s="222">
        <v>1</v>
      </c>
      <c r="I101" s="223"/>
      <c r="J101" s="224">
        <f>ROUND(I101*H101,2)</f>
        <v>0</v>
      </c>
      <c r="K101" s="225"/>
      <c r="L101" s="226"/>
      <c r="M101" s="227" t="s">
        <v>18</v>
      </c>
      <c r="N101" s="228" t="s">
        <v>41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267</v>
      </c>
      <c r="AT101" s="193" t="s">
        <v>264</v>
      </c>
      <c r="AU101" s="193" t="s">
        <v>77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250</v>
      </c>
      <c r="BM101" s="193" t="s">
        <v>6457</v>
      </c>
    </row>
    <row r="102" spans="1:65" s="2" customFormat="1" ht="19.5">
      <c r="A102" s="36"/>
      <c r="B102" s="37"/>
      <c r="C102" s="38"/>
      <c r="D102" s="197" t="s">
        <v>444</v>
      </c>
      <c r="E102" s="38"/>
      <c r="F102" s="239" t="s">
        <v>6045</v>
      </c>
      <c r="G102" s="38"/>
      <c r="H102" s="38"/>
      <c r="I102" s="240"/>
      <c r="J102" s="38"/>
      <c r="K102" s="38"/>
      <c r="L102" s="41"/>
      <c r="M102" s="241"/>
      <c r="N102" s="24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444</v>
      </c>
      <c r="AU102" s="19" t="s">
        <v>77</v>
      </c>
    </row>
    <row r="103" spans="1:65" s="13" customFormat="1">
      <c r="B103" s="195"/>
      <c r="C103" s="196"/>
      <c r="D103" s="197" t="s">
        <v>252</v>
      </c>
      <c r="E103" s="198" t="s">
        <v>18</v>
      </c>
      <c r="F103" s="199" t="s">
        <v>77</v>
      </c>
      <c r="G103" s="196"/>
      <c r="H103" s="200">
        <v>1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252</v>
      </c>
      <c r="AU103" s="206" t="s">
        <v>77</v>
      </c>
      <c r="AV103" s="13" t="s">
        <v>79</v>
      </c>
      <c r="AW103" s="13" t="s">
        <v>32</v>
      </c>
      <c r="AX103" s="13" t="s">
        <v>77</v>
      </c>
      <c r="AY103" s="206" t="s">
        <v>244</v>
      </c>
    </row>
    <row r="104" spans="1:65" s="2" customFormat="1" ht="16.5" customHeight="1">
      <c r="A104" s="36"/>
      <c r="B104" s="37"/>
      <c r="C104" s="218" t="s">
        <v>271</v>
      </c>
      <c r="D104" s="218" t="s">
        <v>264</v>
      </c>
      <c r="E104" s="219" t="s">
        <v>6058</v>
      </c>
      <c r="F104" s="220" t="s">
        <v>6059</v>
      </c>
      <c r="G104" s="221" t="s">
        <v>379</v>
      </c>
      <c r="H104" s="222">
        <v>1280</v>
      </c>
      <c r="I104" s="223"/>
      <c r="J104" s="224">
        <f>ROUND(I104*H104,2)</f>
        <v>0</v>
      </c>
      <c r="K104" s="225"/>
      <c r="L104" s="226"/>
      <c r="M104" s="227" t="s">
        <v>18</v>
      </c>
      <c r="N104" s="228" t="s">
        <v>41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267</v>
      </c>
      <c r="AT104" s="193" t="s">
        <v>264</v>
      </c>
      <c r="AU104" s="193" t="s">
        <v>77</v>
      </c>
      <c r="AY104" s="19" t="s">
        <v>244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250</v>
      </c>
      <c r="BM104" s="193" t="s">
        <v>6458</v>
      </c>
    </row>
    <row r="105" spans="1:65" s="2" customFormat="1" ht="19.5">
      <c r="A105" s="36"/>
      <c r="B105" s="37"/>
      <c r="C105" s="38"/>
      <c r="D105" s="197" t="s">
        <v>444</v>
      </c>
      <c r="E105" s="38"/>
      <c r="F105" s="239" t="s">
        <v>6061</v>
      </c>
      <c r="G105" s="38"/>
      <c r="H105" s="38"/>
      <c r="I105" s="240"/>
      <c r="J105" s="38"/>
      <c r="K105" s="38"/>
      <c r="L105" s="41"/>
      <c r="M105" s="241"/>
      <c r="N105" s="24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444</v>
      </c>
      <c r="AU105" s="19" t="s">
        <v>77</v>
      </c>
    </row>
    <row r="106" spans="1:65" s="13" customFormat="1">
      <c r="B106" s="195"/>
      <c r="C106" s="196"/>
      <c r="D106" s="197" t="s">
        <v>252</v>
      </c>
      <c r="E106" s="198" t="s">
        <v>18</v>
      </c>
      <c r="F106" s="199" t="s">
        <v>6459</v>
      </c>
      <c r="G106" s="196"/>
      <c r="H106" s="200">
        <v>1280</v>
      </c>
      <c r="I106" s="201"/>
      <c r="J106" s="196"/>
      <c r="K106" s="196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252</v>
      </c>
      <c r="AU106" s="206" t="s">
        <v>77</v>
      </c>
      <c r="AV106" s="13" t="s">
        <v>79</v>
      </c>
      <c r="AW106" s="13" t="s">
        <v>32</v>
      </c>
      <c r="AX106" s="13" t="s">
        <v>77</v>
      </c>
      <c r="AY106" s="206" t="s">
        <v>244</v>
      </c>
    </row>
    <row r="107" spans="1:65" s="2" customFormat="1" ht="33" customHeight="1">
      <c r="A107" s="36"/>
      <c r="B107" s="37"/>
      <c r="C107" s="218" t="s">
        <v>275</v>
      </c>
      <c r="D107" s="218" t="s">
        <v>264</v>
      </c>
      <c r="E107" s="219" t="s">
        <v>6065</v>
      </c>
      <c r="F107" s="220" t="s">
        <v>1742</v>
      </c>
      <c r="G107" s="221" t="s">
        <v>379</v>
      </c>
      <c r="H107" s="222">
        <v>450</v>
      </c>
      <c r="I107" s="223"/>
      <c r="J107" s="224">
        <f>ROUND(I107*H107,2)</f>
        <v>0</v>
      </c>
      <c r="K107" s="225"/>
      <c r="L107" s="226"/>
      <c r="M107" s="227" t="s">
        <v>18</v>
      </c>
      <c r="N107" s="228" t="s">
        <v>41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267</v>
      </c>
      <c r="AT107" s="193" t="s">
        <v>264</v>
      </c>
      <c r="AU107" s="193" t="s">
        <v>77</v>
      </c>
      <c r="AY107" s="19" t="s">
        <v>244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250</v>
      </c>
      <c r="BM107" s="193" t="s">
        <v>6460</v>
      </c>
    </row>
    <row r="108" spans="1:65" s="2" customFormat="1" ht="19.5">
      <c r="A108" s="36"/>
      <c r="B108" s="37"/>
      <c r="C108" s="38"/>
      <c r="D108" s="197" t="s">
        <v>444</v>
      </c>
      <c r="E108" s="38"/>
      <c r="F108" s="239" t="s">
        <v>6067</v>
      </c>
      <c r="G108" s="38"/>
      <c r="H108" s="38"/>
      <c r="I108" s="240"/>
      <c r="J108" s="38"/>
      <c r="K108" s="38"/>
      <c r="L108" s="41"/>
      <c r="M108" s="241"/>
      <c r="N108" s="24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444</v>
      </c>
      <c r="AU108" s="19" t="s">
        <v>77</v>
      </c>
    </row>
    <row r="109" spans="1:65" s="13" customFormat="1">
      <c r="B109" s="195"/>
      <c r="C109" s="196"/>
      <c r="D109" s="197" t="s">
        <v>252</v>
      </c>
      <c r="E109" s="198" t="s">
        <v>18</v>
      </c>
      <c r="F109" s="199" t="s">
        <v>4049</v>
      </c>
      <c r="G109" s="196"/>
      <c r="H109" s="200">
        <v>450</v>
      </c>
      <c r="I109" s="201"/>
      <c r="J109" s="196"/>
      <c r="K109" s="196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252</v>
      </c>
      <c r="AU109" s="206" t="s">
        <v>77</v>
      </c>
      <c r="AV109" s="13" t="s">
        <v>79</v>
      </c>
      <c r="AW109" s="13" t="s">
        <v>32</v>
      </c>
      <c r="AX109" s="13" t="s">
        <v>77</v>
      </c>
      <c r="AY109" s="206" t="s">
        <v>244</v>
      </c>
    </row>
    <row r="110" spans="1:65" s="2" customFormat="1" ht="16.5" customHeight="1">
      <c r="A110" s="36"/>
      <c r="B110" s="37"/>
      <c r="C110" s="218" t="s">
        <v>279</v>
      </c>
      <c r="D110" s="218" t="s">
        <v>264</v>
      </c>
      <c r="E110" s="219" t="s">
        <v>6072</v>
      </c>
      <c r="F110" s="220" t="s">
        <v>6073</v>
      </c>
      <c r="G110" s="221" t="s">
        <v>379</v>
      </c>
      <c r="H110" s="222">
        <v>50</v>
      </c>
      <c r="I110" s="223"/>
      <c r="J110" s="224">
        <f>ROUND(I110*H110,2)</f>
        <v>0</v>
      </c>
      <c r="K110" s="225"/>
      <c r="L110" s="226"/>
      <c r="M110" s="227" t="s">
        <v>18</v>
      </c>
      <c r="N110" s="228" t="s">
        <v>41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267</v>
      </c>
      <c r="AT110" s="193" t="s">
        <v>264</v>
      </c>
      <c r="AU110" s="193" t="s">
        <v>77</v>
      </c>
      <c r="AY110" s="19" t="s">
        <v>244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77</v>
      </c>
      <c r="BK110" s="194">
        <f>ROUND(I110*H110,2)</f>
        <v>0</v>
      </c>
      <c r="BL110" s="19" t="s">
        <v>250</v>
      </c>
      <c r="BM110" s="193" t="s">
        <v>6461</v>
      </c>
    </row>
    <row r="111" spans="1:65" s="13" customFormat="1">
      <c r="B111" s="195"/>
      <c r="C111" s="196"/>
      <c r="D111" s="197" t="s">
        <v>252</v>
      </c>
      <c r="E111" s="198" t="s">
        <v>18</v>
      </c>
      <c r="F111" s="199" t="s">
        <v>512</v>
      </c>
      <c r="G111" s="196"/>
      <c r="H111" s="200">
        <v>50</v>
      </c>
      <c r="I111" s="201"/>
      <c r="J111" s="196"/>
      <c r="K111" s="196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252</v>
      </c>
      <c r="AU111" s="206" t="s">
        <v>77</v>
      </c>
      <c r="AV111" s="13" t="s">
        <v>79</v>
      </c>
      <c r="AW111" s="13" t="s">
        <v>32</v>
      </c>
      <c r="AX111" s="13" t="s">
        <v>77</v>
      </c>
      <c r="AY111" s="206" t="s">
        <v>244</v>
      </c>
    </row>
    <row r="112" spans="1:65" s="2" customFormat="1" ht="66.75" customHeight="1">
      <c r="A112" s="36"/>
      <c r="B112" s="37"/>
      <c r="C112" s="218" t="s">
        <v>267</v>
      </c>
      <c r="D112" s="218" t="s">
        <v>264</v>
      </c>
      <c r="E112" s="219" t="s">
        <v>6082</v>
      </c>
      <c r="F112" s="220" t="s">
        <v>6083</v>
      </c>
      <c r="G112" s="221" t="s">
        <v>505</v>
      </c>
      <c r="H112" s="222">
        <v>5</v>
      </c>
      <c r="I112" s="223"/>
      <c r="J112" s="224">
        <f>ROUND(I112*H112,2)</f>
        <v>0</v>
      </c>
      <c r="K112" s="225"/>
      <c r="L112" s="226"/>
      <c r="M112" s="227" t="s">
        <v>18</v>
      </c>
      <c r="N112" s="228" t="s">
        <v>41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267</v>
      </c>
      <c r="AT112" s="193" t="s">
        <v>264</v>
      </c>
      <c r="AU112" s="193" t="s">
        <v>77</v>
      </c>
      <c r="AY112" s="19" t="s">
        <v>244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77</v>
      </c>
      <c r="BK112" s="194">
        <f>ROUND(I112*H112,2)</f>
        <v>0</v>
      </c>
      <c r="BL112" s="19" t="s">
        <v>250</v>
      </c>
      <c r="BM112" s="193" t="s">
        <v>6462</v>
      </c>
    </row>
    <row r="113" spans="1:65" s="13" customFormat="1">
      <c r="B113" s="195"/>
      <c r="C113" s="196"/>
      <c r="D113" s="197" t="s">
        <v>252</v>
      </c>
      <c r="E113" s="198" t="s">
        <v>18</v>
      </c>
      <c r="F113" s="199" t="s">
        <v>271</v>
      </c>
      <c r="G113" s="196"/>
      <c r="H113" s="200">
        <v>5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252</v>
      </c>
      <c r="AU113" s="206" t="s">
        <v>77</v>
      </c>
      <c r="AV113" s="13" t="s">
        <v>79</v>
      </c>
      <c r="AW113" s="13" t="s">
        <v>32</v>
      </c>
      <c r="AX113" s="13" t="s">
        <v>77</v>
      </c>
      <c r="AY113" s="206" t="s">
        <v>244</v>
      </c>
    </row>
    <row r="114" spans="1:65" s="2" customFormat="1" ht="16.5" customHeight="1">
      <c r="A114" s="36"/>
      <c r="B114" s="37"/>
      <c r="C114" s="218" t="s">
        <v>286</v>
      </c>
      <c r="D114" s="218" t="s">
        <v>264</v>
      </c>
      <c r="E114" s="219" t="s">
        <v>6088</v>
      </c>
      <c r="F114" s="220" t="s">
        <v>1666</v>
      </c>
      <c r="G114" s="221" t="s">
        <v>505</v>
      </c>
      <c r="H114" s="222">
        <v>1</v>
      </c>
      <c r="I114" s="223"/>
      <c r="J114" s="224">
        <f>ROUND(I114*H114,2)</f>
        <v>0</v>
      </c>
      <c r="K114" s="225"/>
      <c r="L114" s="226"/>
      <c r="M114" s="227" t="s">
        <v>18</v>
      </c>
      <c r="N114" s="228" t="s">
        <v>41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267</v>
      </c>
      <c r="AT114" s="193" t="s">
        <v>264</v>
      </c>
      <c r="AU114" s="193" t="s">
        <v>77</v>
      </c>
      <c r="AY114" s="19" t="s">
        <v>244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77</v>
      </c>
      <c r="BK114" s="194">
        <f>ROUND(I114*H114,2)</f>
        <v>0</v>
      </c>
      <c r="BL114" s="19" t="s">
        <v>250</v>
      </c>
      <c r="BM114" s="193" t="s">
        <v>6463</v>
      </c>
    </row>
    <row r="115" spans="1:65" s="2" customFormat="1" ht="16.5" customHeight="1">
      <c r="A115" s="36"/>
      <c r="B115" s="37"/>
      <c r="C115" s="218" t="s">
        <v>293</v>
      </c>
      <c r="D115" s="218" t="s">
        <v>264</v>
      </c>
      <c r="E115" s="219" t="s">
        <v>6090</v>
      </c>
      <c r="F115" s="220" t="s">
        <v>6091</v>
      </c>
      <c r="G115" s="221" t="s">
        <v>505</v>
      </c>
      <c r="H115" s="222">
        <v>1</v>
      </c>
      <c r="I115" s="223"/>
      <c r="J115" s="224">
        <f>ROUND(I115*H115,2)</f>
        <v>0</v>
      </c>
      <c r="K115" s="225"/>
      <c r="L115" s="226"/>
      <c r="M115" s="227" t="s">
        <v>18</v>
      </c>
      <c r="N115" s="228" t="s">
        <v>41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267</v>
      </c>
      <c r="AT115" s="193" t="s">
        <v>264</v>
      </c>
      <c r="AU115" s="193" t="s">
        <v>77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6464</v>
      </c>
    </row>
    <row r="116" spans="1:65" s="2" customFormat="1" ht="87.75">
      <c r="A116" s="36"/>
      <c r="B116" s="37"/>
      <c r="C116" s="38"/>
      <c r="D116" s="197" t="s">
        <v>444</v>
      </c>
      <c r="E116" s="38"/>
      <c r="F116" s="239" t="s">
        <v>6093</v>
      </c>
      <c r="G116" s="38"/>
      <c r="H116" s="38"/>
      <c r="I116" s="240"/>
      <c r="J116" s="38"/>
      <c r="K116" s="38"/>
      <c r="L116" s="41"/>
      <c r="M116" s="241"/>
      <c r="N116" s="24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444</v>
      </c>
      <c r="AU116" s="19" t="s">
        <v>77</v>
      </c>
    </row>
    <row r="117" spans="1:65" s="13" customFormat="1">
      <c r="B117" s="195"/>
      <c r="C117" s="196"/>
      <c r="D117" s="197" t="s">
        <v>252</v>
      </c>
      <c r="E117" s="198" t="s">
        <v>18</v>
      </c>
      <c r="F117" s="199" t="s">
        <v>77</v>
      </c>
      <c r="G117" s="196"/>
      <c r="H117" s="200">
        <v>1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252</v>
      </c>
      <c r="AU117" s="206" t="s">
        <v>77</v>
      </c>
      <c r="AV117" s="13" t="s">
        <v>79</v>
      </c>
      <c r="AW117" s="13" t="s">
        <v>32</v>
      </c>
      <c r="AX117" s="13" t="s">
        <v>77</v>
      </c>
      <c r="AY117" s="206" t="s">
        <v>244</v>
      </c>
    </row>
    <row r="118" spans="1:65" s="2" customFormat="1" ht="16.5" customHeight="1">
      <c r="A118" s="36"/>
      <c r="B118" s="37"/>
      <c r="C118" s="181" t="s">
        <v>126</v>
      </c>
      <c r="D118" s="181" t="s">
        <v>246</v>
      </c>
      <c r="E118" s="182" t="s">
        <v>6109</v>
      </c>
      <c r="F118" s="183" t="s">
        <v>1669</v>
      </c>
      <c r="G118" s="184" t="s">
        <v>505</v>
      </c>
      <c r="H118" s="185">
        <v>1</v>
      </c>
      <c r="I118" s="186"/>
      <c r="J118" s="187">
        <f>ROUND(I118*H118,2)</f>
        <v>0</v>
      </c>
      <c r="K118" s="188"/>
      <c r="L118" s="41"/>
      <c r="M118" s="243" t="s">
        <v>18</v>
      </c>
      <c r="N118" s="244" t="s">
        <v>41</v>
      </c>
      <c r="O118" s="245"/>
      <c r="P118" s="246">
        <f>O118*H118</f>
        <v>0</v>
      </c>
      <c r="Q118" s="246">
        <v>0</v>
      </c>
      <c r="R118" s="246">
        <f>Q118*H118</f>
        <v>0</v>
      </c>
      <c r="S118" s="246">
        <v>0</v>
      </c>
      <c r="T118" s="247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250</v>
      </c>
      <c r="AT118" s="193" t="s">
        <v>246</v>
      </c>
      <c r="AU118" s="193" t="s">
        <v>77</v>
      </c>
      <c r="AY118" s="19" t="s">
        <v>244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250</v>
      </c>
      <c r="BM118" s="193" t="s">
        <v>6465</v>
      </c>
    </row>
    <row r="119" spans="1:65" s="2" customFormat="1" ht="6.95" customHeight="1">
      <c r="A119" s="36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1"/>
      <c r="M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</sheetData>
  <sheetProtection algorithmName="SHA-512" hashValue="m2VUVxzAQTCJn+q1B8mEGFjJ/JeKZkPoq6xtt0DNq5xuWlNs/CtaCytaLzQmdGculs49ILCRyr/fzNuzY9hzYw==" saltValue="N/buT1HhrtmLdW9GzapRXWq1LJeL3YKl6lPGnv0mCRSYTDPjgBumulva8qzkEZmlLPGsf+j3F/+BIiZa2wa5+A==" spinCount="100000" sheet="1" objects="1" scenarios="1" formatColumns="0" formatRows="0" autoFilter="0"/>
  <autoFilter ref="C91:K118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150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6466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6467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ROUND(J96,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ROUND((SUM(BE96:BE122)),  2)</f>
        <v>0</v>
      </c>
      <c r="G37" s="36"/>
      <c r="H37" s="36"/>
      <c r="I37" s="126">
        <v>0.21</v>
      </c>
      <c r="J37" s="125">
        <f>ROUND(((SUM(BE96:BE122))*I37),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ROUND((SUM(BF96:BF122)),  2)</f>
        <v>0</v>
      </c>
      <c r="G38" s="36"/>
      <c r="H38" s="36"/>
      <c r="I38" s="126">
        <v>0.15</v>
      </c>
      <c r="J38" s="125">
        <f>ROUND(((SUM(BF96:BF122))*I38),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ROUND((SUM(BG96:BG122)),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ROUND((SUM(BH96:BH122)),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ROUND((SUM(BI96:BI122)),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6466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01 - D1.4.5 - ZTI - pračka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5466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9" customFormat="1" ht="24.95" customHeight="1">
      <c r="B69" s="142"/>
      <c r="C69" s="143"/>
      <c r="D69" s="144" t="s">
        <v>214</v>
      </c>
      <c r="E69" s="145"/>
      <c r="F69" s="145"/>
      <c r="G69" s="145"/>
      <c r="H69" s="145"/>
      <c r="I69" s="145"/>
      <c r="J69" s="146">
        <f>J100</f>
        <v>0</v>
      </c>
      <c r="K69" s="143"/>
      <c r="L69" s="147"/>
    </row>
    <row r="70" spans="1:47" s="10" customFormat="1" ht="19.899999999999999" customHeight="1">
      <c r="B70" s="148"/>
      <c r="C70" s="99"/>
      <c r="D70" s="149" t="s">
        <v>215</v>
      </c>
      <c r="E70" s="150"/>
      <c r="F70" s="150"/>
      <c r="G70" s="150"/>
      <c r="H70" s="150"/>
      <c r="I70" s="150"/>
      <c r="J70" s="151">
        <f>J101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216</v>
      </c>
      <c r="E71" s="150"/>
      <c r="F71" s="150"/>
      <c r="G71" s="150"/>
      <c r="H71" s="150"/>
      <c r="I71" s="150"/>
      <c r="J71" s="151">
        <f>J109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217</v>
      </c>
      <c r="E72" s="150"/>
      <c r="F72" s="150"/>
      <c r="G72" s="150"/>
      <c r="H72" s="150"/>
      <c r="I72" s="150"/>
      <c r="J72" s="151">
        <f>J119</f>
        <v>0</v>
      </c>
      <c r="K72" s="99"/>
      <c r="L72" s="152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229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97" t="str">
        <f>E7</f>
        <v>JAK  - Smluvní rozpočet VZ.13.2022</v>
      </c>
      <c r="F82" s="398"/>
      <c r="G82" s="398"/>
      <c r="H82" s="39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397" t="s">
        <v>6357</v>
      </c>
      <c r="F84" s="370"/>
      <c r="G84" s="370"/>
      <c r="H84" s="370"/>
      <c r="I84" s="24"/>
      <c r="J84" s="24"/>
      <c r="K84" s="24"/>
      <c r="L84" s="22"/>
    </row>
    <row r="85" spans="1:63" s="1" customFormat="1" ht="12" customHeight="1">
      <c r="B85" s="23"/>
      <c r="C85" s="31" t="s">
        <v>202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06" t="s">
        <v>6466</v>
      </c>
      <c r="F86" s="396"/>
      <c r="G86" s="396"/>
      <c r="H86" s="396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6359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2" t="str">
        <f>E13</f>
        <v>01 - D1.4.5 - ZTI - pračka</v>
      </c>
      <c r="F88" s="396"/>
      <c r="G88" s="396"/>
      <c r="H88" s="396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20</v>
      </c>
      <c r="D90" s="38"/>
      <c r="E90" s="38"/>
      <c r="F90" s="29" t="str">
        <f>F16</f>
        <v xml:space="preserve"> </v>
      </c>
      <c r="G90" s="38"/>
      <c r="H90" s="38"/>
      <c r="I90" s="31" t="s">
        <v>22</v>
      </c>
      <c r="J90" s="61" t="str">
        <f>IF(J16="","",J16)</f>
        <v>12. 8. 2022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40.15" customHeight="1">
      <c r="A92" s="36"/>
      <c r="B92" s="37"/>
      <c r="C92" s="31" t="s">
        <v>24</v>
      </c>
      <c r="D92" s="38"/>
      <c r="E92" s="38"/>
      <c r="F92" s="29" t="str">
        <f>E19</f>
        <v>MČ Praha 6, odbor školství</v>
      </c>
      <c r="G92" s="38"/>
      <c r="H92" s="38"/>
      <c r="I92" s="31" t="s">
        <v>30</v>
      </c>
      <c r="J92" s="34" t="str">
        <f>E25</f>
        <v>D - PLUS PROJEKTOVÁ A INŽENÝRSKÁ a.s.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28</v>
      </c>
      <c r="D93" s="38"/>
      <c r="E93" s="38"/>
      <c r="F93" s="29" t="str">
        <f>IF(E22="","",E22)</f>
        <v>Vyplň údaj</v>
      </c>
      <c r="G93" s="38"/>
      <c r="H93" s="38"/>
      <c r="I93" s="31" t="s">
        <v>33</v>
      </c>
      <c r="J93" s="34" t="str">
        <f>E28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230</v>
      </c>
      <c r="D95" s="156" t="s">
        <v>55</v>
      </c>
      <c r="E95" s="156" t="s">
        <v>51</v>
      </c>
      <c r="F95" s="156" t="s">
        <v>52</v>
      </c>
      <c r="G95" s="156" t="s">
        <v>231</v>
      </c>
      <c r="H95" s="156" t="s">
        <v>232</v>
      </c>
      <c r="I95" s="156" t="s">
        <v>233</v>
      </c>
      <c r="J95" s="157" t="s">
        <v>206</v>
      </c>
      <c r="K95" s="158" t="s">
        <v>234</v>
      </c>
      <c r="L95" s="159"/>
      <c r="M95" s="70" t="s">
        <v>18</v>
      </c>
      <c r="N95" s="71" t="s">
        <v>40</v>
      </c>
      <c r="O95" s="71" t="s">
        <v>235</v>
      </c>
      <c r="P95" s="71" t="s">
        <v>236</v>
      </c>
      <c r="Q95" s="71" t="s">
        <v>237</v>
      </c>
      <c r="R95" s="71" t="s">
        <v>238</v>
      </c>
      <c r="S95" s="71" t="s">
        <v>239</v>
      </c>
      <c r="T95" s="72" t="s">
        <v>240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241</v>
      </c>
      <c r="D96" s="38"/>
      <c r="E96" s="38"/>
      <c r="F96" s="38"/>
      <c r="G96" s="38"/>
      <c r="H96" s="38"/>
      <c r="I96" s="38"/>
      <c r="J96" s="160">
        <f>BK96</f>
        <v>0</v>
      </c>
      <c r="K96" s="38"/>
      <c r="L96" s="41"/>
      <c r="M96" s="73"/>
      <c r="N96" s="161"/>
      <c r="O96" s="74"/>
      <c r="P96" s="162">
        <f>P97+P100</f>
        <v>0</v>
      </c>
      <c r="Q96" s="74"/>
      <c r="R96" s="162">
        <f>R97+R100</f>
        <v>1.4610000000000001E-2</v>
      </c>
      <c r="S96" s="74"/>
      <c r="T96" s="163">
        <f>T97+T100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69</v>
      </c>
      <c r="AU96" s="19" t="s">
        <v>207</v>
      </c>
      <c r="BK96" s="164">
        <f>BK97+BK100</f>
        <v>0</v>
      </c>
    </row>
    <row r="97" spans="1:65" s="12" customFormat="1" ht="25.9" customHeight="1">
      <c r="B97" s="165"/>
      <c r="C97" s="166"/>
      <c r="D97" s="167" t="s">
        <v>69</v>
      </c>
      <c r="E97" s="168" t="s">
        <v>5468</v>
      </c>
      <c r="F97" s="168" t="s">
        <v>1367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SUM(P98:P99)</f>
        <v>0</v>
      </c>
      <c r="Q97" s="173"/>
      <c r="R97" s="174">
        <f>SUM(R98:R99)</f>
        <v>0</v>
      </c>
      <c r="S97" s="173"/>
      <c r="T97" s="175">
        <f>SUM(T98:T99)</f>
        <v>0</v>
      </c>
      <c r="AR97" s="176" t="s">
        <v>77</v>
      </c>
      <c r="AT97" s="177" t="s">
        <v>69</v>
      </c>
      <c r="AU97" s="177" t="s">
        <v>70</v>
      </c>
      <c r="AY97" s="176" t="s">
        <v>244</v>
      </c>
      <c r="BK97" s="178">
        <f>SUM(BK98:BK99)</f>
        <v>0</v>
      </c>
    </row>
    <row r="98" spans="1:65" s="2" customFormat="1" ht="16.5" customHeight="1">
      <c r="A98" s="36"/>
      <c r="B98" s="37"/>
      <c r="C98" s="181" t="s">
        <v>77</v>
      </c>
      <c r="D98" s="181" t="s">
        <v>246</v>
      </c>
      <c r="E98" s="182" t="s">
        <v>5483</v>
      </c>
      <c r="F98" s="183" t="s">
        <v>5484</v>
      </c>
      <c r="G98" s="184" t="s">
        <v>1286</v>
      </c>
      <c r="H98" s="248"/>
      <c r="I98" s="186"/>
      <c r="J98" s="187">
        <f>ROUND(I98*H98,2)</f>
        <v>0</v>
      </c>
      <c r="K98" s="188"/>
      <c r="L98" s="41"/>
      <c r="M98" s="189" t="s">
        <v>18</v>
      </c>
      <c r="N98" s="190" t="s">
        <v>41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250</v>
      </c>
      <c r="AT98" s="193" t="s">
        <v>246</v>
      </c>
      <c r="AU98" s="193" t="s">
        <v>77</v>
      </c>
      <c r="AY98" s="19" t="s">
        <v>244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250</v>
      </c>
      <c r="BM98" s="193" t="s">
        <v>6468</v>
      </c>
    </row>
    <row r="99" spans="1:65" s="2" customFormat="1" ht="29.25">
      <c r="A99" s="36"/>
      <c r="B99" s="37"/>
      <c r="C99" s="38"/>
      <c r="D99" s="197" t="s">
        <v>444</v>
      </c>
      <c r="E99" s="38"/>
      <c r="F99" s="239" t="s">
        <v>5486</v>
      </c>
      <c r="G99" s="38"/>
      <c r="H99" s="38"/>
      <c r="I99" s="240"/>
      <c r="J99" s="38"/>
      <c r="K99" s="38"/>
      <c r="L99" s="41"/>
      <c r="M99" s="241"/>
      <c r="N99" s="24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444</v>
      </c>
      <c r="AU99" s="19" t="s">
        <v>77</v>
      </c>
    </row>
    <row r="100" spans="1:65" s="12" customFormat="1" ht="25.9" customHeight="1">
      <c r="B100" s="165"/>
      <c r="C100" s="166"/>
      <c r="D100" s="167" t="s">
        <v>69</v>
      </c>
      <c r="E100" s="168" t="s">
        <v>608</v>
      </c>
      <c r="F100" s="168" t="s">
        <v>609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P101+P109+P119</f>
        <v>0</v>
      </c>
      <c r="Q100" s="173"/>
      <c r="R100" s="174">
        <f>R101+R109+R119</f>
        <v>1.4610000000000001E-2</v>
      </c>
      <c r="S100" s="173"/>
      <c r="T100" s="175">
        <f>T101+T109+T119</f>
        <v>0</v>
      </c>
      <c r="AR100" s="176" t="s">
        <v>79</v>
      </c>
      <c r="AT100" s="177" t="s">
        <v>69</v>
      </c>
      <c r="AU100" s="177" t="s">
        <v>70</v>
      </c>
      <c r="AY100" s="176" t="s">
        <v>244</v>
      </c>
      <c r="BK100" s="178">
        <f>BK101+BK109+BK119</f>
        <v>0</v>
      </c>
    </row>
    <row r="101" spans="1:65" s="12" customFormat="1" ht="22.9" customHeight="1">
      <c r="B101" s="165"/>
      <c r="C101" s="166"/>
      <c r="D101" s="167" t="s">
        <v>69</v>
      </c>
      <c r="E101" s="179" t="s">
        <v>610</v>
      </c>
      <c r="F101" s="179" t="s">
        <v>611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SUM(P102:P108)</f>
        <v>0</v>
      </c>
      <c r="Q101" s="173"/>
      <c r="R101" s="174">
        <f>SUM(R102:R108)</f>
        <v>4.0299999999999997E-3</v>
      </c>
      <c r="S101" s="173"/>
      <c r="T101" s="175">
        <f>SUM(T102:T108)</f>
        <v>0</v>
      </c>
      <c r="AR101" s="176" t="s">
        <v>79</v>
      </c>
      <c r="AT101" s="177" t="s">
        <v>69</v>
      </c>
      <c r="AU101" s="177" t="s">
        <v>77</v>
      </c>
      <c r="AY101" s="176" t="s">
        <v>244</v>
      </c>
      <c r="BK101" s="178">
        <f>SUM(BK102:BK108)</f>
        <v>0</v>
      </c>
    </row>
    <row r="102" spans="1:65" s="2" customFormat="1" ht="24.2" customHeight="1">
      <c r="A102" s="36"/>
      <c r="B102" s="37"/>
      <c r="C102" s="181" t="s">
        <v>79</v>
      </c>
      <c r="D102" s="181" t="s">
        <v>246</v>
      </c>
      <c r="E102" s="182" t="s">
        <v>5519</v>
      </c>
      <c r="F102" s="183" t="s">
        <v>5520</v>
      </c>
      <c r="G102" s="184" t="s">
        <v>379</v>
      </c>
      <c r="H102" s="185">
        <v>9</v>
      </c>
      <c r="I102" s="186"/>
      <c r="J102" s="187">
        <f>ROUND(I102*H102,2)</f>
        <v>0</v>
      </c>
      <c r="K102" s="188"/>
      <c r="L102" s="41"/>
      <c r="M102" s="189" t="s">
        <v>18</v>
      </c>
      <c r="N102" s="190" t="s">
        <v>41</v>
      </c>
      <c r="O102" s="66"/>
      <c r="P102" s="191">
        <f>O102*H102</f>
        <v>0</v>
      </c>
      <c r="Q102" s="191">
        <v>4.0999999999999999E-4</v>
      </c>
      <c r="R102" s="191">
        <f>Q102*H102</f>
        <v>3.6899999999999997E-3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167</v>
      </c>
      <c r="AT102" s="193" t="s">
        <v>246</v>
      </c>
      <c r="AU102" s="193" t="s">
        <v>79</v>
      </c>
      <c r="AY102" s="19" t="s">
        <v>244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77</v>
      </c>
      <c r="BK102" s="194">
        <f>ROUND(I102*H102,2)</f>
        <v>0</v>
      </c>
      <c r="BL102" s="19" t="s">
        <v>167</v>
      </c>
      <c r="BM102" s="193" t="s">
        <v>6469</v>
      </c>
    </row>
    <row r="103" spans="1:65" s="13" customFormat="1">
      <c r="B103" s="195"/>
      <c r="C103" s="196"/>
      <c r="D103" s="197" t="s">
        <v>252</v>
      </c>
      <c r="E103" s="198" t="s">
        <v>18</v>
      </c>
      <c r="F103" s="199" t="s">
        <v>286</v>
      </c>
      <c r="G103" s="196"/>
      <c r="H103" s="200">
        <v>9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252</v>
      </c>
      <c r="AU103" s="206" t="s">
        <v>79</v>
      </c>
      <c r="AV103" s="13" t="s">
        <v>79</v>
      </c>
      <c r="AW103" s="13" t="s">
        <v>32</v>
      </c>
      <c r="AX103" s="13" t="s">
        <v>77</v>
      </c>
      <c r="AY103" s="206" t="s">
        <v>244</v>
      </c>
    </row>
    <row r="104" spans="1:65" s="2" customFormat="1" ht="24.2" customHeight="1">
      <c r="A104" s="36"/>
      <c r="B104" s="37"/>
      <c r="C104" s="181" t="s">
        <v>131</v>
      </c>
      <c r="D104" s="181" t="s">
        <v>246</v>
      </c>
      <c r="E104" s="182" t="s">
        <v>5549</v>
      </c>
      <c r="F104" s="183" t="s">
        <v>5550</v>
      </c>
      <c r="G104" s="184" t="s">
        <v>249</v>
      </c>
      <c r="H104" s="185">
        <v>1</v>
      </c>
      <c r="I104" s="186"/>
      <c r="J104" s="187">
        <f>ROUND(I104*H104,2)</f>
        <v>0</v>
      </c>
      <c r="K104" s="188"/>
      <c r="L104" s="41"/>
      <c r="M104" s="189" t="s">
        <v>18</v>
      </c>
      <c r="N104" s="190" t="s">
        <v>41</v>
      </c>
      <c r="O104" s="66"/>
      <c r="P104" s="191">
        <f>O104*H104</f>
        <v>0</v>
      </c>
      <c r="Q104" s="191">
        <v>3.4000000000000002E-4</v>
      </c>
      <c r="R104" s="191">
        <f>Q104*H104</f>
        <v>3.4000000000000002E-4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167</v>
      </c>
      <c r="AT104" s="193" t="s">
        <v>246</v>
      </c>
      <c r="AU104" s="193" t="s">
        <v>79</v>
      </c>
      <c r="AY104" s="19" t="s">
        <v>244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167</v>
      </c>
      <c r="BM104" s="193" t="s">
        <v>6470</v>
      </c>
    </row>
    <row r="105" spans="1:65" s="13" customFormat="1">
      <c r="B105" s="195"/>
      <c r="C105" s="196"/>
      <c r="D105" s="197" t="s">
        <v>252</v>
      </c>
      <c r="E105" s="198" t="s">
        <v>18</v>
      </c>
      <c r="F105" s="199" t="s">
        <v>77</v>
      </c>
      <c r="G105" s="196"/>
      <c r="H105" s="200">
        <v>1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252</v>
      </c>
      <c r="AU105" s="206" t="s">
        <v>79</v>
      </c>
      <c r="AV105" s="13" t="s">
        <v>79</v>
      </c>
      <c r="AW105" s="13" t="s">
        <v>32</v>
      </c>
      <c r="AX105" s="13" t="s">
        <v>77</v>
      </c>
      <c r="AY105" s="206" t="s">
        <v>244</v>
      </c>
    </row>
    <row r="106" spans="1:65" s="2" customFormat="1" ht="24.2" customHeight="1">
      <c r="A106" s="36"/>
      <c r="B106" s="37"/>
      <c r="C106" s="181" t="s">
        <v>250</v>
      </c>
      <c r="D106" s="181" t="s">
        <v>246</v>
      </c>
      <c r="E106" s="182" t="s">
        <v>5555</v>
      </c>
      <c r="F106" s="183" t="s">
        <v>5556</v>
      </c>
      <c r="G106" s="184" t="s">
        <v>379</v>
      </c>
      <c r="H106" s="185">
        <v>9</v>
      </c>
      <c r="I106" s="186"/>
      <c r="J106" s="187">
        <f>ROUND(I106*H106,2)</f>
        <v>0</v>
      </c>
      <c r="K106" s="188"/>
      <c r="L106" s="41"/>
      <c r="M106" s="189" t="s">
        <v>18</v>
      </c>
      <c r="N106" s="190" t="s">
        <v>41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167</v>
      </c>
      <c r="AT106" s="193" t="s">
        <v>246</v>
      </c>
      <c r="AU106" s="193" t="s">
        <v>79</v>
      </c>
      <c r="AY106" s="19" t="s">
        <v>244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77</v>
      </c>
      <c r="BK106" s="194">
        <f>ROUND(I106*H106,2)</f>
        <v>0</v>
      </c>
      <c r="BL106" s="19" t="s">
        <v>167</v>
      </c>
      <c r="BM106" s="193" t="s">
        <v>6471</v>
      </c>
    </row>
    <row r="107" spans="1:65" s="13" customFormat="1">
      <c r="B107" s="195"/>
      <c r="C107" s="196"/>
      <c r="D107" s="197" t="s">
        <v>252</v>
      </c>
      <c r="E107" s="198" t="s">
        <v>18</v>
      </c>
      <c r="F107" s="199" t="s">
        <v>286</v>
      </c>
      <c r="G107" s="196"/>
      <c r="H107" s="200">
        <v>9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252</v>
      </c>
      <c r="AU107" s="206" t="s">
        <v>79</v>
      </c>
      <c r="AV107" s="13" t="s">
        <v>79</v>
      </c>
      <c r="AW107" s="13" t="s">
        <v>32</v>
      </c>
      <c r="AX107" s="13" t="s">
        <v>77</v>
      </c>
      <c r="AY107" s="206" t="s">
        <v>244</v>
      </c>
    </row>
    <row r="108" spans="1:65" s="2" customFormat="1" ht="44.25" customHeight="1">
      <c r="A108" s="36"/>
      <c r="B108" s="37"/>
      <c r="C108" s="181" t="s">
        <v>271</v>
      </c>
      <c r="D108" s="181" t="s">
        <v>246</v>
      </c>
      <c r="E108" s="182" t="s">
        <v>5579</v>
      </c>
      <c r="F108" s="183" t="s">
        <v>5580</v>
      </c>
      <c r="G108" s="184" t="s">
        <v>1286</v>
      </c>
      <c r="H108" s="248"/>
      <c r="I108" s="186"/>
      <c r="J108" s="187">
        <f>ROUND(I108*H108,2)</f>
        <v>0</v>
      </c>
      <c r="K108" s="188"/>
      <c r="L108" s="41"/>
      <c r="M108" s="189" t="s">
        <v>18</v>
      </c>
      <c r="N108" s="190" t="s">
        <v>41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167</v>
      </c>
      <c r="AT108" s="193" t="s">
        <v>246</v>
      </c>
      <c r="AU108" s="193" t="s">
        <v>79</v>
      </c>
      <c r="AY108" s="19" t="s">
        <v>244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77</v>
      </c>
      <c r="BK108" s="194">
        <f>ROUND(I108*H108,2)</f>
        <v>0</v>
      </c>
      <c r="BL108" s="19" t="s">
        <v>167</v>
      </c>
      <c r="BM108" s="193" t="s">
        <v>6472</v>
      </c>
    </row>
    <row r="109" spans="1:65" s="12" customFormat="1" ht="22.9" customHeight="1">
      <c r="B109" s="165"/>
      <c r="C109" s="166"/>
      <c r="D109" s="167" t="s">
        <v>69</v>
      </c>
      <c r="E109" s="179" t="s">
        <v>644</v>
      </c>
      <c r="F109" s="179" t="s">
        <v>645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SUM(P110:P118)</f>
        <v>0</v>
      </c>
      <c r="Q109" s="173"/>
      <c r="R109" s="174">
        <f>SUM(R110:R118)</f>
        <v>9.4900000000000002E-3</v>
      </c>
      <c r="S109" s="173"/>
      <c r="T109" s="175">
        <f>SUM(T110:T118)</f>
        <v>0</v>
      </c>
      <c r="AR109" s="176" t="s">
        <v>79</v>
      </c>
      <c r="AT109" s="177" t="s">
        <v>69</v>
      </c>
      <c r="AU109" s="177" t="s">
        <v>77</v>
      </c>
      <c r="AY109" s="176" t="s">
        <v>244</v>
      </c>
      <c r="BK109" s="178">
        <f>SUM(BK110:BK118)</f>
        <v>0</v>
      </c>
    </row>
    <row r="110" spans="1:65" s="2" customFormat="1" ht="33" customHeight="1">
      <c r="A110" s="36"/>
      <c r="B110" s="37"/>
      <c r="C110" s="181" t="s">
        <v>275</v>
      </c>
      <c r="D110" s="181" t="s">
        <v>246</v>
      </c>
      <c r="E110" s="182" t="s">
        <v>5595</v>
      </c>
      <c r="F110" s="183" t="s">
        <v>5596</v>
      </c>
      <c r="G110" s="184" t="s">
        <v>379</v>
      </c>
      <c r="H110" s="185">
        <v>9</v>
      </c>
      <c r="I110" s="186"/>
      <c r="J110" s="187">
        <f>ROUND(I110*H110,2)</f>
        <v>0</v>
      </c>
      <c r="K110" s="188"/>
      <c r="L110" s="41"/>
      <c r="M110" s="189" t="s">
        <v>18</v>
      </c>
      <c r="N110" s="190" t="s">
        <v>41</v>
      </c>
      <c r="O110" s="66"/>
      <c r="P110" s="191">
        <f>O110*H110</f>
        <v>0</v>
      </c>
      <c r="Q110" s="191">
        <v>8.4000000000000003E-4</v>
      </c>
      <c r="R110" s="191">
        <f>Q110*H110</f>
        <v>7.5600000000000007E-3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167</v>
      </c>
      <c r="AT110" s="193" t="s">
        <v>246</v>
      </c>
      <c r="AU110" s="193" t="s">
        <v>79</v>
      </c>
      <c r="AY110" s="19" t="s">
        <v>244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77</v>
      </c>
      <c r="BK110" s="194">
        <f>ROUND(I110*H110,2)</f>
        <v>0</v>
      </c>
      <c r="BL110" s="19" t="s">
        <v>167</v>
      </c>
      <c r="BM110" s="193" t="s">
        <v>6473</v>
      </c>
    </row>
    <row r="111" spans="1:65" s="13" customFormat="1">
      <c r="B111" s="195"/>
      <c r="C111" s="196"/>
      <c r="D111" s="197" t="s">
        <v>252</v>
      </c>
      <c r="E111" s="198" t="s">
        <v>18</v>
      </c>
      <c r="F111" s="199" t="s">
        <v>286</v>
      </c>
      <c r="G111" s="196"/>
      <c r="H111" s="200">
        <v>9</v>
      </c>
      <c r="I111" s="201"/>
      <c r="J111" s="196"/>
      <c r="K111" s="196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252</v>
      </c>
      <c r="AU111" s="206" t="s">
        <v>79</v>
      </c>
      <c r="AV111" s="13" t="s">
        <v>79</v>
      </c>
      <c r="AW111" s="13" t="s">
        <v>32</v>
      </c>
      <c r="AX111" s="13" t="s">
        <v>77</v>
      </c>
      <c r="AY111" s="206" t="s">
        <v>244</v>
      </c>
    </row>
    <row r="112" spans="1:65" s="2" customFormat="1" ht="24.2" customHeight="1">
      <c r="A112" s="36"/>
      <c r="B112" s="37"/>
      <c r="C112" s="181" t="s">
        <v>279</v>
      </c>
      <c r="D112" s="181" t="s">
        <v>246</v>
      </c>
      <c r="E112" s="182" t="s">
        <v>5639</v>
      </c>
      <c r="F112" s="183" t="s">
        <v>5640</v>
      </c>
      <c r="G112" s="184" t="s">
        <v>249</v>
      </c>
      <c r="H112" s="185">
        <v>1</v>
      </c>
      <c r="I112" s="186"/>
      <c r="J112" s="187">
        <f>ROUND(I112*H112,2)</f>
        <v>0</v>
      </c>
      <c r="K112" s="188"/>
      <c r="L112" s="41"/>
      <c r="M112" s="189" t="s">
        <v>18</v>
      </c>
      <c r="N112" s="190" t="s">
        <v>41</v>
      </c>
      <c r="O112" s="66"/>
      <c r="P112" s="191">
        <f>O112*H112</f>
        <v>0</v>
      </c>
      <c r="Q112" s="191">
        <v>1.2999999999999999E-4</v>
      </c>
      <c r="R112" s="191">
        <f>Q112*H112</f>
        <v>1.2999999999999999E-4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167</v>
      </c>
      <c r="AT112" s="193" t="s">
        <v>246</v>
      </c>
      <c r="AU112" s="193" t="s">
        <v>79</v>
      </c>
      <c r="AY112" s="19" t="s">
        <v>244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77</v>
      </c>
      <c r="BK112" s="194">
        <f>ROUND(I112*H112,2)</f>
        <v>0</v>
      </c>
      <c r="BL112" s="19" t="s">
        <v>167</v>
      </c>
      <c r="BM112" s="193" t="s">
        <v>6474</v>
      </c>
    </row>
    <row r="113" spans="1:65" s="13" customFormat="1">
      <c r="B113" s="195"/>
      <c r="C113" s="196"/>
      <c r="D113" s="197" t="s">
        <v>252</v>
      </c>
      <c r="E113" s="198" t="s">
        <v>18</v>
      </c>
      <c r="F113" s="199" t="s">
        <v>77</v>
      </c>
      <c r="G113" s="196"/>
      <c r="H113" s="200">
        <v>1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252</v>
      </c>
      <c r="AU113" s="206" t="s">
        <v>79</v>
      </c>
      <c r="AV113" s="13" t="s">
        <v>79</v>
      </c>
      <c r="AW113" s="13" t="s">
        <v>32</v>
      </c>
      <c r="AX113" s="13" t="s">
        <v>77</v>
      </c>
      <c r="AY113" s="206" t="s">
        <v>244</v>
      </c>
    </row>
    <row r="114" spans="1:65" s="2" customFormat="1" ht="37.9" customHeight="1">
      <c r="A114" s="36"/>
      <c r="B114" s="37"/>
      <c r="C114" s="181" t="s">
        <v>267</v>
      </c>
      <c r="D114" s="181" t="s">
        <v>246</v>
      </c>
      <c r="E114" s="182" t="s">
        <v>5663</v>
      </c>
      <c r="F114" s="183" t="s">
        <v>5664</v>
      </c>
      <c r="G114" s="184" t="s">
        <v>379</v>
      </c>
      <c r="H114" s="185">
        <v>9</v>
      </c>
      <c r="I114" s="186"/>
      <c r="J114" s="187">
        <f>ROUND(I114*H114,2)</f>
        <v>0</v>
      </c>
      <c r="K114" s="188"/>
      <c r="L114" s="41"/>
      <c r="M114" s="189" t="s">
        <v>18</v>
      </c>
      <c r="N114" s="190" t="s">
        <v>41</v>
      </c>
      <c r="O114" s="66"/>
      <c r="P114" s="191">
        <f>O114*H114</f>
        <v>0</v>
      </c>
      <c r="Q114" s="191">
        <v>1.9000000000000001E-4</v>
      </c>
      <c r="R114" s="191">
        <f>Q114*H114</f>
        <v>1.7100000000000001E-3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167</v>
      </c>
      <c r="AT114" s="193" t="s">
        <v>246</v>
      </c>
      <c r="AU114" s="193" t="s">
        <v>79</v>
      </c>
      <c r="AY114" s="19" t="s">
        <v>244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77</v>
      </c>
      <c r="BK114" s="194">
        <f>ROUND(I114*H114,2)</f>
        <v>0</v>
      </c>
      <c r="BL114" s="19" t="s">
        <v>167</v>
      </c>
      <c r="BM114" s="193" t="s">
        <v>6475</v>
      </c>
    </row>
    <row r="115" spans="1:65" s="13" customFormat="1">
      <c r="B115" s="195"/>
      <c r="C115" s="196"/>
      <c r="D115" s="197" t="s">
        <v>252</v>
      </c>
      <c r="E115" s="198" t="s">
        <v>18</v>
      </c>
      <c r="F115" s="199" t="s">
        <v>286</v>
      </c>
      <c r="G115" s="196"/>
      <c r="H115" s="200">
        <v>9</v>
      </c>
      <c r="I115" s="201"/>
      <c r="J115" s="196"/>
      <c r="K115" s="196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252</v>
      </c>
      <c r="AU115" s="206" t="s">
        <v>79</v>
      </c>
      <c r="AV115" s="13" t="s">
        <v>79</v>
      </c>
      <c r="AW115" s="13" t="s">
        <v>32</v>
      </c>
      <c r="AX115" s="13" t="s">
        <v>77</v>
      </c>
      <c r="AY115" s="206" t="s">
        <v>244</v>
      </c>
    </row>
    <row r="116" spans="1:65" s="2" customFormat="1" ht="33" customHeight="1">
      <c r="A116" s="36"/>
      <c r="B116" s="37"/>
      <c r="C116" s="181" t="s">
        <v>286</v>
      </c>
      <c r="D116" s="181" t="s">
        <v>246</v>
      </c>
      <c r="E116" s="182" t="s">
        <v>5666</v>
      </c>
      <c r="F116" s="183" t="s">
        <v>5667</v>
      </c>
      <c r="G116" s="184" t="s">
        <v>379</v>
      </c>
      <c r="H116" s="185">
        <v>9</v>
      </c>
      <c r="I116" s="186"/>
      <c r="J116" s="187">
        <f>ROUND(I116*H116,2)</f>
        <v>0</v>
      </c>
      <c r="K116" s="188"/>
      <c r="L116" s="41"/>
      <c r="M116" s="189" t="s">
        <v>18</v>
      </c>
      <c r="N116" s="190" t="s">
        <v>41</v>
      </c>
      <c r="O116" s="66"/>
      <c r="P116" s="191">
        <f>O116*H116</f>
        <v>0</v>
      </c>
      <c r="Q116" s="191">
        <v>1.0000000000000001E-5</v>
      </c>
      <c r="R116" s="191">
        <f>Q116*H116</f>
        <v>9.0000000000000006E-5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167</v>
      </c>
      <c r="AT116" s="193" t="s">
        <v>246</v>
      </c>
      <c r="AU116" s="193" t="s">
        <v>79</v>
      </c>
      <c r="AY116" s="19" t="s">
        <v>244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77</v>
      </c>
      <c r="BK116" s="194">
        <f>ROUND(I116*H116,2)</f>
        <v>0</v>
      </c>
      <c r="BL116" s="19" t="s">
        <v>167</v>
      </c>
      <c r="BM116" s="193" t="s">
        <v>6476</v>
      </c>
    </row>
    <row r="117" spans="1:65" s="13" customFormat="1">
      <c r="B117" s="195"/>
      <c r="C117" s="196"/>
      <c r="D117" s="197" t="s">
        <v>252</v>
      </c>
      <c r="E117" s="198" t="s">
        <v>18</v>
      </c>
      <c r="F117" s="199" t="s">
        <v>286</v>
      </c>
      <c r="G117" s="196"/>
      <c r="H117" s="200">
        <v>9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252</v>
      </c>
      <c r="AU117" s="206" t="s">
        <v>79</v>
      </c>
      <c r="AV117" s="13" t="s">
        <v>79</v>
      </c>
      <c r="AW117" s="13" t="s">
        <v>32</v>
      </c>
      <c r="AX117" s="13" t="s">
        <v>77</v>
      </c>
      <c r="AY117" s="206" t="s">
        <v>244</v>
      </c>
    </row>
    <row r="118" spans="1:65" s="2" customFormat="1" ht="44.25" customHeight="1">
      <c r="A118" s="36"/>
      <c r="B118" s="37"/>
      <c r="C118" s="181" t="s">
        <v>293</v>
      </c>
      <c r="D118" s="181" t="s">
        <v>246</v>
      </c>
      <c r="E118" s="182" t="s">
        <v>5675</v>
      </c>
      <c r="F118" s="183" t="s">
        <v>5676</v>
      </c>
      <c r="G118" s="184" t="s">
        <v>1286</v>
      </c>
      <c r="H118" s="248"/>
      <c r="I118" s="186"/>
      <c r="J118" s="187">
        <f>ROUND(I118*H118,2)</f>
        <v>0</v>
      </c>
      <c r="K118" s="188"/>
      <c r="L118" s="41"/>
      <c r="M118" s="189" t="s">
        <v>18</v>
      </c>
      <c r="N118" s="190" t="s">
        <v>41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167</v>
      </c>
      <c r="AT118" s="193" t="s">
        <v>246</v>
      </c>
      <c r="AU118" s="193" t="s">
        <v>79</v>
      </c>
      <c r="AY118" s="19" t="s">
        <v>244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167</v>
      </c>
      <c r="BM118" s="193" t="s">
        <v>6477</v>
      </c>
    </row>
    <row r="119" spans="1:65" s="12" customFormat="1" ht="22.9" customHeight="1">
      <c r="B119" s="165"/>
      <c r="C119" s="166"/>
      <c r="D119" s="167" t="s">
        <v>69</v>
      </c>
      <c r="E119" s="179" t="s">
        <v>652</v>
      </c>
      <c r="F119" s="179" t="s">
        <v>653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SUM(P120:P122)</f>
        <v>0</v>
      </c>
      <c r="Q119" s="173"/>
      <c r="R119" s="174">
        <f>SUM(R120:R122)</f>
        <v>1.09E-3</v>
      </c>
      <c r="S119" s="173"/>
      <c r="T119" s="175">
        <f>SUM(T120:T122)</f>
        <v>0</v>
      </c>
      <c r="AR119" s="176" t="s">
        <v>79</v>
      </c>
      <c r="AT119" s="177" t="s">
        <v>69</v>
      </c>
      <c r="AU119" s="177" t="s">
        <v>77</v>
      </c>
      <c r="AY119" s="176" t="s">
        <v>244</v>
      </c>
      <c r="BK119" s="178">
        <f>SUM(BK120:BK122)</f>
        <v>0</v>
      </c>
    </row>
    <row r="120" spans="1:65" s="2" customFormat="1" ht="24.2" customHeight="1">
      <c r="A120" s="36"/>
      <c r="B120" s="37"/>
      <c r="C120" s="181" t="s">
        <v>126</v>
      </c>
      <c r="D120" s="181" t="s">
        <v>246</v>
      </c>
      <c r="E120" s="182" t="s">
        <v>6478</v>
      </c>
      <c r="F120" s="183" t="s">
        <v>6479</v>
      </c>
      <c r="G120" s="184" t="s">
        <v>249</v>
      </c>
      <c r="H120" s="185">
        <v>1</v>
      </c>
      <c r="I120" s="186"/>
      <c r="J120" s="187">
        <f>ROUND(I120*H120,2)</f>
        <v>0</v>
      </c>
      <c r="K120" s="188"/>
      <c r="L120" s="41"/>
      <c r="M120" s="189" t="s">
        <v>18</v>
      </c>
      <c r="N120" s="190" t="s">
        <v>41</v>
      </c>
      <c r="O120" s="66"/>
      <c r="P120" s="191">
        <f>O120*H120</f>
        <v>0</v>
      </c>
      <c r="Q120" s="191">
        <v>1.09E-3</v>
      </c>
      <c r="R120" s="191">
        <f>Q120*H120</f>
        <v>1.09E-3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167</v>
      </c>
      <c r="AT120" s="193" t="s">
        <v>246</v>
      </c>
      <c r="AU120" s="193" t="s">
        <v>79</v>
      </c>
      <c r="AY120" s="19" t="s">
        <v>244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77</v>
      </c>
      <c r="BK120" s="194">
        <f>ROUND(I120*H120,2)</f>
        <v>0</v>
      </c>
      <c r="BL120" s="19" t="s">
        <v>167</v>
      </c>
      <c r="BM120" s="193" t="s">
        <v>6480</v>
      </c>
    </row>
    <row r="121" spans="1:65" s="13" customFormat="1">
      <c r="B121" s="195"/>
      <c r="C121" s="196"/>
      <c r="D121" s="197" t="s">
        <v>252</v>
      </c>
      <c r="E121" s="198" t="s">
        <v>18</v>
      </c>
      <c r="F121" s="199" t="s">
        <v>77</v>
      </c>
      <c r="G121" s="196"/>
      <c r="H121" s="200">
        <v>1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252</v>
      </c>
      <c r="AU121" s="206" t="s">
        <v>79</v>
      </c>
      <c r="AV121" s="13" t="s">
        <v>79</v>
      </c>
      <c r="AW121" s="13" t="s">
        <v>32</v>
      </c>
      <c r="AX121" s="13" t="s">
        <v>77</v>
      </c>
      <c r="AY121" s="206" t="s">
        <v>244</v>
      </c>
    </row>
    <row r="122" spans="1:65" s="2" customFormat="1" ht="44.25" customHeight="1">
      <c r="A122" s="36"/>
      <c r="B122" s="37"/>
      <c r="C122" s="181" t="s">
        <v>139</v>
      </c>
      <c r="D122" s="181" t="s">
        <v>246</v>
      </c>
      <c r="E122" s="182" t="s">
        <v>5763</v>
      </c>
      <c r="F122" s="183" t="s">
        <v>5764</v>
      </c>
      <c r="G122" s="184" t="s">
        <v>1286</v>
      </c>
      <c r="H122" s="248"/>
      <c r="I122" s="186"/>
      <c r="J122" s="187">
        <f>ROUND(I122*H122,2)</f>
        <v>0</v>
      </c>
      <c r="K122" s="188"/>
      <c r="L122" s="41"/>
      <c r="M122" s="243" t="s">
        <v>18</v>
      </c>
      <c r="N122" s="244" t="s">
        <v>41</v>
      </c>
      <c r="O122" s="245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167</v>
      </c>
      <c r="AT122" s="193" t="s">
        <v>246</v>
      </c>
      <c r="AU122" s="193" t="s">
        <v>79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167</v>
      </c>
      <c r="BM122" s="193" t="s">
        <v>6481</v>
      </c>
    </row>
    <row r="123" spans="1:65" s="2" customFormat="1" ht="6.95" customHeight="1">
      <c r="A123" s="36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1"/>
      <c r="M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</sheetData>
  <sheetProtection algorithmName="SHA-512" hashValue="MIe4mb2dBxYVKmZ90zHEzEiNqrvLmBp/p1UcvqxDzBdKkG4tWnyQ1CYpxSgFlraHVMCEkbsq4g5pkW77BU15eg==" saltValue="7zG0RmIrW4tlQuIq+f0sX0FSaFtA6Fu6czIBeFaCsGtjtUIFVYJPnORPZ01AosUz+nSULva5J2CGNabOOPYr5w==" spinCount="100000" sheet="1" objects="1" scenarios="1" formatColumns="0" formatRows="0" autoFilter="0"/>
  <autoFilter ref="C95:K122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152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6466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6482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ROUND(J95,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ROUND((SUM(BE95:BE112)),  2)</f>
        <v>0</v>
      </c>
      <c r="G37" s="36"/>
      <c r="H37" s="36"/>
      <c r="I37" s="126">
        <v>0.21</v>
      </c>
      <c r="J37" s="125">
        <f>ROUND(((SUM(BE95:BE112))*I37),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ROUND((SUM(BF95:BF112)),  2)</f>
        <v>0</v>
      </c>
      <c r="G38" s="36"/>
      <c r="H38" s="36"/>
      <c r="I38" s="126">
        <v>0.15</v>
      </c>
      <c r="J38" s="125">
        <f>ROUND(((SUM(BF95:BF112))*I38),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ROUND((SUM(BG95:BG112)),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ROUND((SUM(BH95:BH112)),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ROUND((SUM(BI95:BI112)),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6466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02 - D.1.4.7 - Elektro silnoproud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J95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1382</v>
      </c>
      <c r="E68" s="145"/>
      <c r="F68" s="145"/>
      <c r="G68" s="145"/>
      <c r="H68" s="145"/>
      <c r="I68" s="145"/>
      <c r="J68" s="146">
        <f>J96</f>
        <v>0</v>
      </c>
      <c r="K68" s="143"/>
      <c r="L68" s="147"/>
    </row>
    <row r="69" spans="1:47" s="9" customFormat="1" ht="24.95" customHeight="1">
      <c r="B69" s="142"/>
      <c r="C69" s="143"/>
      <c r="D69" s="144" t="s">
        <v>1383</v>
      </c>
      <c r="E69" s="145"/>
      <c r="F69" s="145"/>
      <c r="G69" s="145"/>
      <c r="H69" s="145"/>
      <c r="I69" s="145"/>
      <c r="J69" s="146">
        <f>J98</f>
        <v>0</v>
      </c>
      <c r="K69" s="143"/>
      <c r="L69" s="147"/>
    </row>
    <row r="70" spans="1:47" s="9" customFormat="1" ht="24.95" customHeight="1">
      <c r="B70" s="142"/>
      <c r="C70" s="143"/>
      <c r="D70" s="144" t="s">
        <v>1385</v>
      </c>
      <c r="E70" s="145"/>
      <c r="F70" s="145"/>
      <c r="G70" s="145"/>
      <c r="H70" s="145"/>
      <c r="I70" s="145"/>
      <c r="J70" s="146">
        <f>J106</f>
        <v>0</v>
      </c>
      <c r="K70" s="143"/>
      <c r="L70" s="147"/>
    </row>
    <row r="71" spans="1:47" s="9" customFormat="1" ht="24.95" customHeight="1">
      <c r="B71" s="142"/>
      <c r="C71" s="143"/>
      <c r="D71" s="144" t="s">
        <v>5791</v>
      </c>
      <c r="E71" s="145"/>
      <c r="F71" s="145"/>
      <c r="G71" s="145"/>
      <c r="H71" s="145"/>
      <c r="I71" s="145"/>
      <c r="J71" s="146">
        <f>J111</f>
        <v>0</v>
      </c>
      <c r="K71" s="143"/>
      <c r="L71" s="147"/>
    </row>
    <row r="72" spans="1:47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47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47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24.95" customHeight="1">
      <c r="A78" s="36"/>
      <c r="B78" s="37"/>
      <c r="C78" s="25" t="s">
        <v>229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2" customHeight="1">
      <c r="A80" s="36"/>
      <c r="B80" s="37"/>
      <c r="C80" s="31" t="s">
        <v>15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6.5" customHeight="1">
      <c r="A81" s="36"/>
      <c r="B81" s="37"/>
      <c r="C81" s="38"/>
      <c r="D81" s="38"/>
      <c r="E81" s="397" t="str">
        <f>E7</f>
        <v>JAK  - Smluvní rozpočet VZ.13.2022</v>
      </c>
      <c r="F81" s="398"/>
      <c r="G81" s="398"/>
      <c r="H81" s="39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1" customFormat="1" ht="12" customHeight="1">
      <c r="B82" s="23"/>
      <c r="C82" s="31" t="s">
        <v>200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397" t="s">
        <v>6357</v>
      </c>
      <c r="F83" s="370"/>
      <c r="G83" s="370"/>
      <c r="H83" s="370"/>
      <c r="I83" s="24"/>
      <c r="J83" s="24"/>
      <c r="K83" s="24"/>
      <c r="L83" s="22"/>
    </row>
    <row r="84" spans="1:63" s="1" customFormat="1" ht="12" customHeight="1">
      <c r="B84" s="23"/>
      <c r="C84" s="31" t="s">
        <v>202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06" t="s">
        <v>6466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6359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2" t="str">
        <f>E13</f>
        <v>02 - D.1.4.7 - Elektro silnoproud</v>
      </c>
      <c r="F87" s="396"/>
      <c r="G87" s="396"/>
      <c r="H87" s="396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20</v>
      </c>
      <c r="D89" s="38"/>
      <c r="E89" s="38"/>
      <c r="F89" s="29" t="str">
        <f>F16</f>
        <v xml:space="preserve"> </v>
      </c>
      <c r="G89" s="38"/>
      <c r="H89" s="38"/>
      <c r="I89" s="31" t="s">
        <v>22</v>
      </c>
      <c r="J89" s="61" t="str">
        <f>IF(J16="","",J16)</f>
        <v>12. 8. 2022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40.15" customHeight="1">
      <c r="A91" s="36"/>
      <c r="B91" s="37"/>
      <c r="C91" s="31" t="s">
        <v>24</v>
      </c>
      <c r="D91" s="38"/>
      <c r="E91" s="38"/>
      <c r="F91" s="29" t="str">
        <f>E19</f>
        <v>MČ Praha 6, odbor školství</v>
      </c>
      <c r="G91" s="38"/>
      <c r="H91" s="38"/>
      <c r="I91" s="31" t="s">
        <v>30</v>
      </c>
      <c r="J91" s="34" t="str">
        <f>E25</f>
        <v>D - PLUS PROJEKTOVÁ A INŽENÝRSKÁ a.s.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28</v>
      </c>
      <c r="D92" s="38"/>
      <c r="E92" s="38"/>
      <c r="F92" s="29" t="str">
        <f>IF(E22="","",E22)</f>
        <v>Vyplň údaj</v>
      </c>
      <c r="G92" s="38"/>
      <c r="H92" s="38"/>
      <c r="I92" s="31" t="s">
        <v>33</v>
      </c>
      <c r="J92" s="34" t="str">
        <f>E28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230</v>
      </c>
      <c r="D94" s="156" t="s">
        <v>55</v>
      </c>
      <c r="E94" s="156" t="s">
        <v>51</v>
      </c>
      <c r="F94" s="156" t="s">
        <v>52</v>
      </c>
      <c r="G94" s="156" t="s">
        <v>231</v>
      </c>
      <c r="H94" s="156" t="s">
        <v>232</v>
      </c>
      <c r="I94" s="156" t="s">
        <v>233</v>
      </c>
      <c r="J94" s="157" t="s">
        <v>206</v>
      </c>
      <c r="K94" s="158" t="s">
        <v>234</v>
      </c>
      <c r="L94" s="159"/>
      <c r="M94" s="70" t="s">
        <v>18</v>
      </c>
      <c r="N94" s="71" t="s">
        <v>40</v>
      </c>
      <c r="O94" s="71" t="s">
        <v>235</v>
      </c>
      <c r="P94" s="71" t="s">
        <v>236</v>
      </c>
      <c r="Q94" s="71" t="s">
        <v>237</v>
      </c>
      <c r="R94" s="71" t="s">
        <v>238</v>
      </c>
      <c r="S94" s="71" t="s">
        <v>239</v>
      </c>
      <c r="T94" s="72" t="s">
        <v>240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241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P96+P98+P106+P111</f>
        <v>0</v>
      </c>
      <c r="Q95" s="74"/>
      <c r="R95" s="162">
        <f>R96+R98+R106+R111</f>
        <v>0</v>
      </c>
      <c r="S95" s="74"/>
      <c r="T95" s="163">
        <f>T96+T98+T106+T111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69</v>
      </c>
      <c r="AU95" s="19" t="s">
        <v>207</v>
      </c>
      <c r="BK95" s="164">
        <f>BK96+BK98+BK106+BK111</f>
        <v>0</v>
      </c>
    </row>
    <row r="96" spans="1:63" s="12" customFormat="1" ht="25.9" customHeight="1">
      <c r="B96" s="165"/>
      <c r="C96" s="166"/>
      <c r="D96" s="167" t="s">
        <v>69</v>
      </c>
      <c r="E96" s="168" t="s">
        <v>1240</v>
      </c>
      <c r="F96" s="168" t="s">
        <v>1389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</f>
        <v>0</v>
      </c>
      <c r="Q96" s="173"/>
      <c r="R96" s="174">
        <f>R97</f>
        <v>0</v>
      </c>
      <c r="S96" s="173"/>
      <c r="T96" s="175">
        <f>T97</f>
        <v>0</v>
      </c>
      <c r="AR96" s="176" t="s">
        <v>77</v>
      </c>
      <c r="AT96" s="177" t="s">
        <v>69</v>
      </c>
      <c r="AU96" s="177" t="s">
        <v>70</v>
      </c>
      <c r="AY96" s="176" t="s">
        <v>244</v>
      </c>
      <c r="BK96" s="178">
        <f>BK97</f>
        <v>0</v>
      </c>
    </row>
    <row r="97" spans="1:65" s="2" customFormat="1" ht="49.15" customHeight="1">
      <c r="A97" s="36"/>
      <c r="B97" s="37"/>
      <c r="C97" s="181" t="s">
        <v>77</v>
      </c>
      <c r="D97" s="181" t="s">
        <v>246</v>
      </c>
      <c r="E97" s="182" t="s">
        <v>6452</v>
      </c>
      <c r="F97" s="183" t="s">
        <v>6483</v>
      </c>
      <c r="G97" s="184" t="s">
        <v>1227</v>
      </c>
      <c r="H97" s="185">
        <v>1</v>
      </c>
      <c r="I97" s="186"/>
      <c r="J97" s="187">
        <f>ROUND(I97*H97,2)</f>
        <v>0</v>
      </c>
      <c r="K97" s="188"/>
      <c r="L97" s="41"/>
      <c r="M97" s="189" t="s">
        <v>18</v>
      </c>
      <c r="N97" s="190" t="s">
        <v>41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250</v>
      </c>
      <c r="AT97" s="193" t="s">
        <v>246</v>
      </c>
      <c r="AU97" s="193" t="s">
        <v>77</v>
      </c>
      <c r="AY97" s="19" t="s">
        <v>244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77</v>
      </c>
      <c r="BK97" s="194">
        <f>ROUND(I97*H97,2)</f>
        <v>0</v>
      </c>
      <c r="BL97" s="19" t="s">
        <v>250</v>
      </c>
      <c r="BM97" s="193" t="s">
        <v>6484</v>
      </c>
    </row>
    <row r="98" spans="1:65" s="12" customFormat="1" ht="25.9" customHeight="1">
      <c r="B98" s="165"/>
      <c r="C98" s="166"/>
      <c r="D98" s="167" t="s">
        <v>69</v>
      </c>
      <c r="E98" s="168" t="s">
        <v>1242</v>
      </c>
      <c r="F98" s="168" t="s">
        <v>1396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SUM(P99:P105)</f>
        <v>0</v>
      </c>
      <c r="Q98" s="173"/>
      <c r="R98" s="174">
        <f>SUM(R99:R105)</f>
        <v>0</v>
      </c>
      <c r="S98" s="173"/>
      <c r="T98" s="175">
        <f>SUM(T99:T105)</f>
        <v>0</v>
      </c>
      <c r="AR98" s="176" t="s">
        <v>77</v>
      </c>
      <c r="AT98" s="177" t="s">
        <v>69</v>
      </c>
      <c r="AU98" s="177" t="s">
        <v>70</v>
      </c>
      <c r="AY98" s="176" t="s">
        <v>244</v>
      </c>
      <c r="BK98" s="178">
        <f>SUM(BK99:BK105)</f>
        <v>0</v>
      </c>
    </row>
    <row r="99" spans="1:65" s="2" customFormat="1" ht="24.2" customHeight="1">
      <c r="A99" s="36"/>
      <c r="B99" s="37"/>
      <c r="C99" s="218" t="s">
        <v>79</v>
      </c>
      <c r="D99" s="218" t="s">
        <v>264</v>
      </c>
      <c r="E99" s="219" t="s">
        <v>1439</v>
      </c>
      <c r="F99" s="220" t="s">
        <v>1440</v>
      </c>
      <c r="G99" s="221" t="s">
        <v>1227</v>
      </c>
      <c r="H99" s="222">
        <v>2</v>
      </c>
      <c r="I99" s="223"/>
      <c r="J99" s="224">
        <f>ROUND(I99*H99,2)</f>
        <v>0</v>
      </c>
      <c r="K99" s="225"/>
      <c r="L99" s="226"/>
      <c r="M99" s="227" t="s">
        <v>18</v>
      </c>
      <c r="N99" s="228" t="s">
        <v>41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267</v>
      </c>
      <c r="AT99" s="193" t="s">
        <v>264</v>
      </c>
      <c r="AU99" s="193" t="s">
        <v>77</v>
      </c>
      <c r="AY99" s="19" t="s">
        <v>244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77</v>
      </c>
      <c r="BK99" s="194">
        <f>ROUND(I99*H99,2)</f>
        <v>0</v>
      </c>
      <c r="BL99" s="19" t="s">
        <v>250</v>
      </c>
      <c r="BM99" s="193" t="s">
        <v>6485</v>
      </c>
    </row>
    <row r="100" spans="1:65" s="2" customFormat="1" ht="19.5">
      <c r="A100" s="36"/>
      <c r="B100" s="37"/>
      <c r="C100" s="38"/>
      <c r="D100" s="197" t="s">
        <v>444</v>
      </c>
      <c r="E100" s="38"/>
      <c r="F100" s="239" t="s">
        <v>5830</v>
      </c>
      <c r="G100" s="38"/>
      <c r="H100" s="38"/>
      <c r="I100" s="240"/>
      <c r="J100" s="38"/>
      <c r="K100" s="38"/>
      <c r="L100" s="41"/>
      <c r="M100" s="241"/>
      <c r="N100" s="24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444</v>
      </c>
      <c r="AU100" s="19" t="s">
        <v>77</v>
      </c>
    </row>
    <row r="101" spans="1:65" s="13" customFormat="1">
      <c r="B101" s="195"/>
      <c r="C101" s="196"/>
      <c r="D101" s="197" t="s">
        <v>252</v>
      </c>
      <c r="E101" s="198" t="s">
        <v>18</v>
      </c>
      <c r="F101" s="199" t="s">
        <v>6486</v>
      </c>
      <c r="G101" s="196"/>
      <c r="H101" s="200">
        <v>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252</v>
      </c>
      <c r="AU101" s="206" t="s">
        <v>77</v>
      </c>
      <c r="AV101" s="13" t="s">
        <v>79</v>
      </c>
      <c r="AW101" s="13" t="s">
        <v>32</v>
      </c>
      <c r="AX101" s="13" t="s">
        <v>77</v>
      </c>
      <c r="AY101" s="206" t="s">
        <v>244</v>
      </c>
    </row>
    <row r="102" spans="1:65" s="2" customFormat="1" ht="16.5" customHeight="1">
      <c r="A102" s="36"/>
      <c r="B102" s="37"/>
      <c r="C102" s="218" t="s">
        <v>131</v>
      </c>
      <c r="D102" s="218" t="s">
        <v>264</v>
      </c>
      <c r="E102" s="219" t="s">
        <v>1448</v>
      </c>
      <c r="F102" s="220" t="s">
        <v>1449</v>
      </c>
      <c r="G102" s="221" t="s">
        <v>1227</v>
      </c>
      <c r="H102" s="222">
        <v>2</v>
      </c>
      <c r="I102" s="223"/>
      <c r="J102" s="224">
        <f>ROUND(I102*H102,2)</f>
        <v>0</v>
      </c>
      <c r="K102" s="225"/>
      <c r="L102" s="226"/>
      <c r="M102" s="227" t="s">
        <v>18</v>
      </c>
      <c r="N102" s="228" t="s">
        <v>41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267</v>
      </c>
      <c r="AT102" s="193" t="s">
        <v>264</v>
      </c>
      <c r="AU102" s="193" t="s">
        <v>77</v>
      </c>
      <c r="AY102" s="19" t="s">
        <v>244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77</v>
      </c>
      <c r="BK102" s="194">
        <f>ROUND(I102*H102,2)</f>
        <v>0</v>
      </c>
      <c r="BL102" s="19" t="s">
        <v>250</v>
      </c>
      <c r="BM102" s="193" t="s">
        <v>6487</v>
      </c>
    </row>
    <row r="103" spans="1:65" s="2" customFormat="1" ht="19.5">
      <c r="A103" s="36"/>
      <c r="B103" s="37"/>
      <c r="C103" s="38"/>
      <c r="D103" s="197" t="s">
        <v>444</v>
      </c>
      <c r="E103" s="38"/>
      <c r="F103" s="239" t="s">
        <v>5820</v>
      </c>
      <c r="G103" s="38"/>
      <c r="H103" s="38"/>
      <c r="I103" s="240"/>
      <c r="J103" s="38"/>
      <c r="K103" s="38"/>
      <c r="L103" s="41"/>
      <c r="M103" s="241"/>
      <c r="N103" s="24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444</v>
      </c>
      <c r="AU103" s="19" t="s">
        <v>77</v>
      </c>
    </row>
    <row r="104" spans="1:65" s="13" customFormat="1">
      <c r="B104" s="195"/>
      <c r="C104" s="196"/>
      <c r="D104" s="197" t="s">
        <v>252</v>
      </c>
      <c r="E104" s="198" t="s">
        <v>18</v>
      </c>
      <c r="F104" s="199" t="s">
        <v>6486</v>
      </c>
      <c r="G104" s="196"/>
      <c r="H104" s="200">
        <v>2</v>
      </c>
      <c r="I104" s="201"/>
      <c r="J104" s="196"/>
      <c r="K104" s="196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252</v>
      </c>
      <c r="AU104" s="206" t="s">
        <v>77</v>
      </c>
      <c r="AV104" s="13" t="s">
        <v>79</v>
      </c>
      <c r="AW104" s="13" t="s">
        <v>32</v>
      </c>
      <c r="AX104" s="13" t="s">
        <v>77</v>
      </c>
      <c r="AY104" s="206" t="s">
        <v>244</v>
      </c>
    </row>
    <row r="105" spans="1:65" s="2" customFormat="1" ht="16.5" customHeight="1">
      <c r="A105" s="36"/>
      <c r="B105" s="37"/>
      <c r="C105" s="181" t="s">
        <v>250</v>
      </c>
      <c r="D105" s="181" t="s">
        <v>246</v>
      </c>
      <c r="E105" s="182" t="s">
        <v>5864</v>
      </c>
      <c r="F105" s="183" t="s">
        <v>1464</v>
      </c>
      <c r="G105" s="184" t="s">
        <v>1286</v>
      </c>
      <c r="H105" s="248"/>
      <c r="I105" s="186"/>
      <c r="J105" s="187">
        <f>ROUND(I105*H105,2)</f>
        <v>0</v>
      </c>
      <c r="K105" s="188"/>
      <c r="L105" s="41"/>
      <c r="M105" s="189" t="s">
        <v>18</v>
      </c>
      <c r="N105" s="190" t="s">
        <v>41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250</v>
      </c>
      <c r="AT105" s="193" t="s">
        <v>246</v>
      </c>
      <c r="AU105" s="193" t="s">
        <v>77</v>
      </c>
      <c r="AY105" s="19" t="s">
        <v>244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77</v>
      </c>
      <c r="BK105" s="194">
        <f>ROUND(I105*H105,2)</f>
        <v>0</v>
      </c>
      <c r="BL105" s="19" t="s">
        <v>250</v>
      </c>
      <c r="BM105" s="193" t="s">
        <v>6488</v>
      </c>
    </row>
    <row r="106" spans="1:65" s="12" customFormat="1" ht="25.9" customHeight="1">
      <c r="B106" s="165"/>
      <c r="C106" s="166"/>
      <c r="D106" s="167" t="s">
        <v>69</v>
      </c>
      <c r="E106" s="168" t="s">
        <v>1267</v>
      </c>
      <c r="F106" s="168" t="s">
        <v>1503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SUM(P107:P110)</f>
        <v>0</v>
      </c>
      <c r="Q106" s="173"/>
      <c r="R106" s="174">
        <f>SUM(R107:R110)</f>
        <v>0</v>
      </c>
      <c r="S106" s="173"/>
      <c r="T106" s="175">
        <f>SUM(T107:T110)</f>
        <v>0</v>
      </c>
      <c r="AR106" s="176" t="s">
        <v>77</v>
      </c>
      <c r="AT106" s="177" t="s">
        <v>69</v>
      </c>
      <c r="AU106" s="177" t="s">
        <v>70</v>
      </c>
      <c r="AY106" s="176" t="s">
        <v>244</v>
      </c>
      <c r="BK106" s="178">
        <f>SUM(BK107:BK110)</f>
        <v>0</v>
      </c>
    </row>
    <row r="107" spans="1:65" s="2" customFormat="1" ht="16.5" customHeight="1">
      <c r="A107" s="36"/>
      <c r="B107" s="37"/>
      <c r="C107" s="218" t="s">
        <v>271</v>
      </c>
      <c r="D107" s="218" t="s">
        <v>264</v>
      </c>
      <c r="E107" s="219" t="s">
        <v>1528</v>
      </c>
      <c r="F107" s="220" t="s">
        <v>1529</v>
      </c>
      <c r="G107" s="221" t="s">
        <v>379</v>
      </c>
      <c r="H107" s="222">
        <v>30</v>
      </c>
      <c r="I107" s="223"/>
      <c r="J107" s="224">
        <f>ROUND(I107*H107,2)</f>
        <v>0</v>
      </c>
      <c r="K107" s="225"/>
      <c r="L107" s="226"/>
      <c r="M107" s="227" t="s">
        <v>18</v>
      </c>
      <c r="N107" s="228" t="s">
        <v>41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267</v>
      </c>
      <c r="AT107" s="193" t="s">
        <v>264</v>
      </c>
      <c r="AU107" s="193" t="s">
        <v>77</v>
      </c>
      <c r="AY107" s="19" t="s">
        <v>244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250</v>
      </c>
      <c r="BM107" s="193" t="s">
        <v>6489</v>
      </c>
    </row>
    <row r="108" spans="1:65" s="2" customFormat="1" ht="29.25">
      <c r="A108" s="36"/>
      <c r="B108" s="37"/>
      <c r="C108" s="38"/>
      <c r="D108" s="197" t="s">
        <v>444</v>
      </c>
      <c r="E108" s="38"/>
      <c r="F108" s="239" t="s">
        <v>5912</v>
      </c>
      <c r="G108" s="38"/>
      <c r="H108" s="38"/>
      <c r="I108" s="240"/>
      <c r="J108" s="38"/>
      <c r="K108" s="38"/>
      <c r="L108" s="41"/>
      <c r="M108" s="241"/>
      <c r="N108" s="24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444</v>
      </c>
      <c r="AU108" s="19" t="s">
        <v>77</v>
      </c>
    </row>
    <row r="109" spans="1:65" s="13" customFormat="1">
      <c r="B109" s="195"/>
      <c r="C109" s="196"/>
      <c r="D109" s="197" t="s">
        <v>252</v>
      </c>
      <c r="E109" s="198" t="s">
        <v>18</v>
      </c>
      <c r="F109" s="199" t="s">
        <v>407</v>
      </c>
      <c r="G109" s="196"/>
      <c r="H109" s="200">
        <v>30</v>
      </c>
      <c r="I109" s="201"/>
      <c r="J109" s="196"/>
      <c r="K109" s="196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252</v>
      </c>
      <c r="AU109" s="206" t="s">
        <v>77</v>
      </c>
      <c r="AV109" s="13" t="s">
        <v>79</v>
      </c>
      <c r="AW109" s="13" t="s">
        <v>32</v>
      </c>
      <c r="AX109" s="13" t="s">
        <v>77</v>
      </c>
      <c r="AY109" s="206" t="s">
        <v>244</v>
      </c>
    </row>
    <row r="110" spans="1:65" s="2" customFormat="1" ht="16.5" customHeight="1">
      <c r="A110" s="36"/>
      <c r="B110" s="37"/>
      <c r="C110" s="181" t="s">
        <v>275</v>
      </c>
      <c r="D110" s="181" t="s">
        <v>246</v>
      </c>
      <c r="E110" s="182" t="s">
        <v>5932</v>
      </c>
      <c r="F110" s="183" t="s">
        <v>1571</v>
      </c>
      <c r="G110" s="184" t="s">
        <v>1286</v>
      </c>
      <c r="H110" s="248"/>
      <c r="I110" s="186"/>
      <c r="J110" s="187">
        <f>ROUND(I110*H110,2)</f>
        <v>0</v>
      </c>
      <c r="K110" s="188"/>
      <c r="L110" s="41"/>
      <c r="M110" s="189" t="s">
        <v>18</v>
      </c>
      <c r="N110" s="190" t="s">
        <v>41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250</v>
      </c>
      <c r="AT110" s="193" t="s">
        <v>246</v>
      </c>
      <c r="AU110" s="193" t="s">
        <v>77</v>
      </c>
      <c r="AY110" s="19" t="s">
        <v>244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77</v>
      </c>
      <c r="BK110" s="194">
        <f>ROUND(I110*H110,2)</f>
        <v>0</v>
      </c>
      <c r="BL110" s="19" t="s">
        <v>250</v>
      </c>
      <c r="BM110" s="193" t="s">
        <v>6490</v>
      </c>
    </row>
    <row r="111" spans="1:65" s="12" customFormat="1" ht="25.9" customHeight="1">
      <c r="B111" s="165"/>
      <c r="C111" s="166"/>
      <c r="D111" s="167" t="s">
        <v>69</v>
      </c>
      <c r="E111" s="168" t="s">
        <v>1356</v>
      </c>
      <c r="F111" s="168" t="s">
        <v>1617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P112</f>
        <v>0</v>
      </c>
      <c r="Q111" s="173"/>
      <c r="R111" s="174">
        <f>R112</f>
        <v>0</v>
      </c>
      <c r="S111" s="173"/>
      <c r="T111" s="175">
        <f>T112</f>
        <v>0</v>
      </c>
      <c r="AR111" s="176" t="s">
        <v>77</v>
      </c>
      <c r="AT111" s="177" t="s">
        <v>69</v>
      </c>
      <c r="AU111" s="177" t="s">
        <v>70</v>
      </c>
      <c r="AY111" s="176" t="s">
        <v>244</v>
      </c>
      <c r="BK111" s="178">
        <f>BK112</f>
        <v>0</v>
      </c>
    </row>
    <row r="112" spans="1:65" s="2" customFormat="1" ht="16.5" customHeight="1">
      <c r="A112" s="36"/>
      <c r="B112" s="37"/>
      <c r="C112" s="181" t="s">
        <v>279</v>
      </c>
      <c r="D112" s="181" t="s">
        <v>246</v>
      </c>
      <c r="E112" s="182" t="s">
        <v>1643</v>
      </c>
      <c r="F112" s="183" t="s">
        <v>1644</v>
      </c>
      <c r="G112" s="184" t="s">
        <v>505</v>
      </c>
      <c r="H112" s="185">
        <v>1</v>
      </c>
      <c r="I112" s="186"/>
      <c r="J112" s="187">
        <f>ROUND(I112*H112,2)</f>
        <v>0</v>
      </c>
      <c r="K112" s="188"/>
      <c r="L112" s="41"/>
      <c r="M112" s="243" t="s">
        <v>18</v>
      </c>
      <c r="N112" s="244" t="s">
        <v>41</v>
      </c>
      <c r="O112" s="245"/>
      <c r="P112" s="246">
        <f>O112*H112</f>
        <v>0</v>
      </c>
      <c r="Q112" s="246">
        <v>0</v>
      </c>
      <c r="R112" s="246">
        <f>Q112*H112</f>
        <v>0</v>
      </c>
      <c r="S112" s="246">
        <v>0</v>
      </c>
      <c r="T112" s="247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250</v>
      </c>
      <c r="AT112" s="193" t="s">
        <v>246</v>
      </c>
      <c r="AU112" s="193" t="s">
        <v>77</v>
      </c>
      <c r="AY112" s="19" t="s">
        <v>244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77</v>
      </c>
      <c r="BK112" s="194">
        <f>ROUND(I112*H112,2)</f>
        <v>0</v>
      </c>
      <c r="BL112" s="19" t="s">
        <v>250</v>
      </c>
      <c r="BM112" s="193" t="s">
        <v>6491</v>
      </c>
    </row>
    <row r="113" spans="1:31" s="2" customFormat="1" ht="6.95" customHeight="1">
      <c r="A113" s="36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1"/>
      <c r="M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</sheetData>
  <sheetProtection algorithmName="SHA-512" hashValue="89EX23mfUIhn1E1HYRXwH+r/I9nHhiHl31IcI/N4DBlo6zaqTJ/yZ83BGGUQk1TP+4BF6B2INYEpn3V7Fdvt+A==" saltValue="PM0Ci1vNyH3OuEA4xh6DgbkjyRLHLpzSuRluvsiKWN3FWSFb+Jw2V26RMaCqsN80+iz03ByJSO5lCGj8cc097w==" spinCount="100000" sheet="1" objects="1" scenarios="1" formatColumns="0" formatRows="0" autoFilter="0"/>
  <autoFilter ref="C94:K112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154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6466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6492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ROUND(J99,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ROUND((SUM(BE99:BE168)),  2)</f>
        <v>0</v>
      </c>
      <c r="G37" s="36"/>
      <c r="H37" s="36"/>
      <c r="I37" s="126">
        <v>0.21</v>
      </c>
      <c r="J37" s="125">
        <f>ROUND(((SUM(BE99:BE168))*I37),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ROUND((SUM(BF99:BF168)),  2)</f>
        <v>0</v>
      </c>
      <c r="G38" s="36"/>
      <c r="H38" s="36"/>
      <c r="I38" s="126">
        <v>0.15</v>
      </c>
      <c r="J38" s="125">
        <f>ROUND(((SUM(BF99:BF168))*I38),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ROUND((SUM(BG99:BG168)),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ROUND((SUM(BH99:BH168)),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ROUND((SUM(BI99:BI168)),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6466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03 - Změny ve varně a zázemí kuchyně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J99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J100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210</v>
      </c>
      <c r="E69" s="150"/>
      <c r="F69" s="150"/>
      <c r="G69" s="150"/>
      <c r="H69" s="150"/>
      <c r="I69" s="150"/>
      <c r="J69" s="151">
        <f>J101</f>
        <v>0</v>
      </c>
      <c r="K69" s="99"/>
      <c r="L69" s="152"/>
    </row>
    <row r="70" spans="1:47" s="10" customFormat="1" ht="19.899999999999999" customHeight="1">
      <c r="B70" s="148"/>
      <c r="C70" s="99"/>
      <c r="D70" s="149" t="s">
        <v>211</v>
      </c>
      <c r="E70" s="150"/>
      <c r="F70" s="150"/>
      <c r="G70" s="150"/>
      <c r="H70" s="150"/>
      <c r="I70" s="150"/>
      <c r="J70" s="151">
        <f>J120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212</v>
      </c>
      <c r="E71" s="150"/>
      <c r="F71" s="150"/>
      <c r="G71" s="150"/>
      <c r="H71" s="150"/>
      <c r="I71" s="150"/>
      <c r="J71" s="151">
        <f>J131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213</v>
      </c>
      <c r="E72" s="150"/>
      <c r="F72" s="150"/>
      <c r="G72" s="150"/>
      <c r="H72" s="150"/>
      <c r="I72" s="150"/>
      <c r="J72" s="151">
        <f>J137</f>
        <v>0</v>
      </c>
      <c r="K72" s="99"/>
      <c r="L72" s="152"/>
    </row>
    <row r="73" spans="1:47" s="9" customFormat="1" ht="24.95" customHeight="1">
      <c r="B73" s="142"/>
      <c r="C73" s="143"/>
      <c r="D73" s="144" t="s">
        <v>214</v>
      </c>
      <c r="E73" s="145"/>
      <c r="F73" s="145"/>
      <c r="G73" s="145"/>
      <c r="H73" s="145"/>
      <c r="I73" s="145"/>
      <c r="J73" s="146">
        <f>J139</f>
        <v>0</v>
      </c>
      <c r="K73" s="143"/>
      <c r="L73" s="147"/>
    </row>
    <row r="74" spans="1:47" s="10" customFormat="1" ht="19.899999999999999" customHeight="1">
      <c r="B74" s="148"/>
      <c r="C74" s="99"/>
      <c r="D74" s="149" t="s">
        <v>1801</v>
      </c>
      <c r="E74" s="150"/>
      <c r="F74" s="150"/>
      <c r="G74" s="150"/>
      <c r="H74" s="150"/>
      <c r="I74" s="150"/>
      <c r="J74" s="151">
        <f>J140</f>
        <v>0</v>
      </c>
      <c r="K74" s="99"/>
      <c r="L74" s="152"/>
    </row>
    <row r="75" spans="1:47" s="10" customFormat="1" ht="19.899999999999999" customHeight="1">
      <c r="B75" s="148"/>
      <c r="C75" s="99"/>
      <c r="D75" s="149" t="s">
        <v>225</v>
      </c>
      <c r="E75" s="150"/>
      <c r="F75" s="150"/>
      <c r="G75" s="150"/>
      <c r="H75" s="150"/>
      <c r="I75" s="150"/>
      <c r="J75" s="151">
        <f>J147</f>
        <v>0</v>
      </c>
      <c r="K75" s="99"/>
      <c r="L75" s="152"/>
    </row>
    <row r="76" spans="1:47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229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97" t="str">
        <f>E7</f>
        <v>JAK  - Smluvní rozpočet VZ.13.2022</v>
      </c>
      <c r="F85" s="398"/>
      <c r="G85" s="398"/>
      <c r="H85" s="39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200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>
      <c r="B87" s="23"/>
      <c r="C87" s="24"/>
      <c r="D87" s="24"/>
      <c r="E87" s="397" t="s">
        <v>6357</v>
      </c>
      <c r="F87" s="370"/>
      <c r="G87" s="370"/>
      <c r="H87" s="370"/>
      <c r="I87" s="24"/>
      <c r="J87" s="24"/>
      <c r="K87" s="24"/>
      <c r="L87" s="22"/>
    </row>
    <row r="88" spans="1:31" s="1" customFormat="1" ht="12" customHeight="1">
      <c r="B88" s="23"/>
      <c r="C88" s="31" t="s">
        <v>202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406" t="s">
        <v>6466</v>
      </c>
      <c r="F89" s="396"/>
      <c r="G89" s="396"/>
      <c r="H89" s="396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6359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2" t="str">
        <f>E13</f>
        <v>03 - Změny ve varně a zázemí kuchyně</v>
      </c>
      <c r="F91" s="396"/>
      <c r="G91" s="396"/>
      <c r="H91" s="396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20</v>
      </c>
      <c r="D93" s="38"/>
      <c r="E93" s="38"/>
      <c r="F93" s="29" t="str">
        <f>F16</f>
        <v xml:space="preserve"> </v>
      </c>
      <c r="G93" s="38"/>
      <c r="H93" s="38"/>
      <c r="I93" s="31" t="s">
        <v>22</v>
      </c>
      <c r="J93" s="61" t="str">
        <f>IF(J16="","",J16)</f>
        <v>12. 8. 2022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40.15" customHeight="1">
      <c r="A95" s="36"/>
      <c r="B95" s="37"/>
      <c r="C95" s="31" t="s">
        <v>24</v>
      </c>
      <c r="D95" s="38"/>
      <c r="E95" s="38"/>
      <c r="F95" s="29" t="str">
        <f>E19</f>
        <v>MČ Praha 6, odbor školství</v>
      </c>
      <c r="G95" s="38"/>
      <c r="H95" s="38"/>
      <c r="I95" s="31" t="s">
        <v>30</v>
      </c>
      <c r="J95" s="34" t="str">
        <f>E25</f>
        <v>D - PLUS PROJEKTOVÁ A INŽENÝRSKÁ a.s.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28</v>
      </c>
      <c r="D96" s="38"/>
      <c r="E96" s="38"/>
      <c r="F96" s="29" t="str">
        <f>IF(E22="","",E22)</f>
        <v>Vyplň údaj</v>
      </c>
      <c r="G96" s="38"/>
      <c r="H96" s="38"/>
      <c r="I96" s="31" t="s">
        <v>33</v>
      </c>
      <c r="J96" s="34" t="str">
        <f>E28</f>
        <v xml:space="preserve"> 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230</v>
      </c>
      <c r="D98" s="156" t="s">
        <v>55</v>
      </c>
      <c r="E98" s="156" t="s">
        <v>51</v>
      </c>
      <c r="F98" s="156" t="s">
        <v>52</v>
      </c>
      <c r="G98" s="156" t="s">
        <v>231</v>
      </c>
      <c r="H98" s="156" t="s">
        <v>232</v>
      </c>
      <c r="I98" s="156" t="s">
        <v>233</v>
      </c>
      <c r="J98" s="157" t="s">
        <v>206</v>
      </c>
      <c r="K98" s="158" t="s">
        <v>234</v>
      </c>
      <c r="L98" s="159"/>
      <c r="M98" s="70" t="s">
        <v>18</v>
      </c>
      <c r="N98" s="71" t="s">
        <v>40</v>
      </c>
      <c r="O98" s="71" t="s">
        <v>235</v>
      </c>
      <c r="P98" s="71" t="s">
        <v>236</v>
      </c>
      <c r="Q98" s="71" t="s">
        <v>237</v>
      </c>
      <c r="R98" s="71" t="s">
        <v>238</v>
      </c>
      <c r="S98" s="71" t="s">
        <v>239</v>
      </c>
      <c r="T98" s="72" t="s">
        <v>240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241</v>
      </c>
      <c r="D99" s="38"/>
      <c r="E99" s="38"/>
      <c r="F99" s="38"/>
      <c r="G99" s="38"/>
      <c r="H99" s="38"/>
      <c r="I99" s="38"/>
      <c r="J99" s="160">
        <f>BK99</f>
        <v>0</v>
      </c>
      <c r="K99" s="38"/>
      <c r="L99" s="41"/>
      <c r="M99" s="73"/>
      <c r="N99" s="161"/>
      <c r="O99" s="74"/>
      <c r="P99" s="162">
        <f>P100+P139</f>
        <v>0</v>
      </c>
      <c r="Q99" s="74"/>
      <c r="R99" s="162">
        <f>R100+R139</f>
        <v>1.1149086500000001</v>
      </c>
      <c r="S99" s="74"/>
      <c r="T99" s="163">
        <f>T100+T139</f>
        <v>6.352450000000001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</v>
      </c>
      <c r="AU99" s="19" t="s">
        <v>207</v>
      </c>
      <c r="BK99" s="164">
        <f>BK100+BK139</f>
        <v>0</v>
      </c>
    </row>
    <row r="100" spans="1:65" s="12" customFormat="1" ht="25.9" customHeight="1">
      <c r="B100" s="165"/>
      <c r="C100" s="166"/>
      <c r="D100" s="167" t="s">
        <v>69</v>
      </c>
      <c r="E100" s="168" t="s">
        <v>242</v>
      </c>
      <c r="F100" s="168" t="s">
        <v>243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P101+P120+P131+P137</f>
        <v>0</v>
      </c>
      <c r="Q100" s="173"/>
      <c r="R100" s="174">
        <f>R101+R120+R131+R137</f>
        <v>0.83906375</v>
      </c>
      <c r="S100" s="173"/>
      <c r="T100" s="175">
        <f>T101+T120+T131+T137</f>
        <v>4.1747500000000004</v>
      </c>
      <c r="AR100" s="176" t="s">
        <v>77</v>
      </c>
      <c r="AT100" s="177" t="s">
        <v>69</v>
      </c>
      <c r="AU100" s="177" t="s">
        <v>70</v>
      </c>
      <c r="AY100" s="176" t="s">
        <v>244</v>
      </c>
      <c r="BK100" s="178">
        <f>BK101+BK120+BK131+BK137</f>
        <v>0</v>
      </c>
    </row>
    <row r="101" spans="1:65" s="12" customFormat="1" ht="22.9" customHeight="1">
      <c r="B101" s="165"/>
      <c r="C101" s="166"/>
      <c r="D101" s="167" t="s">
        <v>69</v>
      </c>
      <c r="E101" s="179" t="s">
        <v>275</v>
      </c>
      <c r="F101" s="179" t="s">
        <v>312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SUM(P102:P119)</f>
        <v>0</v>
      </c>
      <c r="Q101" s="173"/>
      <c r="R101" s="174">
        <f>SUM(R102:R119)</f>
        <v>0.83906375</v>
      </c>
      <c r="S101" s="173"/>
      <c r="T101" s="175">
        <f>SUM(T102:T119)</f>
        <v>0</v>
      </c>
      <c r="AR101" s="176" t="s">
        <v>77</v>
      </c>
      <c r="AT101" s="177" t="s">
        <v>69</v>
      </c>
      <c r="AU101" s="177" t="s">
        <v>77</v>
      </c>
      <c r="AY101" s="176" t="s">
        <v>244</v>
      </c>
      <c r="BK101" s="178">
        <f>SUM(BK102:BK119)</f>
        <v>0</v>
      </c>
    </row>
    <row r="102" spans="1:65" s="2" customFormat="1" ht="37.9" customHeight="1">
      <c r="A102" s="36"/>
      <c r="B102" s="37"/>
      <c r="C102" s="181" t="s">
        <v>77</v>
      </c>
      <c r="D102" s="181" t="s">
        <v>246</v>
      </c>
      <c r="E102" s="182" t="s">
        <v>329</v>
      </c>
      <c r="F102" s="183" t="s">
        <v>330</v>
      </c>
      <c r="G102" s="184" t="s">
        <v>289</v>
      </c>
      <c r="H102" s="185">
        <v>16.625</v>
      </c>
      <c r="I102" s="186"/>
      <c r="J102" s="187">
        <f>ROUND(I102*H102,2)</f>
        <v>0</v>
      </c>
      <c r="K102" s="188"/>
      <c r="L102" s="41"/>
      <c r="M102" s="189" t="s">
        <v>18</v>
      </c>
      <c r="N102" s="190" t="s">
        <v>41</v>
      </c>
      <c r="O102" s="66"/>
      <c r="P102" s="191">
        <f>O102*H102</f>
        <v>0</v>
      </c>
      <c r="Q102" s="191">
        <v>2.8570000000000002E-2</v>
      </c>
      <c r="R102" s="191">
        <f>Q102*H102</f>
        <v>0.47497625000000004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250</v>
      </c>
      <c r="AT102" s="193" t="s">
        <v>246</v>
      </c>
      <c r="AU102" s="193" t="s">
        <v>79</v>
      </c>
      <c r="AY102" s="19" t="s">
        <v>244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77</v>
      </c>
      <c r="BK102" s="194">
        <f>ROUND(I102*H102,2)</f>
        <v>0</v>
      </c>
      <c r="BL102" s="19" t="s">
        <v>250</v>
      </c>
      <c r="BM102" s="193" t="s">
        <v>6493</v>
      </c>
    </row>
    <row r="103" spans="1:65" s="15" customFormat="1">
      <c r="B103" s="229"/>
      <c r="C103" s="230"/>
      <c r="D103" s="197" t="s">
        <v>252</v>
      </c>
      <c r="E103" s="231" t="s">
        <v>18</v>
      </c>
      <c r="F103" s="232" t="s">
        <v>325</v>
      </c>
      <c r="G103" s="230"/>
      <c r="H103" s="231" t="s">
        <v>18</v>
      </c>
      <c r="I103" s="233"/>
      <c r="J103" s="230"/>
      <c r="K103" s="230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252</v>
      </c>
      <c r="AU103" s="238" t="s">
        <v>79</v>
      </c>
      <c r="AV103" s="15" t="s">
        <v>77</v>
      </c>
      <c r="AW103" s="15" t="s">
        <v>32</v>
      </c>
      <c r="AX103" s="15" t="s">
        <v>70</v>
      </c>
      <c r="AY103" s="238" t="s">
        <v>244</v>
      </c>
    </row>
    <row r="104" spans="1:65" s="15" customFormat="1" ht="22.5">
      <c r="B104" s="229"/>
      <c r="C104" s="230"/>
      <c r="D104" s="197" t="s">
        <v>252</v>
      </c>
      <c r="E104" s="231" t="s">
        <v>18</v>
      </c>
      <c r="F104" s="232" t="s">
        <v>6494</v>
      </c>
      <c r="G104" s="230"/>
      <c r="H104" s="231" t="s">
        <v>18</v>
      </c>
      <c r="I104" s="233"/>
      <c r="J104" s="230"/>
      <c r="K104" s="230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252</v>
      </c>
      <c r="AU104" s="238" t="s">
        <v>79</v>
      </c>
      <c r="AV104" s="15" t="s">
        <v>77</v>
      </c>
      <c r="AW104" s="15" t="s">
        <v>32</v>
      </c>
      <c r="AX104" s="15" t="s">
        <v>70</v>
      </c>
      <c r="AY104" s="238" t="s">
        <v>244</v>
      </c>
    </row>
    <row r="105" spans="1:65" s="13" customFormat="1">
      <c r="B105" s="195"/>
      <c r="C105" s="196"/>
      <c r="D105" s="197" t="s">
        <v>252</v>
      </c>
      <c r="E105" s="198" t="s">
        <v>18</v>
      </c>
      <c r="F105" s="199" t="s">
        <v>6495</v>
      </c>
      <c r="G105" s="196"/>
      <c r="H105" s="200">
        <v>12.635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252</v>
      </c>
      <c r="AU105" s="206" t="s">
        <v>79</v>
      </c>
      <c r="AV105" s="13" t="s">
        <v>79</v>
      </c>
      <c r="AW105" s="13" t="s">
        <v>32</v>
      </c>
      <c r="AX105" s="13" t="s">
        <v>70</v>
      </c>
      <c r="AY105" s="206" t="s">
        <v>244</v>
      </c>
    </row>
    <row r="106" spans="1:65" s="13" customFormat="1">
      <c r="B106" s="195"/>
      <c r="C106" s="196"/>
      <c r="D106" s="197" t="s">
        <v>252</v>
      </c>
      <c r="E106" s="198" t="s">
        <v>18</v>
      </c>
      <c r="F106" s="199" t="s">
        <v>6496</v>
      </c>
      <c r="G106" s="196"/>
      <c r="H106" s="200">
        <v>3.99</v>
      </c>
      <c r="I106" s="201"/>
      <c r="J106" s="196"/>
      <c r="K106" s="196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252</v>
      </c>
      <c r="AU106" s="206" t="s">
        <v>79</v>
      </c>
      <c r="AV106" s="13" t="s">
        <v>79</v>
      </c>
      <c r="AW106" s="13" t="s">
        <v>32</v>
      </c>
      <c r="AX106" s="13" t="s">
        <v>70</v>
      </c>
      <c r="AY106" s="206" t="s">
        <v>244</v>
      </c>
    </row>
    <row r="107" spans="1:65" s="14" customFormat="1">
      <c r="B107" s="207"/>
      <c r="C107" s="208"/>
      <c r="D107" s="197" t="s">
        <v>252</v>
      </c>
      <c r="E107" s="209" t="s">
        <v>18</v>
      </c>
      <c r="F107" s="210" t="s">
        <v>254</v>
      </c>
      <c r="G107" s="208"/>
      <c r="H107" s="211">
        <v>16.625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252</v>
      </c>
      <c r="AU107" s="217" t="s">
        <v>79</v>
      </c>
      <c r="AV107" s="14" t="s">
        <v>250</v>
      </c>
      <c r="AW107" s="14" t="s">
        <v>32</v>
      </c>
      <c r="AX107" s="14" t="s">
        <v>77</v>
      </c>
      <c r="AY107" s="217" t="s">
        <v>244</v>
      </c>
    </row>
    <row r="108" spans="1:65" s="2" customFormat="1" ht="33" customHeight="1">
      <c r="A108" s="36"/>
      <c r="B108" s="37"/>
      <c r="C108" s="181" t="s">
        <v>79</v>
      </c>
      <c r="D108" s="181" t="s">
        <v>246</v>
      </c>
      <c r="E108" s="182" t="s">
        <v>321</v>
      </c>
      <c r="F108" s="183" t="s">
        <v>322</v>
      </c>
      <c r="G108" s="184" t="s">
        <v>289</v>
      </c>
      <c r="H108" s="185">
        <v>16.625</v>
      </c>
      <c r="I108" s="186"/>
      <c r="J108" s="187">
        <f>ROUND(I108*H108,2)</f>
        <v>0</v>
      </c>
      <c r="K108" s="188"/>
      <c r="L108" s="41"/>
      <c r="M108" s="189" t="s">
        <v>18</v>
      </c>
      <c r="N108" s="190" t="s">
        <v>41</v>
      </c>
      <c r="O108" s="66"/>
      <c r="P108" s="191">
        <f>O108*H108</f>
        <v>0</v>
      </c>
      <c r="Q108" s="191">
        <v>6.4999999999999997E-3</v>
      </c>
      <c r="R108" s="191">
        <f>Q108*H108</f>
        <v>0.10806249999999999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250</v>
      </c>
      <c r="AT108" s="193" t="s">
        <v>246</v>
      </c>
      <c r="AU108" s="193" t="s">
        <v>79</v>
      </c>
      <c r="AY108" s="19" t="s">
        <v>244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77</v>
      </c>
      <c r="BK108" s="194">
        <f>ROUND(I108*H108,2)</f>
        <v>0</v>
      </c>
      <c r="BL108" s="19" t="s">
        <v>250</v>
      </c>
      <c r="BM108" s="193" t="s">
        <v>6497</v>
      </c>
    </row>
    <row r="109" spans="1:65" s="15" customFormat="1">
      <c r="B109" s="229"/>
      <c r="C109" s="230"/>
      <c r="D109" s="197" t="s">
        <v>252</v>
      </c>
      <c r="E109" s="231" t="s">
        <v>18</v>
      </c>
      <c r="F109" s="232" t="s">
        <v>325</v>
      </c>
      <c r="G109" s="230"/>
      <c r="H109" s="231" t="s">
        <v>18</v>
      </c>
      <c r="I109" s="233"/>
      <c r="J109" s="230"/>
      <c r="K109" s="230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252</v>
      </c>
      <c r="AU109" s="238" t="s">
        <v>79</v>
      </c>
      <c r="AV109" s="15" t="s">
        <v>77</v>
      </c>
      <c r="AW109" s="15" t="s">
        <v>32</v>
      </c>
      <c r="AX109" s="15" t="s">
        <v>70</v>
      </c>
      <c r="AY109" s="238" t="s">
        <v>244</v>
      </c>
    </row>
    <row r="110" spans="1:65" s="15" customFormat="1" ht="22.5">
      <c r="B110" s="229"/>
      <c r="C110" s="230"/>
      <c r="D110" s="197" t="s">
        <v>252</v>
      </c>
      <c r="E110" s="231" t="s">
        <v>18</v>
      </c>
      <c r="F110" s="232" t="s">
        <v>6494</v>
      </c>
      <c r="G110" s="230"/>
      <c r="H110" s="231" t="s">
        <v>18</v>
      </c>
      <c r="I110" s="233"/>
      <c r="J110" s="230"/>
      <c r="K110" s="230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252</v>
      </c>
      <c r="AU110" s="238" t="s">
        <v>79</v>
      </c>
      <c r="AV110" s="15" t="s">
        <v>77</v>
      </c>
      <c r="AW110" s="15" t="s">
        <v>32</v>
      </c>
      <c r="AX110" s="15" t="s">
        <v>70</v>
      </c>
      <c r="AY110" s="238" t="s">
        <v>244</v>
      </c>
    </row>
    <row r="111" spans="1:65" s="13" customFormat="1">
      <c r="B111" s="195"/>
      <c r="C111" s="196"/>
      <c r="D111" s="197" t="s">
        <v>252</v>
      </c>
      <c r="E111" s="198" t="s">
        <v>18</v>
      </c>
      <c r="F111" s="199" t="s">
        <v>6495</v>
      </c>
      <c r="G111" s="196"/>
      <c r="H111" s="200">
        <v>12.635</v>
      </c>
      <c r="I111" s="201"/>
      <c r="J111" s="196"/>
      <c r="K111" s="196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252</v>
      </c>
      <c r="AU111" s="206" t="s">
        <v>79</v>
      </c>
      <c r="AV111" s="13" t="s">
        <v>79</v>
      </c>
      <c r="AW111" s="13" t="s">
        <v>32</v>
      </c>
      <c r="AX111" s="13" t="s">
        <v>70</v>
      </c>
      <c r="AY111" s="206" t="s">
        <v>244</v>
      </c>
    </row>
    <row r="112" spans="1:65" s="13" customFormat="1">
      <c r="B112" s="195"/>
      <c r="C112" s="196"/>
      <c r="D112" s="197" t="s">
        <v>252</v>
      </c>
      <c r="E112" s="198" t="s">
        <v>18</v>
      </c>
      <c r="F112" s="199" t="s">
        <v>6496</v>
      </c>
      <c r="G112" s="196"/>
      <c r="H112" s="200">
        <v>3.99</v>
      </c>
      <c r="I112" s="201"/>
      <c r="J112" s="196"/>
      <c r="K112" s="196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252</v>
      </c>
      <c r="AU112" s="206" t="s">
        <v>79</v>
      </c>
      <c r="AV112" s="13" t="s">
        <v>79</v>
      </c>
      <c r="AW112" s="13" t="s">
        <v>32</v>
      </c>
      <c r="AX112" s="13" t="s">
        <v>70</v>
      </c>
      <c r="AY112" s="206" t="s">
        <v>244</v>
      </c>
    </row>
    <row r="113" spans="1:65" s="14" customFormat="1">
      <c r="B113" s="207"/>
      <c r="C113" s="208"/>
      <c r="D113" s="197" t="s">
        <v>252</v>
      </c>
      <c r="E113" s="209" t="s">
        <v>18</v>
      </c>
      <c r="F113" s="210" t="s">
        <v>254</v>
      </c>
      <c r="G113" s="208"/>
      <c r="H113" s="211">
        <v>16.625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252</v>
      </c>
      <c r="AU113" s="217" t="s">
        <v>79</v>
      </c>
      <c r="AV113" s="14" t="s">
        <v>250</v>
      </c>
      <c r="AW113" s="14" t="s">
        <v>32</v>
      </c>
      <c r="AX113" s="14" t="s">
        <v>77</v>
      </c>
      <c r="AY113" s="217" t="s">
        <v>244</v>
      </c>
    </row>
    <row r="114" spans="1:65" s="2" customFormat="1" ht="37.9" customHeight="1">
      <c r="A114" s="36"/>
      <c r="B114" s="37"/>
      <c r="C114" s="181" t="s">
        <v>131</v>
      </c>
      <c r="D114" s="181" t="s">
        <v>246</v>
      </c>
      <c r="E114" s="182" t="s">
        <v>345</v>
      </c>
      <c r="F114" s="183" t="s">
        <v>346</v>
      </c>
      <c r="G114" s="184" t="s">
        <v>289</v>
      </c>
      <c r="H114" s="185">
        <v>16.625</v>
      </c>
      <c r="I114" s="186"/>
      <c r="J114" s="187">
        <f>ROUND(I114*H114,2)</f>
        <v>0</v>
      </c>
      <c r="K114" s="188"/>
      <c r="L114" s="41"/>
      <c r="M114" s="189" t="s">
        <v>18</v>
      </c>
      <c r="N114" s="190" t="s">
        <v>41</v>
      </c>
      <c r="O114" s="66"/>
      <c r="P114" s="191">
        <f>O114*H114</f>
        <v>0</v>
      </c>
      <c r="Q114" s="191">
        <v>1.54E-2</v>
      </c>
      <c r="R114" s="191">
        <f>Q114*H114</f>
        <v>0.256025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250</v>
      </c>
      <c r="AT114" s="193" t="s">
        <v>246</v>
      </c>
      <c r="AU114" s="193" t="s">
        <v>79</v>
      </c>
      <c r="AY114" s="19" t="s">
        <v>244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77</v>
      </c>
      <c r="BK114" s="194">
        <f>ROUND(I114*H114,2)</f>
        <v>0</v>
      </c>
      <c r="BL114" s="19" t="s">
        <v>250</v>
      </c>
      <c r="BM114" s="193" t="s">
        <v>6498</v>
      </c>
    </row>
    <row r="115" spans="1:65" s="15" customFormat="1">
      <c r="B115" s="229"/>
      <c r="C115" s="230"/>
      <c r="D115" s="197" t="s">
        <v>252</v>
      </c>
      <c r="E115" s="231" t="s">
        <v>18</v>
      </c>
      <c r="F115" s="232" t="s">
        <v>325</v>
      </c>
      <c r="G115" s="230"/>
      <c r="H115" s="231" t="s">
        <v>18</v>
      </c>
      <c r="I115" s="233"/>
      <c r="J115" s="230"/>
      <c r="K115" s="230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252</v>
      </c>
      <c r="AU115" s="238" t="s">
        <v>79</v>
      </c>
      <c r="AV115" s="15" t="s">
        <v>77</v>
      </c>
      <c r="AW115" s="15" t="s">
        <v>32</v>
      </c>
      <c r="AX115" s="15" t="s">
        <v>70</v>
      </c>
      <c r="AY115" s="238" t="s">
        <v>244</v>
      </c>
    </row>
    <row r="116" spans="1:65" s="15" customFormat="1" ht="22.5">
      <c r="B116" s="229"/>
      <c r="C116" s="230"/>
      <c r="D116" s="197" t="s">
        <v>252</v>
      </c>
      <c r="E116" s="231" t="s">
        <v>18</v>
      </c>
      <c r="F116" s="232" t="s">
        <v>6494</v>
      </c>
      <c r="G116" s="230"/>
      <c r="H116" s="231" t="s">
        <v>18</v>
      </c>
      <c r="I116" s="233"/>
      <c r="J116" s="230"/>
      <c r="K116" s="230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252</v>
      </c>
      <c r="AU116" s="238" t="s">
        <v>79</v>
      </c>
      <c r="AV116" s="15" t="s">
        <v>77</v>
      </c>
      <c r="AW116" s="15" t="s">
        <v>32</v>
      </c>
      <c r="AX116" s="15" t="s">
        <v>70</v>
      </c>
      <c r="AY116" s="238" t="s">
        <v>244</v>
      </c>
    </row>
    <row r="117" spans="1:65" s="13" customFormat="1">
      <c r="B117" s="195"/>
      <c r="C117" s="196"/>
      <c r="D117" s="197" t="s">
        <v>252</v>
      </c>
      <c r="E117" s="198" t="s">
        <v>18</v>
      </c>
      <c r="F117" s="199" t="s">
        <v>6495</v>
      </c>
      <c r="G117" s="196"/>
      <c r="H117" s="200">
        <v>12.635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252</v>
      </c>
      <c r="AU117" s="206" t="s">
        <v>79</v>
      </c>
      <c r="AV117" s="13" t="s">
        <v>79</v>
      </c>
      <c r="AW117" s="13" t="s">
        <v>32</v>
      </c>
      <c r="AX117" s="13" t="s">
        <v>70</v>
      </c>
      <c r="AY117" s="206" t="s">
        <v>244</v>
      </c>
    </row>
    <row r="118" spans="1:65" s="13" customFormat="1">
      <c r="B118" s="195"/>
      <c r="C118" s="196"/>
      <c r="D118" s="197" t="s">
        <v>252</v>
      </c>
      <c r="E118" s="198" t="s">
        <v>18</v>
      </c>
      <c r="F118" s="199" t="s">
        <v>6496</v>
      </c>
      <c r="G118" s="196"/>
      <c r="H118" s="200">
        <v>3.99</v>
      </c>
      <c r="I118" s="201"/>
      <c r="J118" s="196"/>
      <c r="K118" s="196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252</v>
      </c>
      <c r="AU118" s="206" t="s">
        <v>79</v>
      </c>
      <c r="AV118" s="13" t="s">
        <v>79</v>
      </c>
      <c r="AW118" s="13" t="s">
        <v>32</v>
      </c>
      <c r="AX118" s="13" t="s">
        <v>70</v>
      </c>
      <c r="AY118" s="206" t="s">
        <v>244</v>
      </c>
    </row>
    <row r="119" spans="1:65" s="14" customFormat="1">
      <c r="B119" s="207"/>
      <c r="C119" s="208"/>
      <c r="D119" s="197" t="s">
        <v>252</v>
      </c>
      <c r="E119" s="209" t="s">
        <v>18</v>
      </c>
      <c r="F119" s="210" t="s">
        <v>254</v>
      </c>
      <c r="G119" s="208"/>
      <c r="H119" s="211">
        <v>16.625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252</v>
      </c>
      <c r="AU119" s="217" t="s">
        <v>79</v>
      </c>
      <c r="AV119" s="14" t="s">
        <v>250</v>
      </c>
      <c r="AW119" s="14" t="s">
        <v>32</v>
      </c>
      <c r="AX119" s="14" t="s">
        <v>77</v>
      </c>
      <c r="AY119" s="217" t="s">
        <v>244</v>
      </c>
    </row>
    <row r="120" spans="1:65" s="12" customFormat="1" ht="22.9" customHeight="1">
      <c r="B120" s="165"/>
      <c r="C120" s="166"/>
      <c r="D120" s="167" t="s">
        <v>69</v>
      </c>
      <c r="E120" s="179" t="s">
        <v>286</v>
      </c>
      <c r="F120" s="179" t="s">
        <v>439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SUM(P121:P130)</f>
        <v>0</v>
      </c>
      <c r="Q120" s="173"/>
      <c r="R120" s="174">
        <f>SUM(R121:R130)</f>
        <v>0</v>
      </c>
      <c r="S120" s="173"/>
      <c r="T120" s="175">
        <f>SUM(T121:T130)</f>
        <v>4.1747500000000004</v>
      </c>
      <c r="AR120" s="176" t="s">
        <v>77</v>
      </c>
      <c r="AT120" s="177" t="s">
        <v>69</v>
      </c>
      <c r="AU120" s="177" t="s">
        <v>77</v>
      </c>
      <c r="AY120" s="176" t="s">
        <v>244</v>
      </c>
      <c r="BK120" s="178">
        <f>SUM(BK121:BK130)</f>
        <v>0</v>
      </c>
    </row>
    <row r="121" spans="1:65" s="2" customFormat="1" ht="24.2" customHeight="1">
      <c r="A121" s="36"/>
      <c r="B121" s="37"/>
      <c r="C121" s="181" t="s">
        <v>250</v>
      </c>
      <c r="D121" s="181" t="s">
        <v>246</v>
      </c>
      <c r="E121" s="182" t="s">
        <v>513</v>
      </c>
      <c r="F121" s="183" t="s">
        <v>514</v>
      </c>
      <c r="G121" s="184" t="s">
        <v>257</v>
      </c>
      <c r="H121" s="185">
        <v>1.55</v>
      </c>
      <c r="I121" s="186"/>
      <c r="J121" s="187">
        <f>ROUND(I121*H121,2)</f>
        <v>0</v>
      </c>
      <c r="K121" s="188"/>
      <c r="L121" s="41"/>
      <c r="M121" s="189" t="s">
        <v>18</v>
      </c>
      <c r="N121" s="190" t="s">
        <v>41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2.2000000000000002</v>
      </c>
      <c r="T121" s="192">
        <f>S121*H121</f>
        <v>3.4100000000000006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250</v>
      </c>
      <c r="AT121" s="193" t="s">
        <v>246</v>
      </c>
      <c r="AU121" s="193" t="s">
        <v>79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250</v>
      </c>
      <c r="BM121" s="193" t="s">
        <v>6499</v>
      </c>
    </row>
    <row r="122" spans="1:65" s="15" customFormat="1">
      <c r="B122" s="229"/>
      <c r="C122" s="230"/>
      <c r="D122" s="197" t="s">
        <v>252</v>
      </c>
      <c r="E122" s="231" t="s">
        <v>18</v>
      </c>
      <c r="F122" s="232" t="s">
        <v>6500</v>
      </c>
      <c r="G122" s="230"/>
      <c r="H122" s="231" t="s">
        <v>18</v>
      </c>
      <c r="I122" s="233"/>
      <c r="J122" s="230"/>
      <c r="K122" s="230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252</v>
      </c>
      <c r="AU122" s="238" t="s">
        <v>79</v>
      </c>
      <c r="AV122" s="15" t="s">
        <v>77</v>
      </c>
      <c r="AW122" s="15" t="s">
        <v>32</v>
      </c>
      <c r="AX122" s="15" t="s">
        <v>70</v>
      </c>
      <c r="AY122" s="238" t="s">
        <v>244</v>
      </c>
    </row>
    <row r="123" spans="1:65" s="13" customFormat="1">
      <c r="B123" s="195"/>
      <c r="C123" s="196"/>
      <c r="D123" s="197" t="s">
        <v>252</v>
      </c>
      <c r="E123" s="198" t="s">
        <v>18</v>
      </c>
      <c r="F123" s="199" t="s">
        <v>6501</v>
      </c>
      <c r="G123" s="196"/>
      <c r="H123" s="200">
        <v>1.55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252</v>
      </c>
      <c r="AU123" s="206" t="s">
        <v>79</v>
      </c>
      <c r="AV123" s="13" t="s">
        <v>79</v>
      </c>
      <c r="AW123" s="13" t="s">
        <v>32</v>
      </c>
      <c r="AX123" s="13" t="s">
        <v>70</v>
      </c>
      <c r="AY123" s="206" t="s">
        <v>244</v>
      </c>
    </row>
    <row r="124" spans="1:65" s="14" customFormat="1">
      <c r="B124" s="207"/>
      <c r="C124" s="208"/>
      <c r="D124" s="197" t="s">
        <v>252</v>
      </c>
      <c r="E124" s="209" t="s">
        <v>18</v>
      </c>
      <c r="F124" s="210" t="s">
        <v>254</v>
      </c>
      <c r="G124" s="208"/>
      <c r="H124" s="211">
        <v>1.55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252</v>
      </c>
      <c r="AU124" s="217" t="s">
        <v>79</v>
      </c>
      <c r="AV124" s="14" t="s">
        <v>250</v>
      </c>
      <c r="AW124" s="14" t="s">
        <v>32</v>
      </c>
      <c r="AX124" s="14" t="s">
        <v>77</v>
      </c>
      <c r="AY124" s="217" t="s">
        <v>244</v>
      </c>
    </row>
    <row r="125" spans="1:65" s="2" customFormat="1" ht="37.9" customHeight="1">
      <c r="A125" s="36"/>
      <c r="B125" s="37"/>
      <c r="C125" s="181" t="s">
        <v>271</v>
      </c>
      <c r="D125" s="181" t="s">
        <v>246</v>
      </c>
      <c r="E125" s="182" t="s">
        <v>6502</v>
      </c>
      <c r="F125" s="183" t="s">
        <v>6503</v>
      </c>
      <c r="G125" s="184" t="s">
        <v>289</v>
      </c>
      <c r="H125" s="185">
        <v>16.625</v>
      </c>
      <c r="I125" s="186"/>
      <c r="J125" s="187">
        <f>ROUND(I125*H125,2)</f>
        <v>0</v>
      </c>
      <c r="K125" s="188"/>
      <c r="L125" s="41"/>
      <c r="M125" s="189" t="s">
        <v>18</v>
      </c>
      <c r="N125" s="190" t="s">
        <v>41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4.5999999999999999E-2</v>
      </c>
      <c r="T125" s="192">
        <f>S125*H125</f>
        <v>0.76475000000000004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250</v>
      </c>
      <c r="AT125" s="193" t="s">
        <v>246</v>
      </c>
      <c r="AU125" s="193" t="s">
        <v>79</v>
      </c>
      <c r="AY125" s="19" t="s">
        <v>244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77</v>
      </c>
      <c r="BK125" s="194">
        <f>ROUND(I125*H125,2)</f>
        <v>0</v>
      </c>
      <c r="BL125" s="19" t="s">
        <v>250</v>
      </c>
      <c r="BM125" s="193" t="s">
        <v>6504</v>
      </c>
    </row>
    <row r="126" spans="1:65" s="15" customFormat="1">
      <c r="B126" s="229"/>
      <c r="C126" s="230"/>
      <c r="D126" s="197" t="s">
        <v>252</v>
      </c>
      <c r="E126" s="231" t="s">
        <v>18</v>
      </c>
      <c r="F126" s="232" t="s">
        <v>325</v>
      </c>
      <c r="G126" s="230"/>
      <c r="H126" s="231" t="s">
        <v>18</v>
      </c>
      <c r="I126" s="233"/>
      <c r="J126" s="230"/>
      <c r="K126" s="230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252</v>
      </c>
      <c r="AU126" s="238" t="s">
        <v>79</v>
      </c>
      <c r="AV126" s="15" t="s">
        <v>77</v>
      </c>
      <c r="AW126" s="15" t="s">
        <v>32</v>
      </c>
      <c r="AX126" s="15" t="s">
        <v>70</v>
      </c>
      <c r="AY126" s="238" t="s">
        <v>244</v>
      </c>
    </row>
    <row r="127" spans="1:65" s="15" customFormat="1" ht="22.5">
      <c r="B127" s="229"/>
      <c r="C127" s="230"/>
      <c r="D127" s="197" t="s">
        <v>252</v>
      </c>
      <c r="E127" s="231" t="s">
        <v>18</v>
      </c>
      <c r="F127" s="232" t="s">
        <v>6494</v>
      </c>
      <c r="G127" s="230"/>
      <c r="H127" s="231" t="s">
        <v>18</v>
      </c>
      <c r="I127" s="233"/>
      <c r="J127" s="230"/>
      <c r="K127" s="230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252</v>
      </c>
      <c r="AU127" s="238" t="s">
        <v>79</v>
      </c>
      <c r="AV127" s="15" t="s">
        <v>77</v>
      </c>
      <c r="AW127" s="15" t="s">
        <v>32</v>
      </c>
      <c r="AX127" s="15" t="s">
        <v>70</v>
      </c>
      <c r="AY127" s="238" t="s">
        <v>244</v>
      </c>
    </row>
    <row r="128" spans="1:65" s="13" customFormat="1">
      <c r="B128" s="195"/>
      <c r="C128" s="196"/>
      <c r="D128" s="197" t="s">
        <v>252</v>
      </c>
      <c r="E128" s="198" t="s">
        <v>18</v>
      </c>
      <c r="F128" s="199" t="s">
        <v>6495</v>
      </c>
      <c r="G128" s="196"/>
      <c r="H128" s="200">
        <v>12.635</v>
      </c>
      <c r="I128" s="201"/>
      <c r="J128" s="196"/>
      <c r="K128" s="196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252</v>
      </c>
      <c r="AU128" s="206" t="s">
        <v>79</v>
      </c>
      <c r="AV128" s="13" t="s">
        <v>79</v>
      </c>
      <c r="AW128" s="13" t="s">
        <v>32</v>
      </c>
      <c r="AX128" s="13" t="s">
        <v>70</v>
      </c>
      <c r="AY128" s="206" t="s">
        <v>244</v>
      </c>
    </row>
    <row r="129" spans="1:65" s="13" customFormat="1">
      <c r="B129" s="195"/>
      <c r="C129" s="196"/>
      <c r="D129" s="197" t="s">
        <v>252</v>
      </c>
      <c r="E129" s="198" t="s">
        <v>18</v>
      </c>
      <c r="F129" s="199" t="s">
        <v>6496</v>
      </c>
      <c r="G129" s="196"/>
      <c r="H129" s="200">
        <v>3.99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252</v>
      </c>
      <c r="AU129" s="206" t="s">
        <v>79</v>
      </c>
      <c r="AV129" s="13" t="s">
        <v>79</v>
      </c>
      <c r="AW129" s="13" t="s">
        <v>32</v>
      </c>
      <c r="AX129" s="13" t="s">
        <v>70</v>
      </c>
      <c r="AY129" s="206" t="s">
        <v>244</v>
      </c>
    </row>
    <row r="130" spans="1:65" s="14" customFormat="1">
      <c r="B130" s="207"/>
      <c r="C130" s="208"/>
      <c r="D130" s="197" t="s">
        <v>252</v>
      </c>
      <c r="E130" s="209" t="s">
        <v>18</v>
      </c>
      <c r="F130" s="210" t="s">
        <v>254</v>
      </c>
      <c r="G130" s="208"/>
      <c r="H130" s="211">
        <v>16.625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252</v>
      </c>
      <c r="AU130" s="217" t="s">
        <v>79</v>
      </c>
      <c r="AV130" s="14" t="s">
        <v>250</v>
      </c>
      <c r="AW130" s="14" t="s">
        <v>32</v>
      </c>
      <c r="AX130" s="14" t="s">
        <v>77</v>
      </c>
      <c r="AY130" s="217" t="s">
        <v>244</v>
      </c>
    </row>
    <row r="131" spans="1:65" s="12" customFormat="1" ht="22.9" customHeight="1">
      <c r="B131" s="165"/>
      <c r="C131" s="166"/>
      <c r="D131" s="167" t="s">
        <v>69</v>
      </c>
      <c r="E131" s="179" t="s">
        <v>583</v>
      </c>
      <c r="F131" s="179" t="s">
        <v>584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SUM(P132:P136)</f>
        <v>0</v>
      </c>
      <c r="Q131" s="173"/>
      <c r="R131" s="174">
        <f>SUM(R132:R136)</f>
        <v>0</v>
      </c>
      <c r="S131" s="173"/>
      <c r="T131" s="175">
        <f>SUM(T132:T136)</f>
        <v>0</v>
      </c>
      <c r="AR131" s="176" t="s">
        <v>77</v>
      </c>
      <c r="AT131" s="177" t="s">
        <v>69</v>
      </c>
      <c r="AU131" s="177" t="s">
        <v>77</v>
      </c>
      <c r="AY131" s="176" t="s">
        <v>244</v>
      </c>
      <c r="BK131" s="178">
        <f>SUM(BK132:BK136)</f>
        <v>0</v>
      </c>
    </row>
    <row r="132" spans="1:65" s="2" customFormat="1" ht="44.25" customHeight="1">
      <c r="A132" s="36"/>
      <c r="B132" s="37"/>
      <c r="C132" s="181" t="s">
        <v>275</v>
      </c>
      <c r="D132" s="181" t="s">
        <v>246</v>
      </c>
      <c r="E132" s="182" t="s">
        <v>586</v>
      </c>
      <c r="F132" s="183" t="s">
        <v>587</v>
      </c>
      <c r="G132" s="184" t="s">
        <v>262</v>
      </c>
      <c r="H132" s="185">
        <v>6.3520000000000003</v>
      </c>
      <c r="I132" s="186"/>
      <c r="J132" s="187">
        <f>ROUND(I132*H132,2)</f>
        <v>0</v>
      </c>
      <c r="K132" s="188"/>
      <c r="L132" s="41"/>
      <c r="M132" s="189" t="s">
        <v>18</v>
      </c>
      <c r="N132" s="190" t="s">
        <v>41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250</v>
      </c>
      <c r="AT132" s="193" t="s">
        <v>246</v>
      </c>
      <c r="AU132" s="193" t="s">
        <v>79</v>
      </c>
      <c r="AY132" s="19" t="s">
        <v>244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77</v>
      </c>
      <c r="BK132" s="194">
        <f>ROUND(I132*H132,2)</f>
        <v>0</v>
      </c>
      <c r="BL132" s="19" t="s">
        <v>250</v>
      </c>
      <c r="BM132" s="193" t="s">
        <v>6505</v>
      </c>
    </row>
    <row r="133" spans="1:65" s="2" customFormat="1" ht="44.25" customHeight="1">
      <c r="A133" s="36"/>
      <c r="B133" s="37"/>
      <c r="C133" s="181" t="s">
        <v>279</v>
      </c>
      <c r="D133" s="181" t="s">
        <v>246</v>
      </c>
      <c r="E133" s="182" t="s">
        <v>594</v>
      </c>
      <c r="F133" s="183" t="s">
        <v>595</v>
      </c>
      <c r="G133" s="184" t="s">
        <v>262</v>
      </c>
      <c r="H133" s="185">
        <v>57.167999999999999</v>
      </c>
      <c r="I133" s="186"/>
      <c r="J133" s="187">
        <f>ROUND(I133*H133,2)</f>
        <v>0</v>
      </c>
      <c r="K133" s="188"/>
      <c r="L133" s="41"/>
      <c r="M133" s="189" t="s">
        <v>18</v>
      </c>
      <c r="N133" s="190" t="s">
        <v>41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250</v>
      </c>
      <c r="AT133" s="193" t="s">
        <v>246</v>
      </c>
      <c r="AU133" s="193" t="s">
        <v>79</v>
      </c>
      <c r="AY133" s="19" t="s">
        <v>244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77</v>
      </c>
      <c r="BK133" s="194">
        <f>ROUND(I133*H133,2)</f>
        <v>0</v>
      </c>
      <c r="BL133" s="19" t="s">
        <v>250</v>
      </c>
      <c r="BM133" s="193" t="s">
        <v>6506</v>
      </c>
    </row>
    <row r="134" spans="1:65" s="13" customFormat="1">
      <c r="B134" s="195"/>
      <c r="C134" s="196"/>
      <c r="D134" s="197" t="s">
        <v>252</v>
      </c>
      <c r="E134" s="198" t="s">
        <v>18</v>
      </c>
      <c r="F134" s="199" t="s">
        <v>6507</v>
      </c>
      <c r="G134" s="196"/>
      <c r="H134" s="200">
        <v>57.167999999999999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252</v>
      </c>
      <c r="AU134" s="206" t="s">
        <v>79</v>
      </c>
      <c r="AV134" s="13" t="s">
        <v>79</v>
      </c>
      <c r="AW134" s="13" t="s">
        <v>32</v>
      </c>
      <c r="AX134" s="13" t="s">
        <v>77</v>
      </c>
      <c r="AY134" s="206" t="s">
        <v>244</v>
      </c>
    </row>
    <row r="135" spans="1:65" s="2" customFormat="1" ht="37.9" customHeight="1">
      <c r="A135" s="36"/>
      <c r="B135" s="37"/>
      <c r="C135" s="181" t="s">
        <v>267</v>
      </c>
      <c r="D135" s="181" t="s">
        <v>246</v>
      </c>
      <c r="E135" s="182" t="s">
        <v>590</v>
      </c>
      <c r="F135" s="183" t="s">
        <v>591</v>
      </c>
      <c r="G135" s="184" t="s">
        <v>262</v>
      </c>
      <c r="H135" s="185">
        <v>6.3520000000000003</v>
      </c>
      <c r="I135" s="186"/>
      <c r="J135" s="187">
        <f>ROUND(I135*H135,2)</f>
        <v>0</v>
      </c>
      <c r="K135" s="188"/>
      <c r="L135" s="41"/>
      <c r="M135" s="189" t="s">
        <v>18</v>
      </c>
      <c r="N135" s="190" t="s">
        <v>41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250</v>
      </c>
      <c r="AT135" s="193" t="s">
        <v>246</v>
      </c>
      <c r="AU135" s="193" t="s">
        <v>79</v>
      </c>
      <c r="AY135" s="19" t="s">
        <v>244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77</v>
      </c>
      <c r="BK135" s="194">
        <f>ROUND(I135*H135,2)</f>
        <v>0</v>
      </c>
      <c r="BL135" s="19" t="s">
        <v>250</v>
      </c>
      <c r="BM135" s="193" t="s">
        <v>6508</v>
      </c>
    </row>
    <row r="136" spans="1:65" s="2" customFormat="1" ht="44.25" customHeight="1">
      <c r="A136" s="36"/>
      <c r="B136" s="37"/>
      <c r="C136" s="181" t="s">
        <v>286</v>
      </c>
      <c r="D136" s="181" t="s">
        <v>246</v>
      </c>
      <c r="E136" s="182" t="s">
        <v>599</v>
      </c>
      <c r="F136" s="183" t="s">
        <v>600</v>
      </c>
      <c r="G136" s="184" t="s">
        <v>262</v>
      </c>
      <c r="H136" s="185">
        <v>6.3520000000000003</v>
      </c>
      <c r="I136" s="186"/>
      <c r="J136" s="187">
        <f>ROUND(I136*H136,2)</f>
        <v>0</v>
      </c>
      <c r="K136" s="188"/>
      <c r="L136" s="41"/>
      <c r="M136" s="189" t="s">
        <v>18</v>
      </c>
      <c r="N136" s="190" t="s">
        <v>41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250</v>
      </c>
      <c r="AT136" s="193" t="s">
        <v>246</v>
      </c>
      <c r="AU136" s="193" t="s">
        <v>79</v>
      </c>
      <c r="AY136" s="19" t="s">
        <v>244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77</v>
      </c>
      <c r="BK136" s="194">
        <f>ROUND(I136*H136,2)</f>
        <v>0</v>
      </c>
      <c r="BL136" s="19" t="s">
        <v>250</v>
      </c>
      <c r="BM136" s="193" t="s">
        <v>6509</v>
      </c>
    </row>
    <row r="137" spans="1:65" s="12" customFormat="1" ht="22.9" customHeight="1">
      <c r="B137" s="165"/>
      <c r="C137" s="166"/>
      <c r="D137" s="167" t="s">
        <v>69</v>
      </c>
      <c r="E137" s="179" t="s">
        <v>602</v>
      </c>
      <c r="F137" s="179" t="s">
        <v>603</v>
      </c>
      <c r="G137" s="166"/>
      <c r="H137" s="166"/>
      <c r="I137" s="169"/>
      <c r="J137" s="180">
        <f>BK137</f>
        <v>0</v>
      </c>
      <c r="K137" s="166"/>
      <c r="L137" s="171"/>
      <c r="M137" s="172"/>
      <c r="N137" s="173"/>
      <c r="O137" s="173"/>
      <c r="P137" s="174">
        <f>P138</f>
        <v>0</v>
      </c>
      <c r="Q137" s="173"/>
      <c r="R137" s="174">
        <f>R138</f>
        <v>0</v>
      </c>
      <c r="S137" s="173"/>
      <c r="T137" s="175">
        <f>T138</f>
        <v>0</v>
      </c>
      <c r="AR137" s="176" t="s">
        <v>77</v>
      </c>
      <c r="AT137" s="177" t="s">
        <v>69</v>
      </c>
      <c r="AU137" s="177" t="s">
        <v>77</v>
      </c>
      <c r="AY137" s="176" t="s">
        <v>244</v>
      </c>
      <c r="BK137" s="178">
        <f>BK138</f>
        <v>0</v>
      </c>
    </row>
    <row r="138" spans="1:65" s="2" customFormat="1" ht="55.5" customHeight="1">
      <c r="A138" s="36"/>
      <c r="B138" s="37"/>
      <c r="C138" s="181" t="s">
        <v>293</v>
      </c>
      <c r="D138" s="181" t="s">
        <v>246</v>
      </c>
      <c r="E138" s="182" t="s">
        <v>605</v>
      </c>
      <c r="F138" s="183" t="s">
        <v>606</v>
      </c>
      <c r="G138" s="184" t="s">
        <v>262</v>
      </c>
      <c r="H138" s="185">
        <v>0.83899999999999997</v>
      </c>
      <c r="I138" s="186"/>
      <c r="J138" s="187">
        <f>ROUND(I138*H138,2)</f>
        <v>0</v>
      </c>
      <c r="K138" s="188"/>
      <c r="L138" s="41"/>
      <c r="M138" s="189" t="s">
        <v>18</v>
      </c>
      <c r="N138" s="190" t="s">
        <v>41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250</v>
      </c>
      <c r="AT138" s="193" t="s">
        <v>246</v>
      </c>
      <c r="AU138" s="193" t="s">
        <v>79</v>
      </c>
      <c r="AY138" s="19" t="s">
        <v>244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77</v>
      </c>
      <c r="BK138" s="194">
        <f>ROUND(I138*H138,2)</f>
        <v>0</v>
      </c>
      <c r="BL138" s="19" t="s">
        <v>250</v>
      </c>
      <c r="BM138" s="193" t="s">
        <v>6510</v>
      </c>
    </row>
    <row r="139" spans="1:65" s="12" customFormat="1" ht="25.9" customHeight="1">
      <c r="B139" s="165"/>
      <c r="C139" s="166"/>
      <c r="D139" s="167" t="s">
        <v>69</v>
      </c>
      <c r="E139" s="168" t="s">
        <v>608</v>
      </c>
      <c r="F139" s="168" t="s">
        <v>609</v>
      </c>
      <c r="G139" s="166"/>
      <c r="H139" s="166"/>
      <c r="I139" s="169"/>
      <c r="J139" s="170">
        <f>BK139</f>
        <v>0</v>
      </c>
      <c r="K139" s="166"/>
      <c r="L139" s="171"/>
      <c r="M139" s="172"/>
      <c r="N139" s="173"/>
      <c r="O139" s="173"/>
      <c r="P139" s="174">
        <f>P140+P147</f>
        <v>0</v>
      </c>
      <c r="Q139" s="173"/>
      <c r="R139" s="174">
        <f>R140+R147</f>
        <v>0.2758449</v>
      </c>
      <c r="S139" s="173"/>
      <c r="T139" s="175">
        <f>T140+T147</f>
        <v>2.1777000000000002</v>
      </c>
      <c r="AR139" s="176" t="s">
        <v>79</v>
      </c>
      <c r="AT139" s="177" t="s">
        <v>69</v>
      </c>
      <c r="AU139" s="177" t="s">
        <v>70</v>
      </c>
      <c r="AY139" s="176" t="s">
        <v>244</v>
      </c>
      <c r="BK139" s="178">
        <f>BK140+BK147</f>
        <v>0</v>
      </c>
    </row>
    <row r="140" spans="1:65" s="12" customFormat="1" ht="22.9" customHeight="1">
      <c r="B140" s="165"/>
      <c r="C140" s="166"/>
      <c r="D140" s="167" t="s">
        <v>69</v>
      </c>
      <c r="E140" s="179" t="s">
        <v>3187</v>
      </c>
      <c r="F140" s="179" t="s">
        <v>3188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SUM(P141:P146)</f>
        <v>0</v>
      </c>
      <c r="Q140" s="173"/>
      <c r="R140" s="174">
        <f>SUM(R141:R146)</f>
        <v>0</v>
      </c>
      <c r="S140" s="173"/>
      <c r="T140" s="175">
        <f>SUM(T141:T146)</f>
        <v>1.0472000000000001</v>
      </c>
      <c r="AR140" s="176" t="s">
        <v>79</v>
      </c>
      <c r="AT140" s="177" t="s">
        <v>69</v>
      </c>
      <c r="AU140" s="177" t="s">
        <v>77</v>
      </c>
      <c r="AY140" s="176" t="s">
        <v>244</v>
      </c>
      <c r="BK140" s="178">
        <f>SUM(BK141:BK146)</f>
        <v>0</v>
      </c>
    </row>
    <row r="141" spans="1:65" s="2" customFormat="1" ht="16.5" customHeight="1">
      <c r="A141" s="36"/>
      <c r="B141" s="37"/>
      <c r="C141" s="181" t="s">
        <v>126</v>
      </c>
      <c r="D141" s="181" t="s">
        <v>246</v>
      </c>
      <c r="E141" s="182" t="s">
        <v>6511</v>
      </c>
      <c r="F141" s="183" t="s">
        <v>6512</v>
      </c>
      <c r="G141" s="184" t="s">
        <v>289</v>
      </c>
      <c r="H141" s="185">
        <v>44</v>
      </c>
      <c r="I141" s="186"/>
      <c r="J141" s="187">
        <f t="shared" ref="J141:J146" si="0">ROUND(I141*H141,2)</f>
        <v>0</v>
      </c>
      <c r="K141" s="188"/>
      <c r="L141" s="41"/>
      <c r="M141" s="189" t="s">
        <v>18</v>
      </c>
      <c r="N141" s="190" t="s">
        <v>41</v>
      </c>
      <c r="O141" s="66"/>
      <c r="P141" s="191">
        <f t="shared" ref="P141:P146" si="1">O141*H141</f>
        <v>0</v>
      </c>
      <c r="Q141" s="191">
        <v>0</v>
      </c>
      <c r="R141" s="191">
        <f t="shared" ref="R141:R146" si="2">Q141*H141</f>
        <v>0</v>
      </c>
      <c r="S141" s="191">
        <v>2.3800000000000002E-2</v>
      </c>
      <c r="T141" s="192">
        <f t="shared" ref="T141:T146" si="3">S141*H141</f>
        <v>1.0472000000000001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167</v>
      </c>
      <c r="AT141" s="193" t="s">
        <v>246</v>
      </c>
      <c r="AU141" s="193" t="s">
        <v>79</v>
      </c>
      <c r="AY141" s="19" t="s">
        <v>244</v>
      </c>
      <c r="BE141" s="194">
        <f t="shared" ref="BE141:BE146" si="4">IF(N141="základní",J141,0)</f>
        <v>0</v>
      </c>
      <c r="BF141" s="194">
        <f t="shared" ref="BF141:BF146" si="5">IF(N141="snížená",J141,0)</f>
        <v>0</v>
      </c>
      <c r="BG141" s="194">
        <f t="shared" ref="BG141:BG146" si="6">IF(N141="zákl. přenesená",J141,0)</f>
        <v>0</v>
      </c>
      <c r="BH141" s="194">
        <f t="shared" ref="BH141:BH146" si="7">IF(N141="sníž. přenesená",J141,0)</f>
        <v>0</v>
      </c>
      <c r="BI141" s="194">
        <f t="shared" ref="BI141:BI146" si="8">IF(N141="nulová",J141,0)</f>
        <v>0</v>
      </c>
      <c r="BJ141" s="19" t="s">
        <v>77</v>
      </c>
      <c r="BK141" s="194">
        <f t="shared" ref="BK141:BK146" si="9">ROUND(I141*H141,2)</f>
        <v>0</v>
      </c>
      <c r="BL141" s="19" t="s">
        <v>167</v>
      </c>
      <c r="BM141" s="193" t="s">
        <v>6513</v>
      </c>
    </row>
    <row r="142" spans="1:65" s="2" customFormat="1" ht="37.9" customHeight="1">
      <c r="A142" s="36"/>
      <c r="B142" s="37"/>
      <c r="C142" s="181" t="s">
        <v>139</v>
      </c>
      <c r="D142" s="181" t="s">
        <v>246</v>
      </c>
      <c r="E142" s="182" t="s">
        <v>6514</v>
      </c>
      <c r="F142" s="183" t="s">
        <v>6515</v>
      </c>
      <c r="G142" s="184" t="s">
        <v>289</v>
      </c>
      <c r="H142" s="185">
        <v>44</v>
      </c>
      <c r="I142" s="186"/>
      <c r="J142" s="187">
        <f t="shared" si="0"/>
        <v>0</v>
      </c>
      <c r="K142" s="188"/>
      <c r="L142" s="41"/>
      <c r="M142" s="189" t="s">
        <v>18</v>
      </c>
      <c r="N142" s="190" t="s">
        <v>41</v>
      </c>
      <c r="O142" s="66"/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167</v>
      </c>
      <c r="AT142" s="193" t="s">
        <v>246</v>
      </c>
      <c r="AU142" s="193" t="s">
        <v>79</v>
      </c>
      <c r="AY142" s="19" t="s">
        <v>244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9" t="s">
        <v>77</v>
      </c>
      <c r="BK142" s="194">
        <f t="shared" si="9"/>
        <v>0</v>
      </c>
      <c r="BL142" s="19" t="s">
        <v>167</v>
      </c>
      <c r="BM142" s="193" t="s">
        <v>6516</v>
      </c>
    </row>
    <row r="143" spans="1:65" s="2" customFormat="1" ht="24.2" customHeight="1">
      <c r="A143" s="36"/>
      <c r="B143" s="37"/>
      <c r="C143" s="181" t="s">
        <v>146</v>
      </c>
      <c r="D143" s="181" t="s">
        <v>246</v>
      </c>
      <c r="E143" s="182" t="s">
        <v>6517</v>
      </c>
      <c r="F143" s="183" t="s">
        <v>6518</v>
      </c>
      <c r="G143" s="184" t="s">
        <v>289</v>
      </c>
      <c r="H143" s="185">
        <v>44</v>
      </c>
      <c r="I143" s="186"/>
      <c r="J143" s="187">
        <f t="shared" si="0"/>
        <v>0</v>
      </c>
      <c r="K143" s="188"/>
      <c r="L143" s="41"/>
      <c r="M143" s="189" t="s">
        <v>18</v>
      </c>
      <c r="N143" s="190" t="s">
        <v>41</v>
      </c>
      <c r="O143" s="66"/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167</v>
      </c>
      <c r="AT143" s="193" t="s">
        <v>246</v>
      </c>
      <c r="AU143" s="193" t="s">
        <v>79</v>
      </c>
      <c r="AY143" s="19" t="s">
        <v>244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9" t="s">
        <v>77</v>
      </c>
      <c r="BK143" s="194">
        <f t="shared" si="9"/>
        <v>0</v>
      </c>
      <c r="BL143" s="19" t="s">
        <v>167</v>
      </c>
      <c r="BM143" s="193" t="s">
        <v>6519</v>
      </c>
    </row>
    <row r="144" spans="1:65" s="2" customFormat="1" ht="37.9" customHeight="1">
      <c r="A144" s="36"/>
      <c r="B144" s="37"/>
      <c r="C144" s="181" t="s">
        <v>158</v>
      </c>
      <c r="D144" s="181" t="s">
        <v>246</v>
      </c>
      <c r="E144" s="182" t="s">
        <v>6520</v>
      </c>
      <c r="F144" s="183" t="s">
        <v>6521</v>
      </c>
      <c r="G144" s="184" t="s">
        <v>289</v>
      </c>
      <c r="H144" s="185">
        <v>44</v>
      </c>
      <c r="I144" s="186"/>
      <c r="J144" s="187">
        <f t="shared" si="0"/>
        <v>0</v>
      </c>
      <c r="K144" s="188"/>
      <c r="L144" s="41"/>
      <c r="M144" s="189" t="s">
        <v>18</v>
      </c>
      <c r="N144" s="190" t="s">
        <v>41</v>
      </c>
      <c r="O144" s="66"/>
      <c r="P144" s="191">
        <f t="shared" si="1"/>
        <v>0</v>
      </c>
      <c r="Q144" s="191">
        <v>0</v>
      </c>
      <c r="R144" s="191">
        <f t="shared" si="2"/>
        <v>0</v>
      </c>
      <c r="S144" s="191">
        <v>0</v>
      </c>
      <c r="T144" s="192">
        <f t="shared" si="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167</v>
      </c>
      <c r="AT144" s="193" t="s">
        <v>246</v>
      </c>
      <c r="AU144" s="193" t="s">
        <v>79</v>
      </c>
      <c r="AY144" s="19" t="s">
        <v>244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9" t="s">
        <v>77</v>
      </c>
      <c r="BK144" s="194">
        <f t="shared" si="9"/>
        <v>0</v>
      </c>
      <c r="BL144" s="19" t="s">
        <v>167</v>
      </c>
      <c r="BM144" s="193" t="s">
        <v>6522</v>
      </c>
    </row>
    <row r="145" spans="1:65" s="2" customFormat="1" ht="24.2" customHeight="1">
      <c r="A145" s="36"/>
      <c r="B145" s="37"/>
      <c r="C145" s="181" t="s">
        <v>8</v>
      </c>
      <c r="D145" s="181" t="s">
        <v>246</v>
      </c>
      <c r="E145" s="182" t="s">
        <v>6523</v>
      </c>
      <c r="F145" s="183" t="s">
        <v>6524</v>
      </c>
      <c r="G145" s="184" t="s">
        <v>289</v>
      </c>
      <c r="H145" s="185">
        <v>44</v>
      </c>
      <c r="I145" s="186"/>
      <c r="J145" s="187">
        <f t="shared" si="0"/>
        <v>0</v>
      </c>
      <c r="K145" s="188"/>
      <c r="L145" s="41"/>
      <c r="M145" s="189" t="s">
        <v>18</v>
      </c>
      <c r="N145" s="190" t="s">
        <v>41</v>
      </c>
      <c r="O145" s="66"/>
      <c r="P145" s="191">
        <f t="shared" si="1"/>
        <v>0</v>
      </c>
      <c r="Q145" s="191">
        <v>0</v>
      </c>
      <c r="R145" s="191">
        <f t="shared" si="2"/>
        <v>0</v>
      </c>
      <c r="S145" s="191">
        <v>0</v>
      </c>
      <c r="T145" s="192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167</v>
      </c>
      <c r="AT145" s="193" t="s">
        <v>246</v>
      </c>
      <c r="AU145" s="193" t="s">
        <v>79</v>
      </c>
      <c r="AY145" s="19" t="s">
        <v>244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9" t="s">
        <v>77</v>
      </c>
      <c r="BK145" s="194">
        <f t="shared" si="9"/>
        <v>0</v>
      </c>
      <c r="BL145" s="19" t="s">
        <v>167</v>
      </c>
      <c r="BM145" s="193" t="s">
        <v>6525</v>
      </c>
    </row>
    <row r="146" spans="1:65" s="2" customFormat="1" ht="44.25" customHeight="1">
      <c r="A146" s="36"/>
      <c r="B146" s="37"/>
      <c r="C146" s="181" t="s">
        <v>167</v>
      </c>
      <c r="D146" s="181" t="s">
        <v>246</v>
      </c>
      <c r="E146" s="182" t="s">
        <v>5129</v>
      </c>
      <c r="F146" s="183" t="s">
        <v>5130</v>
      </c>
      <c r="G146" s="184" t="s">
        <v>1286</v>
      </c>
      <c r="H146" s="248"/>
      <c r="I146" s="186"/>
      <c r="J146" s="187">
        <f t="shared" si="0"/>
        <v>0</v>
      </c>
      <c r="K146" s="188"/>
      <c r="L146" s="41"/>
      <c r="M146" s="189" t="s">
        <v>18</v>
      </c>
      <c r="N146" s="190" t="s">
        <v>41</v>
      </c>
      <c r="O146" s="66"/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167</v>
      </c>
      <c r="AT146" s="193" t="s">
        <v>246</v>
      </c>
      <c r="AU146" s="193" t="s">
        <v>79</v>
      </c>
      <c r="AY146" s="19" t="s">
        <v>244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9" t="s">
        <v>77</v>
      </c>
      <c r="BK146" s="194">
        <f t="shared" si="9"/>
        <v>0</v>
      </c>
      <c r="BL146" s="19" t="s">
        <v>167</v>
      </c>
      <c r="BM146" s="193" t="s">
        <v>6526</v>
      </c>
    </row>
    <row r="147" spans="1:65" s="12" customFormat="1" ht="22.9" customHeight="1">
      <c r="B147" s="165"/>
      <c r="C147" s="166"/>
      <c r="D147" s="167" t="s">
        <v>69</v>
      </c>
      <c r="E147" s="179" t="s">
        <v>1092</v>
      </c>
      <c r="F147" s="179" t="s">
        <v>1093</v>
      </c>
      <c r="G147" s="166"/>
      <c r="H147" s="166"/>
      <c r="I147" s="169"/>
      <c r="J147" s="180">
        <f>BK147</f>
        <v>0</v>
      </c>
      <c r="K147" s="166"/>
      <c r="L147" s="171"/>
      <c r="M147" s="172"/>
      <c r="N147" s="173"/>
      <c r="O147" s="173"/>
      <c r="P147" s="174">
        <f>SUM(P148:P168)</f>
        <v>0</v>
      </c>
      <c r="Q147" s="173"/>
      <c r="R147" s="174">
        <f>SUM(R148:R168)</f>
        <v>0.2758449</v>
      </c>
      <c r="S147" s="173"/>
      <c r="T147" s="175">
        <f>SUM(T148:T168)</f>
        <v>1.1305000000000001</v>
      </c>
      <c r="AR147" s="176" t="s">
        <v>79</v>
      </c>
      <c r="AT147" s="177" t="s">
        <v>69</v>
      </c>
      <c r="AU147" s="177" t="s">
        <v>77</v>
      </c>
      <c r="AY147" s="176" t="s">
        <v>244</v>
      </c>
      <c r="BK147" s="178">
        <f>SUM(BK148:BK168)</f>
        <v>0</v>
      </c>
    </row>
    <row r="148" spans="1:65" s="2" customFormat="1" ht="37.9" customHeight="1">
      <c r="A148" s="36"/>
      <c r="B148" s="37"/>
      <c r="C148" s="181" t="s">
        <v>333</v>
      </c>
      <c r="D148" s="181" t="s">
        <v>246</v>
      </c>
      <c r="E148" s="182" t="s">
        <v>1113</v>
      </c>
      <c r="F148" s="183" t="s">
        <v>1114</v>
      </c>
      <c r="G148" s="184" t="s">
        <v>289</v>
      </c>
      <c r="H148" s="185">
        <v>16.625</v>
      </c>
      <c r="I148" s="186"/>
      <c r="J148" s="187">
        <f>ROUND(I148*H148,2)</f>
        <v>0</v>
      </c>
      <c r="K148" s="188"/>
      <c r="L148" s="41"/>
      <c r="M148" s="189" t="s">
        <v>18</v>
      </c>
      <c r="N148" s="190" t="s">
        <v>41</v>
      </c>
      <c r="O148" s="66"/>
      <c r="P148" s="191">
        <f>O148*H148</f>
        <v>0</v>
      </c>
      <c r="Q148" s="191">
        <v>4.8999999999999998E-3</v>
      </c>
      <c r="R148" s="191">
        <f>Q148*H148</f>
        <v>8.1462499999999993E-2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167</v>
      </c>
      <c r="AT148" s="193" t="s">
        <v>246</v>
      </c>
      <c r="AU148" s="193" t="s">
        <v>79</v>
      </c>
      <c r="AY148" s="19" t="s">
        <v>244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77</v>
      </c>
      <c r="BK148" s="194">
        <f>ROUND(I148*H148,2)</f>
        <v>0</v>
      </c>
      <c r="BL148" s="19" t="s">
        <v>167</v>
      </c>
      <c r="BM148" s="193" t="s">
        <v>6527</v>
      </c>
    </row>
    <row r="149" spans="1:65" s="15" customFormat="1" ht="22.5">
      <c r="B149" s="229"/>
      <c r="C149" s="230"/>
      <c r="D149" s="197" t="s">
        <v>252</v>
      </c>
      <c r="E149" s="231" t="s">
        <v>18</v>
      </c>
      <c r="F149" s="232" t="s">
        <v>6494</v>
      </c>
      <c r="G149" s="230"/>
      <c r="H149" s="231" t="s">
        <v>18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252</v>
      </c>
      <c r="AU149" s="238" t="s">
        <v>79</v>
      </c>
      <c r="AV149" s="15" t="s">
        <v>77</v>
      </c>
      <c r="AW149" s="15" t="s">
        <v>32</v>
      </c>
      <c r="AX149" s="15" t="s">
        <v>70</v>
      </c>
      <c r="AY149" s="238" t="s">
        <v>244</v>
      </c>
    </row>
    <row r="150" spans="1:65" s="13" customFormat="1">
      <c r="B150" s="195"/>
      <c r="C150" s="196"/>
      <c r="D150" s="197" t="s">
        <v>252</v>
      </c>
      <c r="E150" s="198" t="s">
        <v>18</v>
      </c>
      <c r="F150" s="199" t="s">
        <v>6495</v>
      </c>
      <c r="G150" s="196"/>
      <c r="H150" s="200">
        <v>12.635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252</v>
      </c>
      <c r="AU150" s="206" t="s">
        <v>79</v>
      </c>
      <c r="AV150" s="13" t="s">
        <v>79</v>
      </c>
      <c r="AW150" s="13" t="s">
        <v>32</v>
      </c>
      <c r="AX150" s="13" t="s">
        <v>70</v>
      </c>
      <c r="AY150" s="206" t="s">
        <v>244</v>
      </c>
    </row>
    <row r="151" spans="1:65" s="13" customFormat="1">
      <c r="B151" s="195"/>
      <c r="C151" s="196"/>
      <c r="D151" s="197" t="s">
        <v>252</v>
      </c>
      <c r="E151" s="198" t="s">
        <v>18</v>
      </c>
      <c r="F151" s="199" t="s">
        <v>6496</v>
      </c>
      <c r="G151" s="196"/>
      <c r="H151" s="200">
        <v>3.99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252</v>
      </c>
      <c r="AU151" s="206" t="s">
        <v>79</v>
      </c>
      <c r="AV151" s="13" t="s">
        <v>79</v>
      </c>
      <c r="AW151" s="13" t="s">
        <v>32</v>
      </c>
      <c r="AX151" s="13" t="s">
        <v>70</v>
      </c>
      <c r="AY151" s="206" t="s">
        <v>244</v>
      </c>
    </row>
    <row r="152" spans="1:65" s="14" customFormat="1">
      <c r="B152" s="207"/>
      <c r="C152" s="208"/>
      <c r="D152" s="197" t="s">
        <v>252</v>
      </c>
      <c r="E152" s="209" t="s">
        <v>18</v>
      </c>
      <c r="F152" s="210" t="s">
        <v>254</v>
      </c>
      <c r="G152" s="208"/>
      <c r="H152" s="211">
        <v>16.625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252</v>
      </c>
      <c r="AU152" s="217" t="s">
        <v>79</v>
      </c>
      <c r="AV152" s="14" t="s">
        <v>250</v>
      </c>
      <c r="AW152" s="14" t="s">
        <v>32</v>
      </c>
      <c r="AX152" s="14" t="s">
        <v>77</v>
      </c>
      <c r="AY152" s="217" t="s">
        <v>244</v>
      </c>
    </row>
    <row r="153" spans="1:65" s="2" customFormat="1" ht="16.5" customHeight="1">
      <c r="A153" s="36"/>
      <c r="B153" s="37"/>
      <c r="C153" s="218" t="s">
        <v>339</v>
      </c>
      <c r="D153" s="218" t="s">
        <v>264</v>
      </c>
      <c r="E153" s="219" t="s">
        <v>1117</v>
      </c>
      <c r="F153" s="220" t="s">
        <v>1118</v>
      </c>
      <c r="G153" s="221" t="s">
        <v>289</v>
      </c>
      <c r="H153" s="222">
        <v>18.288</v>
      </c>
      <c r="I153" s="223"/>
      <c r="J153" s="224">
        <f>ROUND(I153*H153,2)</f>
        <v>0</v>
      </c>
      <c r="K153" s="225"/>
      <c r="L153" s="226"/>
      <c r="M153" s="227" t="s">
        <v>18</v>
      </c>
      <c r="N153" s="228" t="s">
        <v>41</v>
      </c>
      <c r="O153" s="66"/>
      <c r="P153" s="191">
        <f>O153*H153</f>
        <v>0</v>
      </c>
      <c r="Q153" s="191">
        <v>9.7999999999999997E-3</v>
      </c>
      <c r="R153" s="191">
        <f>Q153*H153</f>
        <v>0.1792224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415</v>
      </c>
      <c r="AT153" s="193" t="s">
        <v>264</v>
      </c>
      <c r="AU153" s="193" t="s">
        <v>79</v>
      </c>
      <c r="AY153" s="19" t="s">
        <v>244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77</v>
      </c>
      <c r="BK153" s="194">
        <f>ROUND(I153*H153,2)</f>
        <v>0</v>
      </c>
      <c r="BL153" s="19" t="s">
        <v>167</v>
      </c>
      <c r="BM153" s="193" t="s">
        <v>6528</v>
      </c>
    </row>
    <row r="154" spans="1:65" s="13" customFormat="1">
      <c r="B154" s="195"/>
      <c r="C154" s="196"/>
      <c r="D154" s="197" t="s">
        <v>252</v>
      </c>
      <c r="E154" s="198" t="s">
        <v>18</v>
      </c>
      <c r="F154" s="199" t="s">
        <v>6529</v>
      </c>
      <c r="G154" s="196"/>
      <c r="H154" s="200">
        <v>18.288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252</v>
      </c>
      <c r="AU154" s="206" t="s">
        <v>79</v>
      </c>
      <c r="AV154" s="13" t="s">
        <v>79</v>
      </c>
      <c r="AW154" s="13" t="s">
        <v>32</v>
      </c>
      <c r="AX154" s="13" t="s">
        <v>70</v>
      </c>
      <c r="AY154" s="206" t="s">
        <v>244</v>
      </c>
    </row>
    <row r="155" spans="1:65" s="14" customFormat="1">
      <c r="B155" s="207"/>
      <c r="C155" s="208"/>
      <c r="D155" s="197" t="s">
        <v>252</v>
      </c>
      <c r="E155" s="209" t="s">
        <v>18</v>
      </c>
      <c r="F155" s="210" t="s">
        <v>254</v>
      </c>
      <c r="G155" s="208"/>
      <c r="H155" s="211">
        <v>18.288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252</v>
      </c>
      <c r="AU155" s="217" t="s">
        <v>79</v>
      </c>
      <c r="AV155" s="14" t="s">
        <v>250</v>
      </c>
      <c r="AW155" s="14" t="s">
        <v>32</v>
      </c>
      <c r="AX155" s="14" t="s">
        <v>77</v>
      </c>
      <c r="AY155" s="217" t="s">
        <v>244</v>
      </c>
    </row>
    <row r="156" spans="1:65" s="2" customFormat="1" ht="24.2" customHeight="1">
      <c r="A156" s="36"/>
      <c r="B156" s="37"/>
      <c r="C156" s="181" t="s">
        <v>344</v>
      </c>
      <c r="D156" s="181" t="s">
        <v>246</v>
      </c>
      <c r="E156" s="182" t="s">
        <v>1130</v>
      </c>
      <c r="F156" s="183" t="s">
        <v>1131</v>
      </c>
      <c r="G156" s="184" t="s">
        <v>379</v>
      </c>
      <c r="H156" s="185">
        <v>10</v>
      </c>
      <c r="I156" s="186"/>
      <c r="J156" s="187">
        <f>ROUND(I156*H156,2)</f>
        <v>0</v>
      </c>
      <c r="K156" s="188"/>
      <c r="L156" s="41"/>
      <c r="M156" s="189" t="s">
        <v>18</v>
      </c>
      <c r="N156" s="190" t="s">
        <v>41</v>
      </c>
      <c r="O156" s="66"/>
      <c r="P156" s="191">
        <f>O156*H156</f>
        <v>0</v>
      </c>
      <c r="Q156" s="191">
        <v>5.5000000000000003E-4</v>
      </c>
      <c r="R156" s="191">
        <f>Q156*H156</f>
        <v>5.5000000000000005E-3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167</v>
      </c>
      <c r="AT156" s="193" t="s">
        <v>246</v>
      </c>
      <c r="AU156" s="193" t="s">
        <v>79</v>
      </c>
      <c r="AY156" s="19" t="s">
        <v>244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77</v>
      </c>
      <c r="BK156" s="194">
        <f>ROUND(I156*H156,2)</f>
        <v>0</v>
      </c>
      <c r="BL156" s="19" t="s">
        <v>167</v>
      </c>
      <c r="BM156" s="193" t="s">
        <v>6530</v>
      </c>
    </row>
    <row r="157" spans="1:65" s="2" customFormat="1" ht="24.2" customHeight="1">
      <c r="A157" s="36"/>
      <c r="B157" s="37"/>
      <c r="C157" s="181" t="s">
        <v>348</v>
      </c>
      <c r="D157" s="181" t="s">
        <v>246</v>
      </c>
      <c r="E157" s="182" t="s">
        <v>1134</v>
      </c>
      <c r="F157" s="183" t="s">
        <v>1135</v>
      </c>
      <c r="G157" s="184" t="s">
        <v>379</v>
      </c>
      <c r="H157" s="185">
        <v>14</v>
      </c>
      <c r="I157" s="186"/>
      <c r="J157" s="187">
        <f>ROUND(I157*H157,2)</f>
        <v>0</v>
      </c>
      <c r="K157" s="188"/>
      <c r="L157" s="41"/>
      <c r="M157" s="189" t="s">
        <v>18</v>
      </c>
      <c r="N157" s="190" t="s">
        <v>41</v>
      </c>
      <c r="O157" s="66"/>
      <c r="P157" s="191">
        <f>O157*H157</f>
        <v>0</v>
      </c>
      <c r="Q157" s="191">
        <v>5.0000000000000001E-4</v>
      </c>
      <c r="R157" s="191">
        <f>Q157*H157</f>
        <v>7.0000000000000001E-3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167</v>
      </c>
      <c r="AT157" s="193" t="s">
        <v>246</v>
      </c>
      <c r="AU157" s="193" t="s">
        <v>79</v>
      </c>
      <c r="AY157" s="19" t="s">
        <v>244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77</v>
      </c>
      <c r="BK157" s="194">
        <f>ROUND(I157*H157,2)</f>
        <v>0</v>
      </c>
      <c r="BL157" s="19" t="s">
        <v>167</v>
      </c>
      <c r="BM157" s="193" t="s">
        <v>6531</v>
      </c>
    </row>
    <row r="158" spans="1:65" s="2" customFormat="1" ht="24.2" customHeight="1">
      <c r="A158" s="36"/>
      <c r="B158" s="37"/>
      <c r="C158" s="181" t="s">
        <v>7</v>
      </c>
      <c r="D158" s="181" t="s">
        <v>246</v>
      </c>
      <c r="E158" s="182" t="s">
        <v>1138</v>
      </c>
      <c r="F158" s="183" t="s">
        <v>1139</v>
      </c>
      <c r="G158" s="184" t="s">
        <v>289</v>
      </c>
      <c r="H158" s="185">
        <v>16.625</v>
      </c>
      <c r="I158" s="186"/>
      <c r="J158" s="187">
        <f>ROUND(I158*H158,2)</f>
        <v>0</v>
      </c>
      <c r="K158" s="188"/>
      <c r="L158" s="41"/>
      <c r="M158" s="189" t="s">
        <v>18</v>
      </c>
      <c r="N158" s="190" t="s">
        <v>41</v>
      </c>
      <c r="O158" s="66"/>
      <c r="P158" s="191">
        <f>O158*H158</f>
        <v>0</v>
      </c>
      <c r="Q158" s="191">
        <v>1.6000000000000001E-4</v>
      </c>
      <c r="R158" s="191">
        <f>Q158*H158</f>
        <v>2.66E-3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167</v>
      </c>
      <c r="AT158" s="193" t="s">
        <v>246</v>
      </c>
      <c r="AU158" s="193" t="s">
        <v>79</v>
      </c>
      <c r="AY158" s="19" t="s">
        <v>244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77</v>
      </c>
      <c r="BK158" s="194">
        <f>ROUND(I158*H158,2)</f>
        <v>0</v>
      </c>
      <c r="BL158" s="19" t="s">
        <v>167</v>
      </c>
      <c r="BM158" s="193" t="s">
        <v>6532</v>
      </c>
    </row>
    <row r="159" spans="1:65" s="15" customFormat="1" ht="22.5">
      <c r="B159" s="229"/>
      <c r="C159" s="230"/>
      <c r="D159" s="197" t="s">
        <v>252</v>
      </c>
      <c r="E159" s="231" t="s">
        <v>18</v>
      </c>
      <c r="F159" s="232" t="s">
        <v>6494</v>
      </c>
      <c r="G159" s="230"/>
      <c r="H159" s="231" t="s">
        <v>18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252</v>
      </c>
      <c r="AU159" s="238" t="s">
        <v>79</v>
      </c>
      <c r="AV159" s="15" t="s">
        <v>77</v>
      </c>
      <c r="AW159" s="15" t="s">
        <v>32</v>
      </c>
      <c r="AX159" s="15" t="s">
        <v>70</v>
      </c>
      <c r="AY159" s="238" t="s">
        <v>244</v>
      </c>
    </row>
    <row r="160" spans="1:65" s="13" customFormat="1">
      <c r="B160" s="195"/>
      <c r="C160" s="196"/>
      <c r="D160" s="197" t="s">
        <v>252</v>
      </c>
      <c r="E160" s="198" t="s">
        <v>18</v>
      </c>
      <c r="F160" s="199" t="s">
        <v>6495</v>
      </c>
      <c r="G160" s="196"/>
      <c r="H160" s="200">
        <v>12.635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252</v>
      </c>
      <c r="AU160" s="206" t="s">
        <v>79</v>
      </c>
      <c r="AV160" s="13" t="s">
        <v>79</v>
      </c>
      <c r="AW160" s="13" t="s">
        <v>32</v>
      </c>
      <c r="AX160" s="13" t="s">
        <v>70</v>
      </c>
      <c r="AY160" s="206" t="s">
        <v>244</v>
      </c>
    </row>
    <row r="161" spans="1:65" s="13" customFormat="1">
      <c r="B161" s="195"/>
      <c r="C161" s="196"/>
      <c r="D161" s="197" t="s">
        <v>252</v>
      </c>
      <c r="E161" s="198" t="s">
        <v>18</v>
      </c>
      <c r="F161" s="199" t="s">
        <v>6496</v>
      </c>
      <c r="G161" s="196"/>
      <c r="H161" s="200">
        <v>3.99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252</v>
      </c>
      <c r="AU161" s="206" t="s">
        <v>79</v>
      </c>
      <c r="AV161" s="13" t="s">
        <v>79</v>
      </c>
      <c r="AW161" s="13" t="s">
        <v>32</v>
      </c>
      <c r="AX161" s="13" t="s">
        <v>70</v>
      </c>
      <c r="AY161" s="206" t="s">
        <v>244</v>
      </c>
    </row>
    <row r="162" spans="1:65" s="14" customFormat="1">
      <c r="B162" s="207"/>
      <c r="C162" s="208"/>
      <c r="D162" s="197" t="s">
        <v>252</v>
      </c>
      <c r="E162" s="209" t="s">
        <v>18</v>
      </c>
      <c r="F162" s="210" t="s">
        <v>254</v>
      </c>
      <c r="G162" s="208"/>
      <c r="H162" s="211">
        <v>16.625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252</v>
      </c>
      <c r="AU162" s="217" t="s">
        <v>79</v>
      </c>
      <c r="AV162" s="14" t="s">
        <v>250</v>
      </c>
      <c r="AW162" s="14" t="s">
        <v>32</v>
      </c>
      <c r="AX162" s="14" t="s">
        <v>77</v>
      </c>
      <c r="AY162" s="217" t="s">
        <v>244</v>
      </c>
    </row>
    <row r="163" spans="1:65" s="2" customFormat="1" ht="37.9" customHeight="1">
      <c r="A163" s="36"/>
      <c r="B163" s="37"/>
      <c r="C163" s="181" t="s">
        <v>359</v>
      </c>
      <c r="D163" s="181" t="s">
        <v>246</v>
      </c>
      <c r="E163" s="182" t="s">
        <v>6533</v>
      </c>
      <c r="F163" s="183" t="s">
        <v>6534</v>
      </c>
      <c r="G163" s="184" t="s">
        <v>289</v>
      </c>
      <c r="H163" s="185">
        <v>16.625</v>
      </c>
      <c r="I163" s="186"/>
      <c r="J163" s="187">
        <f>ROUND(I163*H163,2)</f>
        <v>0</v>
      </c>
      <c r="K163" s="188"/>
      <c r="L163" s="41"/>
      <c r="M163" s="189" t="s">
        <v>18</v>
      </c>
      <c r="N163" s="190" t="s">
        <v>41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6.8000000000000005E-2</v>
      </c>
      <c r="T163" s="192">
        <f>S163*H163</f>
        <v>1.1305000000000001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167</v>
      </c>
      <c r="AT163" s="193" t="s">
        <v>246</v>
      </c>
      <c r="AU163" s="193" t="s">
        <v>79</v>
      </c>
      <c r="AY163" s="19" t="s">
        <v>244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77</v>
      </c>
      <c r="BK163" s="194">
        <f>ROUND(I163*H163,2)</f>
        <v>0</v>
      </c>
      <c r="BL163" s="19" t="s">
        <v>167</v>
      </c>
      <c r="BM163" s="193" t="s">
        <v>6535</v>
      </c>
    </row>
    <row r="164" spans="1:65" s="15" customFormat="1" ht="22.5">
      <c r="B164" s="229"/>
      <c r="C164" s="230"/>
      <c r="D164" s="197" t="s">
        <v>252</v>
      </c>
      <c r="E164" s="231" t="s">
        <v>18</v>
      </c>
      <c r="F164" s="232" t="s">
        <v>6494</v>
      </c>
      <c r="G164" s="230"/>
      <c r="H164" s="231" t="s">
        <v>18</v>
      </c>
      <c r="I164" s="233"/>
      <c r="J164" s="230"/>
      <c r="K164" s="230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252</v>
      </c>
      <c r="AU164" s="238" t="s">
        <v>79</v>
      </c>
      <c r="AV164" s="15" t="s">
        <v>77</v>
      </c>
      <c r="AW164" s="15" t="s">
        <v>32</v>
      </c>
      <c r="AX164" s="15" t="s">
        <v>70</v>
      </c>
      <c r="AY164" s="238" t="s">
        <v>244</v>
      </c>
    </row>
    <row r="165" spans="1:65" s="13" customFormat="1">
      <c r="B165" s="195"/>
      <c r="C165" s="196"/>
      <c r="D165" s="197" t="s">
        <v>252</v>
      </c>
      <c r="E165" s="198" t="s">
        <v>18</v>
      </c>
      <c r="F165" s="199" t="s">
        <v>6495</v>
      </c>
      <c r="G165" s="196"/>
      <c r="H165" s="200">
        <v>12.635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252</v>
      </c>
      <c r="AU165" s="206" t="s">
        <v>79</v>
      </c>
      <c r="AV165" s="13" t="s">
        <v>79</v>
      </c>
      <c r="AW165" s="13" t="s">
        <v>32</v>
      </c>
      <c r="AX165" s="13" t="s">
        <v>70</v>
      </c>
      <c r="AY165" s="206" t="s">
        <v>244</v>
      </c>
    </row>
    <row r="166" spans="1:65" s="13" customFormat="1">
      <c r="B166" s="195"/>
      <c r="C166" s="196"/>
      <c r="D166" s="197" t="s">
        <v>252</v>
      </c>
      <c r="E166" s="198" t="s">
        <v>18</v>
      </c>
      <c r="F166" s="199" t="s">
        <v>6496</v>
      </c>
      <c r="G166" s="196"/>
      <c r="H166" s="200">
        <v>3.99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252</v>
      </c>
      <c r="AU166" s="206" t="s">
        <v>79</v>
      </c>
      <c r="AV166" s="13" t="s">
        <v>79</v>
      </c>
      <c r="AW166" s="13" t="s">
        <v>32</v>
      </c>
      <c r="AX166" s="13" t="s">
        <v>70</v>
      </c>
      <c r="AY166" s="206" t="s">
        <v>244</v>
      </c>
    </row>
    <row r="167" spans="1:65" s="14" customFormat="1">
      <c r="B167" s="207"/>
      <c r="C167" s="208"/>
      <c r="D167" s="197" t="s">
        <v>252</v>
      </c>
      <c r="E167" s="209" t="s">
        <v>18</v>
      </c>
      <c r="F167" s="210" t="s">
        <v>254</v>
      </c>
      <c r="G167" s="208"/>
      <c r="H167" s="211">
        <v>16.625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252</v>
      </c>
      <c r="AU167" s="217" t="s">
        <v>79</v>
      </c>
      <c r="AV167" s="14" t="s">
        <v>250</v>
      </c>
      <c r="AW167" s="14" t="s">
        <v>32</v>
      </c>
      <c r="AX167" s="14" t="s">
        <v>77</v>
      </c>
      <c r="AY167" s="217" t="s">
        <v>244</v>
      </c>
    </row>
    <row r="168" spans="1:65" s="2" customFormat="1" ht="49.15" customHeight="1">
      <c r="A168" s="36"/>
      <c r="B168" s="37"/>
      <c r="C168" s="181" t="s">
        <v>370</v>
      </c>
      <c r="D168" s="181" t="s">
        <v>246</v>
      </c>
      <c r="E168" s="182" t="s">
        <v>1142</v>
      </c>
      <c r="F168" s="183" t="s">
        <v>1143</v>
      </c>
      <c r="G168" s="184" t="s">
        <v>262</v>
      </c>
      <c r="H168" s="185">
        <v>0.27600000000000002</v>
      </c>
      <c r="I168" s="186"/>
      <c r="J168" s="187">
        <f>ROUND(I168*H168,2)</f>
        <v>0</v>
      </c>
      <c r="K168" s="188"/>
      <c r="L168" s="41"/>
      <c r="M168" s="243" t="s">
        <v>18</v>
      </c>
      <c r="N168" s="244" t="s">
        <v>41</v>
      </c>
      <c r="O168" s="245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167</v>
      </c>
      <c r="AT168" s="193" t="s">
        <v>246</v>
      </c>
      <c r="AU168" s="193" t="s">
        <v>79</v>
      </c>
      <c r="AY168" s="19" t="s">
        <v>244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77</v>
      </c>
      <c r="BK168" s="194">
        <f>ROUND(I168*H168,2)</f>
        <v>0</v>
      </c>
      <c r="BL168" s="19" t="s">
        <v>167</v>
      </c>
      <c r="BM168" s="193" t="s">
        <v>6536</v>
      </c>
    </row>
    <row r="169" spans="1:65" s="2" customFormat="1" ht="6.95" customHeight="1">
      <c r="A169" s="36"/>
      <c r="B169" s="49"/>
      <c r="C169" s="50"/>
      <c r="D169" s="50"/>
      <c r="E169" s="50"/>
      <c r="F169" s="50"/>
      <c r="G169" s="50"/>
      <c r="H169" s="50"/>
      <c r="I169" s="50"/>
      <c r="J169" s="50"/>
      <c r="K169" s="50"/>
      <c r="L169" s="41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sheetProtection algorithmName="SHA-512" hashValue="WU5xK//JNw324eBCvDMEDmu/4Mc7cLquS24pJdUt2sp7WO88sjGRBXwvNquzrrblIiwZQs9Tqs5+HCld9BcXjw==" saltValue="kdnzOh1qt9HGdSdhGSJE/AkB9wm7wKJMCwFfvoGC2YrSkeC45hW3ZOSLyCKVwWmI9cCf1WZWJRNf/P2dNRDCvQ==" spinCount="100000" sheet="1" objects="1" scenarios="1" formatColumns="0" formatRows="0" autoFilter="0"/>
  <autoFilter ref="C98:K168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157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6466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6537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ROUND(J98,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ROUND((SUM(BE98:BE146)),  2)</f>
        <v>0</v>
      </c>
      <c r="G37" s="36"/>
      <c r="H37" s="36"/>
      <c r="I37" s="126">
        <v>0.21</v>
      </c>
      <c r="J37" s="125">
        <f>ROUND(((SUM(BE98:BE146))*I37),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ROUND((SUM(BF98:BF146)),  2)</f>
        <v>0</v>
      </c>
      <c r="G38" s="36"/>
      <c r="H38" s="36"/>
      <c r="I38" s="126">
        <v>0.15</v>
      </c>
      <c r="J38" s="125">
        <f>ROUND(((SUM(BF98:BF146))*I38),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ROUND((SUM(BG98:BG146)),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ROUND((SUM(BH98:BH146)),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ROUND((SUM(BI98:BI146)),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6466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04 - Příčka ve varně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J99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209</v>
      </c>
      <c r="E69" s="150"/>
      <c r="F69" s="150"/>
      <c r="G69" s="150"/>
      <c r="H69" s="150"/>
      <c r="I69" s="150"/>
      <c r="J69" s="151">
        <f>J100</f>
        <v>0</v>
      </c>
      <c r="K69" s="99"/>
      <c r="L69" s="152"/>
    </row>
    <row r="70" spans="1:47" s="10" customFormat="1" ht="19.899999999999999" customHeight="1">
      <c r="B70" s="148"/>
      <c r="C70" s="99"/>
      <c r="D70" s="149" t="s">
        <v>210</v>
      </c>
      <c r="E70" s="150"/>
      <c r="F70" s="150"/>
      <c r="G70" s="150"/>
      <c r="H70" s="150"/>
      <c r="I70" s="150"/>
      <c r="J70" s="151">
        <f>J108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211</v>
      </c>
      <c r="E71" s="150"/>
      <c r="F71" s="150"/>
      <c r="G71" s="150"/>
      <c r="H71" s="150"/>
      <c r="I71" s="150"/>
      <c r="J71" s="151">
        <f>J117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213</v>
      </c>
      <c r="E72" s="150"/>
      <c r="F72" s="150"/>
      <c r="G72" s="150"/>
      <c r="H72" s="150"/>
      <c r="I72" s="150"/>
      <c r="J72" s="151">
        <f>J122</f>
        <v>0</v>
      </c>
      <c r="K72" s="99"/>
      <c r="L72" s="152"/>
    </row>
    <row r="73" spans="1:47" s="9" customFormat="1" ht="24.95" customHeight="1">
      <c r="B73" s="142"/>
      <c r="C73" s="143"/>
      <c r="D73" s="144" t="s">
        <v>214</v>
      </c>
      <c r="E73" s="145"/>
      <c r="F73" s="145"/>
      <c r="G73" s="145"/>
      <c r="H73" s="145"/>
      <c r="I73" s="145"/>
      <c r="J73" s="146">
        <f>J124</f>
        <v>0</v>
      </c>
      <c r="K73" s="143"/>
      <c r="L73" s="147"/>
    </row>
    <row r="74" spans="1:47" s="10" customFormat="1" ht="19.899999999999999" customHeight="1">
      <c r="B74" s="148"/>
      <c r="C74" s="99"/>
      <c r="D74" s="149" t="s">
        <v>225</v>
      </c>
      <c r="E74" s="150"/>
      <c r="F74" s="150"/>
      <c r="G74" s="150"/>
      <c r="H74" s="150"/>
      <c r="I74" s="150"/>
      <c r="J74" s="151">
        <f>J125</f>
        <v>0</v>
      </c>
      <c r="K74" s="99"/>
      <c r="L74" s="152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229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15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397" t="str">
        <f>E7</f>
        <v>JAK  - Smluvní rozpočet VZ.13.2022</v>
      </c>
      <c r="F84" s="398"/>
      <c r="G84" s="398"/>
      <c r="H84" s="39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200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397" t="s">
        <v>6357</v>
      </c>
      <c r="F86" s="370"/>
      <c r="G86" s="370"/>
      <c r="H86" s="370"/>
      <c r="I86" s="24"/>
      <c r="J86" s="24"/>
      <c r="K86" s="24"/>
      <c r="L86" s="22"/>
    </row>
    <row r="87" spans="1:31" s="1" customFormat="1" ht="12" customHeight="1">
      <c r="B87" s="23"/>
      <c r="C87" s="31" t="s">
        <v>202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06" t="s">
        <v>6466</v>
      </c>
      <c r="F88" s="396"/>
      <c r="G88" s="396"/>
      <c r="H88" s="396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6359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82" t="str">
        <f>E13</f>
        <v>04 - Příčka ve varně</v>
      </c>
      <c r="F90" s="396"/>
      <c r="G90" s="396"/>
      <c r="H90" s="396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20</v>
      </c>
      <c r="D92" s="38"/>
      <c r="E92" s="38"/>
      <c r="F92" s="29" t="str">
        <f>F16</f>
        <v xml:space="preserve"> </v>
      </c>
      <c r="G92" s="38"/>
      <c r="H92" s="38"/>
      <c r="I92" s="31" t="s">
        <v>22</v>
      </c>
      <c r="J92" s="61" t="str">
        <f>IF(J16="","",J16)</f>
        <v>12. 8. 2022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40.15" customHeight="1">
      <c r="A94" s="36"/>
      <c r="B94" s="37"/>
      <c r="C94" s="31" t="s">
        <v>24</v>
      </c>
      <c r="D94" s="38"/>
      <c r="E94" s="38"/>
      <c r="F94" s="29" t="str">
        <f>E19</f>
        <v>MČ Praha 6, odbor školství</v>
      </c>
      <c r="G94" s="38"/>
      <c r="H94" s="38"/>
      <c r="I94" s="31" t="s">
        <v>30</v>
      </c>
      <c r="J94" s="34" t="str">
        <f>E25</f>
        <v>D - PLUS PROJEKTOVÁ A INŽENÝRSKÁ a.s.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28</v>
      </c>
      <c r="D95" s="38"/>
      <c r="E95" s="38"/>
      <c r="F95" s="29" t="str">
        <f>IF(E22="","",E22)</f>
        <v>Vyplň údaj</v>
      </c>
      <c r="G95" s="38"/>
      <c r="H95" s="38"/>
      <c r="I95" s="31" t="s">
        <v>33</v>
      </c>
      <c r="J95" s="34" t="str">
        <f>E28</f>
        <v xml:space="preserve"> 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3"/>
      <c r="B97" s="154"/>
      <c r="C97" s="155" t="s">
        <v>230</v>
      </c>
      <c r="D97" s="156" t="s">
        <v>55</v>
      </c>
      <c r="E97" s="156" t="s">
        <v>51</v>
      </c>
      <c r="F97" s="156" t="s">
        <v>52</v>
      </c>
      <c r="G97" s="156" t="s">
        <v>231</v>
      </c>
      <c r="H97" s="156" t="s">
        <v>232</v>
      </c>
      <c r="I97" s="156" t="s">
        <v>233</v>
      </c>
      <c r="J97" s="157" t="s">
        <v>206</v>
      </c>
      <c r="K97" s="158" t="s">
        <v>234</v>
      </c>
      <c r="L97" s="159"/>
      <c r="M97" s="70" t="s">
        <v>18</v>
      </c>
      <c r="N97" s="71" t="s">
        <v>40</v>
      </c>
      <c r="O97" s="71" t="s">
        <v>235</v>
      </c>
      <c r="P97" s="71" t="s">
        <v>236</v>
      </c>
      <c r="Q97" s="71" t="s">
        <v>237</v>
      </c>
      <c r="R97" s="71" t="s">
        <v>238</v>
      </c>
      <c r="S97" s="71" t="s">
        <v>239</v>
      </c>
      <c r="T97" s="72" t="s">
        <v>240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</row>
    <row r="98" spans="1:65" s="2" customFormat="1" ht="22.9" customHeight="1">
      <c r="A98" s="36"/>
      <c r="B98" s="37"/>
      <c r="C98" s="77" t="s">
        <v>241</v>
      </c>
      <c r="D98" s="38"/>
      <c r="E98" s="38"/>
      <c r="F98" s="38"/>
      <c r="G98" s="38"/>
      <c r="H98" s="38"/>
      <c r="I98" s="38"/>
      <c r="J98" s="160">
        <f>BK98</f>
        <v>0</v>
      </c>
      <c r="K98" s="38"/>
      <c r="L98" s="41"/>
      <c r="M98" s="73"/>
      <c r="N98" s="161"/>
      <c r="O98" s="74"/>
      <c r="P98" s="162">
        <f>P99+P124</f>
        <v>0</v>
      </c>
      <c r="Q98" s="74"/>
      <c r="R98" s="162">
        <f>R99+R124</f>
        <v>0.6517729000000001</v>
      </c>
      <c r="S98" s="74"/>
      <c r="T98" s="163">
        <f>T99+T124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69</v>
      </c>
      <c r="AU98" s="19" t="s">
        <v>207</v>
      </c>
      <c r="BK98" s="164">
        <f>BK99+BK124</f>
        <v>0</v>
      </c>
    </row>
    <row r="99" spans="1:65" s="12" customFormat="1" ht="25.9" customHeight="1">
      <c r="B99" s="165"/>
      <c r="C99" s="166"/>
      <c r="D99" s="167" t="s">
        <v>69</v>
      </c>
      <c r="E99" s="168" t="s">
        <v>242</v>
      </c>
      <c r="F99" s="168" t="s">
        <v>243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P100+P108+P117+P122</f>
        <v>0</v>
      </c>
      <c r="Q99" s="173"/>
      <c r="R99" s="174">
        <f>R100+R108+R117+R122</f>
        <v>0.52532178000000007</v>
      </c>
      <c r="S99" s="173"/>
      <c r="T99" s="175">
        <f>T100+T108+T117+T122</f>
        <v>0</v>
      </c>
      <c r="AR99" s="176" t="s">
        <v>77</v>
      </c>
      <c r="AT99" s="177" t="s">
        <v>69</v>
      </c>
      <c r="AU99" s="177" t="s">
        <v>70</v>
      </c>
      <c r="AY99" s="176" t="s">
        <v>244</v>
      </c>
      <c r="BK99" s="178">
        <f>BK100+BK108+BK117+BK122</f>
        <v>0</v>
      </c>
    </row>
    <row r="100" spans="1:65" s="12" customFormat="1" ht="22.9" customHeight="1">
      <c r="B100" s="165"/>
      <c r="C100" s="166"/>
      <c r="D100" s="167" t="s">
        <v>69</v>
      </c>
      <c r="E100" s="179" t="s">
        <v>131</v>
      </c>
      <c r="F100" s="179" t="s">
        <v>245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SUM(P101:P107)</f>
        <v>0</v>
      </c>
      <c r="Q100" s="173"/>
      <c r="R100" s="174">
        <f>SUM(R101:R107)</f>
        <v>0.37323647999999998</v>
      </c>
      <c r="S100" s="173"/>
      <c r="T100" s="175">
        <f>SUM(T101:T107)</f>
        <v>0</v>
      </c>
      <c r="AR100" s="176" t="s">
        <v>77</v>
      </c>
      <c r="AT100" s="177" t="s">
        <v>69</v>
      </c>
      <c r="AU100" s="177" t="s">
        <v>77</v>
      </c>
      <c r="AY100" s="176" t="s">
        <v>244</v>
      </c>
      <c r="BK100" s="178">
        <f>SUM(BK101:BK107)</f>
        <v>0</v>
      </c>
    </row>
    <row r="101" spans="1:65" s="2" customFormat="1" ht="37.9" customHeight="1">
      <c r="A101" s="36"/>
      <c r="B101" s="37"/>
      <c r="C101" s="181" t="s">
        <v>77</v>
      </c>
      <c r="D101" s="181" t="s">
        <v>246</v>
      </c>
      <c r="E101" s="182" t="s">
        <v>6538</v>
      </c>
      <c r="F101" s="183" t="s">
        <v>6539</v>
      </c>
      <c r="G101" s="184" t="s">
        <v>262</v>
      </c>
      <c r="H101" s="185">
        <v>8.9999999999999993E-3</v>
      </c>
      <c r="I101" s="186"/>
      <c r="J101" s="187">
        <f>ROUND(I101*H101,2)</f>
        <v>0</v>
      </c>
      <c r="K101" s="188"/>
      <c r="L101" s="41"/>
      <c r="M101" s="189" t="s">
        <v>18</v>
      </c>
      <c r="N101" s="190" t="s">
        <v>41</v>
      </c>
      <c r="O101" s="66"/>
      <c r="P101" s="191">
        <f>O101*H101</f>
        <v>0</v>
      </c>
      <c r="Q101" s="191">
        <v>1.04922</v>
      </c>
      <c r="R101" s="191">
        <f>Q101*H101</f>
        <v>9.4429800000000001E-3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250</v>
      </c>
      <c r="AT101" s="193" t="s">
        <v>246</v>
      </c>
      <c r="AU101" s="193" t="s">
        <v>79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250</v>
      </c>
      <c r="BM101" s="193" t="s">
        <v>6540</v>
      </c>
    </row>
    <row r="102" spans="1:65" s="15" customFormat="1">
      <c r="B102" s="229"/>
      <c r="C102" s="230"/>
      <c r="D102" s="197" t="s">
        <v>252</v>
      </c>
      <c r="E102" s="231" t="s">
        <v>18</v>
      </c>
      <c r="F102" s="232" t="s">
        <v>6541</v>
      </c>
      <c r="G102" s="230"/>
      <c r="H102" s="231" t="s">
        <v>18</v>
      </c>
      <c r="I102" s="233"/>
      <c r="J102" s="230"/>
      <c r="K102" s="230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252</v>
      </c>
      <c r="AU102" s="238" t="s">
        <v>79</v>
      </c>
      <c r="AV102" s="15" t="s">
        <v>77</v>
      </c>
      <c r="AW102" s="15" t="s">
        <v>32</v>
      </c>
      <c r="AX102" s="15" t="s">
        <v>70</v>
      </c>
      <c r="AY102" s="238" t="s">
        <v>244</v>
      </c>
    </row>
    <row r="103" spans="1:65" s="13" customFormat="1">
      <c r="B103" s="195"/>
      <c r="C103" s="196"/>
      <c r="D103" s="197" t="s">
        <v>252</v>
      </c>
      <c r="E103" s="198" t="s">
        <v>18</v>
      </c>
      <c r="F103" s="199" t="s">
        <v>6542</v>
      </c>
      <c r="G103" s="196"/>
      <c r="H103" s="200">
        <v>8.9999999999999993E-3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252</v>
      </c>
      <c r="AU103" s="206" t="s">
        <v>79</v>
      </c>
      <c r="AV103" s="13" t="s">
        <v>79</v>
      </c>
      <c r="AW103" s="13" t="s">
        <v>32</v>
      </c>
      <c r="AX103" s="13" t="s">
        <v>77</v>
      </c>
      <c r="AY103" s="206" t="s">
        <v>244</v>
      </c>
    </row>
    <row r="104" spans="1:65" s="2" customFormat="1" ht="37.9" customHeight="1">
      <c r="A104" s="36"/>
      <c r="B104" s="37"/>
      <c r="C104" s="181" t="s">
        <v>79</v>
      </c>
      <c r="D104" s="181" t="s">
        <v>246</v>
      </c>
      <c r="E104" s="182" t="s">
        <v>287</v>
      </c>
      <c r="F104" s="183" t="s">
        <v>288</v>
      </c>
      <c r="G104" s="184" t="s">
        <v>289</v>
      </c>
      <c r="H104" s="185">
        <v>3.15</v>
      </c>
      <c r="I104" s="186"/>
      <c r="J104" s="187">
        <f>ROUND(I104*H104,2)</f>
        <v>0</v>
      </c>
      <c r="K104" s="188"/>
      <c r="L104" s="41"/>
      <c r="M104" s="189" t="s">
        <v>18</v>
      </c>
      <c r="N104" s="190" t="s">
        <v>41</v>
      </c>
      <c r="O104" s="66"/>
      <c r="P104" s="191">
        <f>O104*H104</f>
        <v>0</v>
      </c>
      <c r="Q104" s="191">
        <v>0.11549</v>
      </c>
      <c r="R104" s="191">
        <f>Q104*H104</f>
        <v>0.36379349999999999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250</v>
      </c>
      <c r="AT104" s="193" t="s">
        <v>246</v>
      </c>
      <c r="AU104" s="193" t="s">
        <v>79</v>
      </c>
      <c r="AY104" s="19" t="s">
        <v>244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250</v>
      </c>
      <c r="BM104" s="193" t="s">
        <v>6543</v>
      </c>
    </row>
    <row r="105" spans="1:65" s="15" customFormat="1">
      <c r="B105" s="229"/>
      <c r="C105" s="230"/>
      <c r="D105" s="197" t="s">
        <v>252</v>
      </c>
      <c r="E105" s="231" t="s">
        <v>18</v>
      </c>
      <c r="F105" s="232" t="s">
        <v>6544</v>
      </c>
      <c r="G105" s="230"/>
      <c r="H105" s="231" t="s">
        <v>18</v>
      </c>
      <c r="I105" s="233"/>
      <c r="J105" s="230"/>
      <c r="K105" s="230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252</v>
      </c>
      <c r="AU105" s="238" t="s">
        <v>79</v>
      </c>
      <c r="AV105" s="15" t="s">
        <v>77</v>
      </c>
      <c r="AW105" s="15" t="s">
        <v>32</v>
      </c>
      <c r="AX105" s="15" t="s">
        <v>70</v>
      </c>
      <c r="AY105" s="238" t="s">
        <v>244</v>
      </c>
    </row>
    <row r="106" spans="1:65" s="13" customFormat="1">
      <c r="B106" s="195"/>
      <c r="C106" s="196"/>
      <c r="D106" s="197" t="s">
        <v>252</v>
      </c>
      <c r="E106" s="198" t="s">
        <v>18</v>
      </c>
      <c r="F106" s="199" t="s">
        <v>6545</v>
      </c>
      <c r="G106" s="196"/>
      <c r="H106" s="200">
        <v>3.15</v>
      </c>
      <c r="I106" s="201"/>
      <c r="J106" s="196"/>
      <c r="K106" s="196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252</v>
      </c>
      <c r="AU106" s="206" t="s">
        <v>79</v>
      </c>
      <c r="AV106" s="13" t="s">
        <v>79</v>
      </c>
      <c r="AW106" s="13" t="s">
        <v>32</v>
      </c>
      <c r="AX106" s="13" t="s">
        <v>70</v>
      </c>
      <c r="AY106" s="206" t="s">
        <v>244</v>
      </c>
    </row>
    <row r="107" spans="1:65" s="14" customFormat="1">
      <c r="B107" s="207"/>
      <c r="C107" s="208"/>
      <c r="D107" s="197" t="s">
        <v>252</v>
      </c>
      <c r="E107" s="209" t="s">
        <v>18</v>
      </c>
      <c r="F107" s="210" t="s">
        <v>254</v>
      </c>
      <c r="G107" s="208"/>
      <c r="H107" s="211">
        <v>3.15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252</v>
      </c>
      <c r="AU107" s="217" t="s">
        <v>79</v>
      </c>
      <c r="AV107" s="14" t="s">
        <v>250</v>
      </c>
      <c r="AW107" s="14" t="s">
        <v>32</v>
      </c>
      <c r="AX107" s="14" t="s">
        <v>77</v>
      </c>
      <c r="AY107" s="217" t="s">
        <v>244</v>
      </c>
    </row>
    <row r="108" spans="1:65" s="12" customFormat="1" ht="22.9" customHeight="1">
      <c r="B108" s="165"/>
      <c r="C108" s="166"/>
      <c r="D108" s="167" t="s">
        <v>69</v>
      </c>
      <c r="E108" s="179" t="s">
        <v>275</v>
      </c>
      <c r="F108" s="179" t="s">
        <v>312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SUM(P109:P116)</f>
        <v>0</v>
      </c>
      <c r="Q108" s="173"/>
      <c r="R108" s="174">
        <f>SUM(R109:R116)</f>
        <v>0.1508253</v>
      </c>
      <c r="S108" s="173"/>
      <c r="T108" s="175">
        <f>SUM(T109:T116)</f>
        <v>0</v>
      </c>
      <c r="AR108" s="176" t="s">
        <v>77</v>
      </c>
      <c r="AT108" s="177" t="s">
        <v>69</v>
      </c>
      <c r="AU108" s="177" t="s">
        <v>77</v>
      </c>
      <c r="AY108" s="176" t="s">
        <v>244</v>
      </c>
      <c r="BK108" s="178">
        <f>SUM(BK109:BK116)</f>
        <v>0</v>
      </c>
    </row>
    <row r="109" spans="1:65" s="2" customFormat="1" ht="33" customHeight="1">
      <c r="A109" s="36"/>
      <c r="B109" s="37"/>
      <c r="C109" s="181" t="s">
        <v>131</v>
      </c>
      <c r="D109" s="181" t="s">
        <v>246</v>
      </c>
      <c r="E109" s="182" t="s">
        <v>321</v>
      </c>
      <c r="F109" s="183" t="s">
        <v>322</v>
      </c>
      <c r="G109" s="184" t="s">
        <v>289</v>
      </c>
      <c r="H109" s="185">
        <v>6.8869999999999996</v>
      </c>
      <c r="I109" s="186"/>
      <c r="J109" s="187">
        <f>ROUND(I109*H109,2)</f>
        <v>0</v>
      </c>
      <c r="K109" s="188"/>
      <c r="L109" s="41"/>
      <c r="M109" s="189" t="s">
        <v>18</v>
      </c>
      <c r="N109" s="190" t="s">
        <v>41</v>
      </c>
      <c r="O109" s="66"/>
      <c r="P109" s="191">
        <f>O109*H109</f>
        <v>0</v>
      </c>
      <c r="Q109" s="191">
        <v>6.4999999999999997E-3</v>
      </c>
      <c r="R109" s="191">
        <f>Q109*H109</f>
        <v>4.4765499999999993E-2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250</v>
      </c>
      <c r="AT109" s="193" t="s">
        <v>246</v>
      </c>
      <c r="AU109" s="193" t="s">
        <v>79</v>
      </c>
      <c r="AY109" s="19" t="s">
        <v>244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77</v>
      </c>
      <c r="BK109" s="194">
        <f>ROUND(I109*H109,2)</f>
        <v>0</v>
      </c>
      <c r="BL109" s="19" t="s">
        <v>250</v>
      </c>
      <c r="BM109" s="193" t="s">
        <v>6546</v>
      </c>
    </row>
    <row r="110" spans="1:65" s="15" customFormat="1">
      <c r="B110" s="229"/>
      <c r="C110" s="230"/>
      <c r="D110" s="197" t="s">
        <v>252</v>
      </c>
      <c r="E110" s="231" t="s">
        <v>18</v>
      </c>
      <c r="F110" s="232" t="s">
        <v>6544</v>
      </c>
      <c r="G110" s="230"/>
      <c r="H110" s="231" t="s">
        <v>18</v>
      </c>
      <c r="I110" s="233"/>
      <c r="J110" s="230"/>
      <c r="K110" s="230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252</v>
      </c>
      <c r="AU110" s="238" t="s">
        <v>79</v>
      </c>
      <c r="AV110" s="15" t="s">
        <v>77</v>
      </c>
      <c r="AW110" s="15" t="s">
        <v>32</v>
      </c>
      <c r="AX110" s="15" t="s">
        <v>70</v>
      </c>
      <c r="AY110" s="238" t="s">
        <v>244</v>
      </c>
    </row>
    <row r="111" spans="1:65" s="13" customFormat="1">
      <c r="B111" s="195"/>
      <c r="C111" s="196"/>
      <c r="D111" s="197" t="s">
        <v>252</v>
      </c>
      <c r="E111" s="198" t="s">
        <v>18</v>
      </c>
      <c r="F111" s="199" t="s">
        <v>6547</v>
      </c>
      <c r="G111" s="196"/>
      <c r="H111" s="200">
        <v>6.8869999999999996</v>
      </c>
      <c r="I111" s="201"/>
      <c r="J111" s="196"/>
      <c r="K111" s="196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252</v>
      </c>
      <c r="AU111" s="206" t="s">
        <v>79</v>
      </c>
      <c r="AV111" s="13" t="s">
        <v>79</v>
      </c>
      <c r="AW111" s="13" t="s">
        <v>32</v>
      </c>
      <c r="AX111" s="13" t="s">
        <v>70</v>
      </c>
      <c r="AY111" s="206" t="s">
        <v>244</v>
      </c>
    </row>
    <row r="112" spans="1:65" s="14" customFormat="1">
      <c r="B112" s="207"/>
      <c r="C112" s="208"/>
      <c r="D112" s="197" t="s">
        <v>252</v>
      </c>
      <c r="E112" s="209" t="s">
        <v>18</v>
      </c>
      <c r="F112" s="210" t="s">
        <v>254</v>
      </c>
      <c r="G112" s="208"/>
      <c r="H112" s="211">
        <v>6.8869999999999996</v>
      </c>
      <c r="I112" s="212"/>
      <c r="J112" s="208"/>
      <c r="K112" s="208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252</v>
      </c>
      <c r="AU112" s="217" t="s">
        <v>79</v>
      </c>
      <c r="AV112" s="14" t="s">
        <v>250</v>
      </c>
      <c r="AW112" s="14" t="s">
        <v>32</v>
      </c>
      <c r="AX112" s="14" t="s">
        <v>77</v>
      </c>
      <c r="AY112" s="217" t="s">
        <v>244</v>
      </c>
    </row>
    <row r="113" spans="1:65" s="2" customFormat="1" ht="37.9" customHeight="1">
      <c r="A113" s="36"/>
      <c r="B113" s="37"/>
      <c r="C113" s="181" t="s">
        <v>250</v>
      </c>
      <c r="D113" s="181" t="s">
        <v>246</v>
      </c>
      <c r="E113" s="182" t="s">
        <v>345</v>
      </c>
      <c r="F113" s="183" t="s">
        <v>346</v>
      </c>
      <c r="G113" s="184" t="s">
        <v>289</v>
      </c>
      <c r="H113" s="185">
        <v>6.8869999999999996</v>
      </c>
      <c r="I113" s="186"/>
      <c r="J113" s="187">
        <f>ROUND(I113*H113,2)</f>
        <v>0</v>
      </c>
      <c r="K113" s="188"/>
      <c r="L113" s="41"/>
      <c r="M113" s="189" t="s">
        <v>18</v>
      </c>
      <c r="N113" s="190" t="s">
        <v>41</v>
      </c>
      <c r="O113" s="66"/>
      <c r="P113" s="191">
        <f>O113*H113</f>
        <v>0</v>
      </c>
      <c r="Q113" s="191">
        <v>1.54E-2</v>
      </c>
      <c r="R113" s="191">
        <f>Q113*H113</f>
        <v>0.1060598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250</v>
      </c>
      <c r="AT113" s="193" t="s">
        <v>246</v>
      </c>
      <c r="AU113" s="193" t="s">
        <v>79</v>
      </c>
      <c r="AY113" s="19" t="s">
        <v>244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77</v>
      </c>
      <c r="BK113" s="194">
        <f>ROUND(I113*H113,2)</f>
        <v>0</v>
      </c>
      <c r="BL113" s="19" t="s">
        <v>250</v>
      </c>
      <c r="BM113" s="193" t="s">
        <v>6548</v>
      </c>
    </row>
    <row r="114" spans="1:65" s="15" customFormat="1">
      <c r="B114" s="229"/>
      <c r="C114" s="230"/>
      <c r="D114" s="197" t="s">
        <v>252</v>
      </c>
      <c r="E114" s="231" t="s">
        <v>18</v>
      </c>
      <c r="F114" s="232" t="s">
        <v>6544</v>
      </c>
      <c r="G114" s="230"/>
      <c r="H114" s="231" t="s">
        <v>18</v>
      </c>
      <c r="I114" s="233"/>
      <c r="J114" s="230"/>
      <c r="K114" s="230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252</v>
      </c>
      <c r="AU114" s="238" t="s">
        <v>79</v>
      </c>
      <c r="AV114" s="15" t="s">
        <v>77</v>
      </c>
      <c r="AW114" s="15" t="s">
        <v>32</v>
      </c>
      <c r="AX114" s="15" t="s">
        <v>70</v>
      </c>
      <c r="AY114" s="238" t="s">
        <v>244</v>
      </c>
    </row>
    <row r="115" spans="1:65" s="13" customFormat="1">
      <c r="B115" s="195"/>
      <c r="C115" s="196"/>
      <c r="D115" s="197" t="s">
        <v>252</v>
      </c>
      <c r="E115" s="198" t="s">
        <v>18</v>
      </c>
      <c r="F115" s="199" t="s">
        <v>6547</v>
      </c>
      <c r="G115" s="196"/>
      <c r="H115" s="200">
        <v>6.8869999999999996</v>
      </c>
      <c r="I115" s="201"/>
      <c r="J115" s="196"/>
      <c r="K115" s="196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252</v>
      </c>
      <c r="AU115" s="206" t="s">
        <v>79</v>
      </c>
      <c r="AV115" s="13" t="s">
        <v>79</v>
      </c>
      <c r="AW115" s="13" t="s">
        <v>32</v>
      </c>
      <c r="AX115" s="13" t="s">
        <v>70</v>
      </c>
      <c r="AY115" s="206" t="s">
        <v>244</v>
      </c>
    </row>
    <row r="116" spans="1:65" s="14" customFormat="1">
      <c r="B116" s="207"/>
      <c r="C116" s="208"/>
      <c r="D116" s="197" t="s">
        <v>252</v>
      </c>
      <c r="E116" s="209" t="s">
        <v>18</v>
      </c>
      <c r="F116" s="210" t="s">
        <v>254</v>
      </c>
      <c r="G116" s="208"/>
      <c r="H116" s="211">
        <v>6.8869999999999996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252</v>
      </c>
      <c r="AU116" s="217" t="s">
        <v>79</v>
      </c>
      <c r="AV116" s="14" t="s">
        <v>250</v>
      </c>
      <c r="AW116" s="14" t="s">
        <v>32</v>
      </c>
      <c r="AX116" s="14" t="s">
        <v>77</v>
      </c>
      <c r="AY116" s="217" t="s">
        <v>244</v>
      </c>
    </row>
    <row r="117" spans="1:65" s="12" customFormat="1" ht="22.9" customHeight="1">
      <c r="B117" s="165"/>
      <c r="C117" s="166"/>
      <c r="D117" s="167" t="s">
        <v>69</v>
      </c>
      <c r="E117" s="179" t="s">
        <v>286</v>
      </c>
      <c r="F117" s="179" t="s">
        <v>439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SUM(P118:P121)</f>
        <v>0</v>
      </c>
      <c r="Q117" s="173"/>
      <c r="R117" s="174">
        <f>SUM(R118:R121)</f>
        <v>1.2600000000000001E-3</v>
      </c>
      <c r="S117" s="173"/>
      <c r="T117" s="175">
        <f>SUM(T118:T121)</f>
        <v>0</v>
      </c>
      <c r="AR117" s="176" t="s">
        <v>77</v>
      </c>
      <c r="AT117" s="177" t="s">
        <v>69</v>
      </c>
      <c r="AU117" s="177" t="s">
        <v>77</v>
      </c>
      <c r="AY117" s="176" t="s">
        <v>244</v>
      </c>
      <c r="BK117" s="178">
        <f>SUM(BK118:BK121)</f>
        <v>0</v>
      </c>
    </row>
    <row r="118" spans="1:65" s="2" customFormat="1" ht="37.9" customHeight="1">
      <c r="A118" s="36"/>
      <c r="B118" s="37"/>
      <c r="C118" s="181" t="s">
        <v>271</v>
      </c>
      <c r="D118" s="181" t="s">
        <v>246</v>
      </c>
      <c r="E118" s="182" t="s">
        <v>6549</v>
      </c>
      <c r="F118" s="183" t="s">
        <v>6550</v>
      </c>
      <c r="G118" s="184" t="s">
        <v>249</v>
      </c>
      <c r="H118" s="185">
        <v>6</v>
      </c>
      <c r="I118" s="186"/>
      <c r="J118" s="187">
        <f>ROUND(I118*H118,2)</f>
        <v>0</v>
      </c>
      <c r="K118" s="188"/>
      <c r="L118" s="41"/>
      <c r="M118" s="189" t="s">
        <v>18</v>
      </c>
      <c r="N118" s="190" t="s">
        <v>41</v>
      </c>
      <c r="O118" s="66"/>
      <c r="P118" s="191">
        <f>O118*H118</f>
        <v>0</v>
      </c>
      <c r="Q118" s="191">
        <v>4.0000000000000003E-5</v>
      </c>
      <c r="R118" s="191">
        <f>Q118*H118</f>
        <v>2.4000000000000003E-4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250</v>
      </c>
      <c r="AT118" s="193" t="s">
        <v>246</v>
      </c>
      <c r="AU118" s="193" t="s">
        <v>79</v>
      </c>
      <c r="AY118" s="19" t="s">
        <v>244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250</v>
      </c>
      <c r="BM118" s="193" t="s">
        <v>6551</v>
      </c>
    </row>
    <row r="119" spans="1:65" s="15" customFormat="1">
      <c r="B119" s="229"/>
      <c r="C119" s="230"/>
      <c r="D119" s="197" t="s">
        <v>252</v>
      </c>
      <c r="E119" s="231" t="s">
        <v>18</v>
      </c>
      <c r="F119" s="232" t="s">
        <v>6552</v>
      </c>
      <c r="G119" s="230"/>
      <c r="H119" s="231" t="s">
        <v>18</v>
      </c>
      <c r="I119" s="233"/>
      <c r="J119" s="230"/>
      <c r="K119" s="230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252</v>
      </c>
      <c r="AU119" s="238" t="s">
        <v>79</v>
      </c>
      <c r="AV119" s="15" t="s">
        <v>77</v>
      </c>
      <c r="AW119" s="15" t="s">
        <v>32</v>
      </c>
      <c r="AX119" s="15" t="s">
        <v>70</v>
      </c>
      <c r="AY119" s="238" t="s">
        <v>244</v>
      </c>
    </row>
    <row r="120" spans="1:65" s="13" customFormat="1">
      <c r="B120" s="195"/>
      <c r="C120" s="196"/>
      <c r="D120" s="197" t="s">
        <v>252</v>
      </c>
      <c r="E120" s="198" t="s">
        <v>18</v>
      </c>
      <c r="F120" s="199" t="s">
        <v>275</v>
      </c>
      <c r="G120" s="196"/>
      <c r="H120" s="200">
        <v>6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252</v>
      </c>
      <c r="AU120" s="206" t="s">
        <v>79</v>
      </c>
      <c r="AV120" s="13" t="s">
        <v>79</v>
      </c>
      <c r="AW120" s="13" t="s">
        <v>32</v>
      </c>
      <c r="AX120" s="13" t="s">
        <v>77</v>
      </c>
      <c r="AY120" s="206" t="s">
        <v>244</v>
      </c>
    </row>
    <row r="121" spans="1:65" s="2" customFormat="1" ht="33" customHeight="1">
      <c r="A121" s="36"/>
      <c r="B121" s="37"/>
      <c r="C121" s="181" t="s">
        <v>275</v>
      </c>
      <c r="D121" s="181" t="s">
        <v>246</v>
      </c>
      <c r="E121" s="182" t="s">
        <v>6553</v>
      </c>
      <c r="F121" s="183" t="s">
        <v>6554</v>
      </c>
      <c r="G121" s="184" t="s">
        <v>249</v>
      </c>
      <c r="H121" s="185">
        <v>6</v>
      </c>
      <c r="I121" s="186"/>
      <c r="J121" s="187">
        <f>ROUND(I121*H121,2)</f>
        <v>0</v>
      </c>
      <c r="K121" s="188"/>
      <c r="L121" s="41"/>
      <c r="M121" s="189" t="s">
        <v>18</v>
      </c>
      <c r="N121" s="190" t="s">
        <v>41</v>
      </c>
      <c r="O121" s="66"/>
      <c r="P121" s="191">
        <f>O121*H121</f>
        <v>0</v>
      </c>
      <c r="Q121" s="191">
        <v>1.7000000000000001E-4</v>
      </c>
      <c r="R121" s="191">
        <f>Q121*H121</f>
        <v>1.0200000000000001E-3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250</v>
      </c>
      <c r="AT121" s="193" t="s">
        <v>246</v>
      </c>
      <c r="AU121" s="193" t="s">
        <v>79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250</v>
      </c>
      <c r="BM121" s="193" t="s">
        <v>6555</v>
      </c>
    </row>
    <row r="122" spans="1:65" s="12" customFormat="1" ht="22.9" customHeight="1">
      <c r="B122" s="165"/>
      <c r="C122" s="166"/>
      <c r="D122" s="167" t="s">
        <v>69</v>
      </c>
      <c r="E122" s="179" t="s">
        <v>602</v>
      </c>
      <c r="F122" s="179" t="s">
        <v>603</v>
      </c>
      <c r="G122" s="166"/>
      <c r="H122" s="166"/>
      <c r="I122" s="169"/>
      <c r="J122" s="180">
        <f>BK122</f>
        <v>0</v>
      </c>
      <c r="K122" s="166"/>
      <c r="L122" s="171"/>
      <c r="M122" s="172"/>
      <c r="N122" s="173"/>
      <c r="O122" s="173"/>
      <c r="P122" s="174">
        <f>P123</f>
        <v>0</v>
      </c>
      <c r="Q122" s="173"/>
      <c r="R122" s="174">
        <f>R123</f>
        <v>0</v>
      </c>
      <c r="S122" s="173"/>
      <c r="T122" s="175">
        <f>T123</f>
        <v>0</v>
      </c>
      <c r="AR122" s="176" t="s">
        <v>77</v>
      </c>
      <c r="AT122" s="177" t="s">
        <v>69</v>
      </c>
      <c r="AU122" s="177" t="s">
        <v>77</v>
      </c>
      <c r="AY122" s="176" t="s">
        <v>244</v>
      </c>
      <c r="BK122" s="178">
        <f>BK123</f>
        <v>0</v>
      </c>
    </row>
    <row r="123" spans="1:65" s="2" customFormat="1" ht="55.5" customHeight="1">
      <c r="A123" s="36"/>
      <c r="B123" s="37"/>
      <c r="C123" s="181" t="s">
        <v>279</v>
      </c>
      <c r="D123" s="181" t="s">
        <v>246</v>
      </c>
      <c r="E123" s="182" t="s">
        <v>605</v>
      </c>
      <c r="F123" s="183" t="s">
        <v>606</v>
      </c>
      <c r="G123" s="184" t="s">
        <v>262</v>
      </c>
      <c r="H123" s="185">
        <v>0.52500000000000002</v>
      </c>
      <c r="I123" s="186"/>
      <c r="J123" s="187">
        <f>ROUND(I123*H123,2)</f>
        <v>0</v>
      </c>
      <c r="K123" s="188"/>
      <c r="L123" s="41"/>
      <c r="M123" s="189" t="s">
        <v>18</v>
      </c>
      <c r="N123" s="190" t="s">
        <v>41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250</v>
      </c>
      <c r="AT123" s="193" t="s">
        <v>246</v>
      </c>
      <c r="AU123" s="193" t="s">
        <v>79</v>
      </c>
      <c r="AY123" s="19" t="s">
        <v>244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77</v>
      </c>
      <c r="BK123" s="194">
        <f>ROUND(I123*H123,2)</f>
        <v>0</v>
      </c>
      <c r="BL123" s="19" t="s">
        <v>250</v>
      </c>
      <c r="BM123" s="193" t="s">
        <v>6556</v>
      </c>
    </row>
    <row r="124" spans="1:65" s="12" customFormat="1" ht="25.9" customHeight="1">
      <c r="B124" s="165"/>
      <c r="C124" s="166"/>
      <c r="D124" s="167" t="s">
        <v>69</v>
      </c>
      <c r="E124" s="168" t="s">
        <v>608</v>
      </c>
      <c r="F124" s="168" t="s">
        <v>609</v>
      </c>
      <c r="G124" s="166"/>
      <c r="H124" s="166"/>
      <c r="I124" s="169"/>
      <c r="J124" s="170">
        <f>BK124</f>
        <v>0</v>
      </c>
      <c r="K124" s="166"/>
      <c r="L124" s="171"/>
      <c r="M124" s="172"/>
      <c r="N124" s="173"/>
      <c r="O124" s="173"/>
      <c r="P124" s="174">
        <f>P125</f>
        <v>0</v>
      </c>
      <c r="Q124" s="173"/>
      <c r="R124" s="174">
        <f>R125</f>
        <v>0.12645112</v>
      </c>
      <c r="S124" s="173"/>
      <c r="T124" s="175">
        <f>T125</f>
        <v>0</v>
      </c>
      <c r="AR124" s="176" t="s">
        <v>79</v>
      </c>
      <c r="AT124" s="177" t="s">
        <v>69</v>
      </c>
      <c r="AU124" s="177" t="s">
        <v>70</v>
      </c>
      <c r="AY124" s="176" t="s">
        <v>244</v>
      </c>
      <c r="BK124" s="178">
        <f>BK125</f>
        <v>0</v>
      </c>
    </row>
    <row r="125" spans="1:65" s="12" customFormat="1" ht="22.9" customHeight="1">
      <c r="B125" s="165"/>
      <c r="C125" s="166"/>
      <c r="D125" s="167" t="s">
        <v>69</v>
      </c>
      <c r="E125" s="179" t="s">
        <v>1092</v>
      </c>
      <c r="F125" s="179" t="s">
        <v>1093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SUM(P126:P146)</f>
        <v>0</v>
      </c>
      <c r="Q125" s="173"/>
      <c r="R125" s="174">
        <f>SUM(R126:R146)</f>
        <v>0.12645112</v>
      </c>
      <c r="S125" s="173"/>
      <c r="T125" s="175">
        <f>SUM(T126:T146)</f>
        <v>0</v>
      </c>
      <c r="AR125" s="176" t="s">
        <v>79</v>
      </c>
      <c r="AT125" s="177" t="s">
        <v>69</v>
      </c>
      <c r="AU125" s="177" t="s">
        <v>77</v>
      </c>
      <c r="AY125" s="176" t="s">
        <v>244</v>
      </c>
      <c r="BK125" s="178">
        <f>SUM(BK126:BK146)</f>
        <v>0</v>
      </c>
    </row>
    <row r="126" spans="1:65" s="2" customFormat="1" ht="24.2" customHeight="1">
      <c r="A126" s="36"/>
      <c r="B126" s="37"/>
      <c r="C126" s="181" t="s">
        <v>267</v>
      </c>
      <c r="D126" s="181" t="s">
        <v>246</v>
      </c>
      <c r="E126" s="182" t="s">
        <v>1095</v>
      </c>
      <c r="F126" s="183" t="s">
        <v>1096</v>
      </c>
      <c r="G126" s="184" t="s">
        <v>289</v>
      </c>
      <c r="H126" s="185">
        <v>6.8869999999999996</v>
      </c>
      <c r="I126" s="186"/>
      <c r="J126" s="187">
        <f>ROUND(I126*H126,2)</f>
        <v>0</v>
      </c>
      <c r="K126" s="188"/>
      <c r="L126" s="41"/>
      <c r="M126" s="189" t="s">
        <v>18</v>
      </c>
      <c r="N126" s="190" t="s">
        <v>41</v>
      </c>
      <c r="O126" s="66"/>
      <c r="P126" s="191">
        <f>O126*H126</f>
        <v>0</v>
      </c>
      <c r="Q126" s="191">
        <v>1.5E-3</v>
      </c>
      <c r="R126" s="191">
        <f>Q126*H126</f>
        <v>1.0330499999999999E-2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167</v>
      </c>
      <c r="AT126" s="193" t="s">
        <v>246</v>
      </c>
      <c r="AU126" s="193" t="s">
        <v>79</v>
      </c>
      <c r="AY126" s="19" t="s">
        <v>244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77</v>
      </c>
      <c r="BK126" s="194">
        <f>ROUND(I126*H126,2)</f>
        <v>0</v>
      </c>
      <c r="BL126" s="19" t="s">
        <v>167</v>
      </c>
      <c r="BM126" s="193" t="s">
        <v>6557</v>
      </c>
    </row>
    <row r="127" spans="1:65" s="15" customFormat="1">
      <c r="B127" s="229"/>
      <c r="C127" s="230"/>
      <c r="D127" s="197" t="s">
        <v>252</v>
      </c>
      <c r="E127" s="231" t="s">
        <v>18</v>
      </c>
      <c r="F127" s="232" t="s">
        <v>6544</v>
      </c>
      <c r="G127" s="230"/>
      <c r="H127" s="231" t="s">
        <v>18</v>
      </c>
      <c r="I127" s="233"/>
      <c r="J127" s="230"/>
      <c r="K127" s="230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252</v>
      </c>
      <c r="AU127" s="238" t="s">
        <v>79</v>
      </c>
      <c r="AV127" s="15" t="s">
        <v>77</v>
      </c>
      <c r="AW127" s="15" t="s">
        <v>32</v>
      </c>
      <c r="AX127" s="15" t="s">
        <v>70</v>
      </c>
      <c r="AY127" s="238" t="s">
        <v>244</v>
      </c>
    </row>
    <row r="128" spans="1:65" s="13" customFormat="1">
      <c r="B128" s="195"/>
      <c r="C128" s="196"/>
      <c r="D128" s="197" t="s">
        <v>252</v>
      </c>
      <c r="E128" s="198" t="s">
        <v>18</v>
      </c>
      <c r="F128" s="199" t="s">
        <v>6547</v>
      </c>
      <c r="G128" s="196"/>
      <c r="H128" s="200">
        <v>6.8869999999999996</v>
      </c>
      <c r="I128" s="201"/>
      <c r="J128" s="196"/>
      <c r="K128" s="196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252</v>
      </c>
      <c r="AU128" s="206" t="s">
        <v>79</v>
      </c>
      <c r="AV128" s="13" t="s">
        <v>79</v>
      </c>
      <c r="AW128" s="13" t="s">
        <v>32</v>
      </c>
      <c r="AX128" s="13" t="s">
        <v>70</v>
      </c>
      <c r="AY128" s="206" t="s">
        <v>244</v>
      </c>
    </row>
    <row r="129" spans="1:65" s="14" customFormat="1">
      <c r="B129" s="207"/>
      <c r="C129" s="208"/>
      <c r="D129" s="197" t="s">
        <v>252</v>
      </c>
      <c r="E129" s="209" t="s">
        <v>18</v>
      </c>
      <c r="F129" s="210" t="s">
        <v>254</v>
      </c>
      <c r="G129" s="208"/>
      <c r="H129" s="211">
        <v>6.8869999999999996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252</v>
      </c>
      <c r="AU129" s="217" t="s">
        <v>79</v>
      </c>
      <c r="AV129" s="14" t="s">
        <v>250</v>
      </c>
      <c r="AW129" s="14" t="s">
        <v>32</v>
      </c>
      <c r="AX129" s="14" t="s">
        <v>77</v>
      </c>
      <c r="AY129" s="217" t="s">
        <v>244</v>
      </c>
    </row>
    <row r="130" spans="1:65" s="2" customFormat="1" ht="24.2" customHeight="1">
      <c r="A130" s="36"/>
      <c r="B130" s="37"/>
      <c r="C130" s="181" t="s">
        <v>286</v>
      </c>
      <c r="D130" s="181" t="s">
        <v>246</v>
      </c>
      <c r="E130" s="182" t="s">
        <v>1103</v>
      </c>
      <c r="F130" s="183" t="s">
        <v>1104</v>
      </c>
      <c r="G130" s="184" t="s">
        <v>379</v>
      </c>
      <c r="H130" s="185">
        <v>4.43</v>
      </c>
      <c r="I130" s="186"/>
      <c r="J130" s="187">
        <f>ROUND(I130*H130,2)</f>
        <v>0</v>
      </c>
      <c r="K130" s="188"/>
      <c r="L130" s="41"/>
      <c r="M130" s="189" t="s">
        <v>18</v>
      </c>
      <c r="N130" s="190" t="s">
        <v>41</v>
      </c>
      <c r="O130" s="66"/>
      <c r="P130" s="191">
        <f>O130*H130</f>
        <v>0</v>
      </c>
      <c r="Q130" s="191">
        <v>3.2000000000000003E-4</v>
      </c>
      <c r="R130" s="191">
        <f>Q130*H130</f>
        <v>1.4176E-3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167</v>
      </c>
      <c r="AT130" s="193" t="s">
        <v>246</v>
      </c>
      <c r="AU130" s="193" t="s">
        <v>79</v>
      </c>
      <c r="AY130" s="19" t="s">
        <v>244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77</v>
      </c>
      <c r="BK130" s="194">
        <f>ROUND(I130*H130,2)</f>
        <v>0</v>
      </c>
      <c r="BL130" s="19" t="s">
        <v>167</v>
      </c>
      <c r="BM130" s="193" t="s">
        <v>6558</v>
      </c>
    </row>
    <row r="131" spans="1:65" s="13" customFormat="1">
      <c r="B131" s="195"/>
      <c r="C131" s="196"/>
      <c r="D131" s="197" t="s">
        <v>252</v>
      </c>
      <c r="E131" s="198" t="s">
        <v>18</v>
      </c>
      <c r="F131" s="199" t="s">
        <v>6559</v>
      </c>
      <c r="G131" s="196"/>
      <c r="H131" s="200">
        <v>4.43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252</v>
      </c>
      <c r="AU131" s="206" t="s">
        <v>79</v>
      </c>
      <c r="AV131" s="13" t="s">
        <v>79</v>
      </c>
      <c r="AW131" s="13" t="s">
        <v>32</v>
      </c>
      <c r="AX131" s="13" t="s">
        <v>70</v>
      </c>
      <c r="AY131" s="206" t="s">
        <v>244</v>
      </c>
    </row>
    <row r="132" spans="1:65" s="14" customFormat="1">
      <c r="B132" s="207"/>
      <c r="C132" s="208"/>
      <c r="D132" s="197" t="s">
        <v>252</v>
      </c>
      <c r="E132" s="209" t="s">
        <v>18</v>
      </c>
      <c r="F132" s="210" t="s">
        <v>254</v>
      </c>
      <c r="G132" s="208"/>
      <c r="H132" s="211">
        <v>4.43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252</v>
      </c>
      <c r="AU132" s="217" t="s">
        <v>79</v>
      </c>
      <c r="AV132" s="14" t="s">
        <v>250</v>
      </c>
      <c r="AW132" s="14" t="s">
        <v>32</v>
      </c>
      <c r="AX132" s="14" t="s">
        <v>77</v>
      </c>
      <c r="AY132" s="217" t="s">
        <v>244</v>
      </c>
    </row>
    <row r="133" spans="1:65" s="2" customFormat="1" ht="37.9" customHeight="1">
      <c r="A133" s="36"/>
      <c r="B133" s="37"/>
      <c r="C133" s="181" t="s">
        <v>293</v>
      </c>
      <c r="D133" s="181" t="s">
        <v>246</v>
      </c>
      <c r="E133" s="182" t="s">
        <v>1113</v>
      </c>
      <c r="F133" s="183" t="s">
        <v>1114</v>
      </c>
      <c r="G133" s="184" t="s">
        <v>289</v>
      </c>
      <c r="H133" s="185">
        <v>6.8869999999999996</v>
      </c>
      <c r="I133" s="186"/>
      <c r="J133" s="187">
        <f>ROUND(I133*H133,2)</f>
        <v>0</v>
      </c>
      <c r="K133" s="188"/>
      <c r="L133" s="41"/>
      <c r="M133" s="189" t="s">
        <v>18</v>
      </c>
      <c r="N133" s="190" t="s">
        <v>41</v>
      </c>
      <c r="O133" s="66"/>
      <c r="P133" s="191">
        <f>O133*H133</f>
        <v>0</v>
      </c>
      <c r="Q133" s="191">
        <v>4.8999999999999998E-3</v>
      </c>
      <c r="R133" s="191">
        <f>Q133*H133</f>
        <v>3.37463E-2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167</v>
      </c>
      <c r="AT133" s="193" t="s">
        <v>246</v>
      </c>
      <c r="AU133" s="193" t="s">
        <v>79</v>
      </c>
      <c r="AY133" s="19" t="s">
        <v>244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77</v>
      </c>
      <c r="BK133" s="194">
        <f>ROUND(I133*H133,2)</f>
        <v>0</v>
      </c>
      <c r="BL133" s="19" t="s">
        <v>167</v>
      </c>
      <c r="BM133" s="193" t="s">
        <v>6560</v>
      </c>
    </row>
    <row r="134" spans="1:65" s="15" customFormat="1">
      <c r="B134" s="229"/>
      <c r="C134" s="230"/>
      <c r="D134" s="197" t="s">
        <v>252</v>
      </c>
      <c r="E134" s="231" t="s">
        <v>18</v>
      </c>
      <c r="F134" s="232" t="s">
        <v>6544</v>
      </c>
      <c r="G134" s="230"/>
      <c r="H134" s="231" t="s">
        <v>18</v>
      </c>
      <c r="I134" s="233"/>
      <c r="J134" s="230"/>
      <c r="K134" s="230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252</v>
      </c>
      <c r="AU134" s="238" t="s">
        <v>79</v>
      </c>
      <c r="AV134" s="15" t="s">
        <v>77</v>
      </c>
      <c r="AW134" s="15" t="s">
        <v>32</v>
      </c>
      <c r="AX134" s="15" t="s">
        <v>70</v>
      </c>
      <c r="AY134" s="238" t="s">
        <v>244</v>
      </c>
    </row>
    <row r="135" spans="1:65" s="13" customFormat="1">
      <c r="B135" s="195"/>
      <c r="C135" s="196"/>
      <c r="D135" s="197" t="s">
        <v>252</v>
      </c>
      <c r="E135" s="198" t="s">
        <v>18</v>
      </c>
      <c r="F135" s="199" t="s">
        <v>6547</v>
      </c>
      <c r="G135" s="196"/>
      <c r="H135" s="200">
        <v>6.8869999999999996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252</v>
      </c>
      <c r="AU135" s="206" t="s">
        <v>79</v>
      </c>
      <c r="AV135" s="13" t="s">
        <v>79</v>
      </c>
      <c r="AW135" s="13" t="s">
        <v>32</v>
      </c>
      <c r="AX135" s="13" t="s">
        <v>70</v>
      </c>
      <c r="AY135" s="206" t="s">
        <v>244</v>
      </c>
    </row>
    <row r="136" spans="1:65" s="14" customFormat="1">
      <c r="B136" s="207"/>
      <c r="C136" s="208"/>
      <c r="D136" s="197" t="s">
        <v>252</v>
      </c>
      <c r="E136" s="209" t="s">
        <v>18</v>
      </c>
      <c r="F136" s="210" t="s">
        <v>254</v>
      </c>
      <c r="G136" s="208"/>
      <c r="H136" s="211">
        <v>6.8869999999999996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252</v>
      </c>
      <c r="AU136" s="217" t="s">
        <v>79</v>
      </c>
      <c r="AV136" s="14" t="s">
        <v>250</v>
      </c>
      <c r="AW136" s="14" t="s">
        <v>32</v>
      </c>
      <c r="AX136" s="14" t="s">
        <v>77</v>
      </c>
      <c r="AY136" s="217" t="s">
        <v>244</v>
      </c>
    </row>
    <row r="137" spans="1:65" s="2" customFormat="1" ht="16.5" customHeight="1">
      <c r="A137" s="36"/>
      <c r="B137" s="37"/>
      <c r="C137" s="218" t="s">
        <v>126</v>
      </c>
      <c r="D137" s="218" t="s">
        <v>264</v>
      </c>
      <c r="E137" s="219" t="s">
        <v>1117</v>
      </c>
      <c r="F137" s="220" t="s">
        <v>1118</v>
      </c>
      <c r="G137" s="221" t="s">
        <v>289</v>
      </c>
      <c r="H137" s="222">
        <v>7.5759999999999996</v>
      </c>
      <c r="I137" s="223"/>
      <c r="J137" s="224">
        <f>ROUND(I137*H137,2)</f>
        <v>0</v>
      </c>
      <c r="K137" s="225"/>
      <c r="L137" s="226"/>
      <c r="M137" s="227" t="s">
        <v>18</v>
      </c>
      <c r="N137" s="228" t="s">
        <v>41</v>
      </c>
      <c r="O137" s="66"/>
      <c r="P137" s="191">
        <f>O137*H137</f>
        <v>0</v>
      </c>
      <c r="Q137" s="191">
        <v>9.7999999999999997E-3</v>
      </c>
      <c r="R137" s="191">
        <f>Q137*H137</f>
        <v>7.42448E-2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415</v>
      </c>
      <c r="AT137" s="193" t="s">
        <v>264</v>
      </c>
      <c r="AU137" s="193" t="s">
        <v>79</v>
      </c>
      <c r="AY137" s="19" t="s">
        <v>244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167</v>
      </c>
      <c r="BM137" s="193" t="s">
        <v>6561</v>
      </c>
    </row>
    <row r="138" spans="1:65" s="13" customFormat="1">
      <c r="B138" s="195"/>
      <c r="C138" s="196"/>
      <c r="D138" s="197" t="s">
        <v>252</v>
      </c>
      <c r="E138" s="198" t="s">
        <v>18</v>
      </c>
      <c r="F138" s="199" t="s">
        <v>6562</v>
      </c>
      <c r="G138" s="196"/>
      <c r="H138" s="200">
        <v>7.5759999999999996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252</v>
      </c>
      <c r="AU138" s="206" t="s">
        <v>79</v>
      </c>
      <c r="AV138" s="13" t="s">
        <v>79</v>
      </c>
      <c r="AW138" s="13" t="s">
        <v>32</v>
      </c>
      <c r="AX138" s="13" t="s">
        <v>70</v>
      </c>
      <c r="AY138" s="206" t="s">
        <v>244</v>
      </c>
    </row>
    <row r="139" spans="1:65" s="14" customFormat="1">
      <c r="B139" s="207"/>
      <c r="C139" s="208"/>
      <c r="D139" s="197" t="s">
        <v>252</v>
      </c>
      <c r="E139" s="209" t="s">
        <v>18</v>
      </c>
      <c r="F139" s="210" t="s">
        <v>254</v>
      </c>
      <c r="G139" s="208"/>
      <c r="H139" s="211">
        <v>7.5759999999999996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252</v>
      </c>
      <c r="AU139" s="217" t="s">
        <v>79</v>
      </c>
      <c r="AV139" s="14" t="s">
        <v>250</v>
      </c>
      <c r="AW139" s="14" t="s">
        <v>32</v>
      </c>
      <c r="AX139" s="14" t="s">
        <v>77</v>
      </c>
      <c r="AY139" s="217" t="s">
        <v>244</v>
      </c>
    </row>
    <row r="140" spans="1:65" s="2" customFormat="1" ht="24.2" customHeight="1">
      <c r="A140" s="36"/>
      <c r="B140" s="37"/>
      <c r="C140" s="181" t="s">
        <v>139</v>
      </c>
      <c r="D140" s="181" t="s">
        <v>246</v>
      </c>
      <c r="E140" s="182" t="s">
        <v>1130</v>
      </c>
      <c r="F140" s="183" t="s">
        <v>1131</v>
      </c>
      <c r="G140" s="184" t="s">
        <v>379</v>
      </c>
      <c r="H140" s="185">
        <v>10.199999999999999</v>
      </c>
      <c r="I140" s="186"/>
      <c r="J140" s="187">
        <f>ROUND(I140*H140,2)</f>
        <v>0</v>
      </c>
      <c r="K140" s="188"/>
      <c r="L140" s="41"/>
      <c r="M140" s="189" t="s">
        <v>18</v>
      </c>
      <c r="N140" s="190" t="s">
        <v>41</v>
      </c>
      <c r="O140" s="66"/>
      <c r="P140" s="191">
        <f>O140*H140</f>
        <v>0</v>
      </c>
      <c r="Q140" s="191">
        <v>5.5000000000000003E-4</v>
      </c>
      <c r="R140" s="191">
        <f>Q140*H140</f>
        <v>5.6099999999999995E-3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167</v>
      </c>
      <c r="AT140" s="193" t="s">
        <v>246</v>
      </c>
      <c r="AU140" s="193" t="s">
        <v>79</v>
      </c>
      <c r="AY140" s="19" t="s">
        <v>244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77</v>
      </c>
      <c r="BK140" s="194">
        <f>ROUND(I140*H140,2)</f>
        <v>0</v>
      </c>
      <c r="BL140" s="19" t="s">
        <v>167</v>
      </c>
      <c r="BM140" s="193" t="s">
        <v>6563</v>
      </c>
    </row>
    <row r="141" spans="1:65" s="13" customFormat="1">
      <c r="B141" s="195"/>
      <c r="C141" s="196"/>
      <c r="D141" s="197" t="s">
        <v>252</v>
      </c>
      <c r="E141" s="198" t="s">
        <v>18</v>
      </c>
      <c r="F141" s="199" t="s">
        <v>6564</v>
      </c>
      <c r="G141" s="196"/>
      <c r="H141" s="200">
        <v>10.199999999999999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252</v>
      </c>
      <c r="AU141" s="206" t="s">
        <v>79</v>
      </c>
      <c r="AV141" s="13" t="s">
        <v>79</v>
      </c>
      <c r="AW141" s="13" t="s">
        <v>32</v>
      </c>
      <c r="AX141" s="13" t="s">
        <v>77</v>
      </c>
      <c r="AY141" s="206" t="s">
        <v>244</v>
      </c>
    </row>
    <row r="142" spans="1:65" s="2" customFormat="1" ht="24.2" customHeight="1">
      <c r="A142" s="36"/>
      <c r="B142" s="37"/>
      <c r="C142" s="181" t="s">
        <v>146</v>
      </c>
      <c r="D142" s="181" t="s">
        <v>246</v>
      </c>
      <c r="E142" s="182" t="s">
        <v>1138</v>
      </c>
      <c r="F142" s="183" t="s">
        <v>1139</v>
      </c>
      <c r="G142" s="184" t="s">
        <v>289</v>
      </c>
      <c r="H142" s="185">
        <v>6.8869999999999996</v>
      </c>
      <c r="I142" s="186"/>
      <c r="J142" s="187">
        <f>ROUND(I142*H142,2)</f>
        <v>0</v>
      </c>
      <c r="K142" s="188"/>
      <c r="L142" s="41"/>
      <c r="M142" s="189" t="s">
        <v>18</v>
      </c>
      <c r="N142" s="190" t="s">
        <v>41</v>
      </c>
      <c r="O142" s="66"/>
      <c r="P142" s="191">
        <f>O142*H142</f>
        <v>0</v>
      </c>
      <c r="Q142" s="191">
        <v>1.6000000000000001E-4</v>
      </c>
      <c r="R142" s="191">
        <f>Q142*H142</f>
        <v>1.1019199999999999E-3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167</v>
      </c>
      <c r="AT142" s="193" t="s">
        <v>246</v>
      </c>
      <c r="AU142" s="193" t="s">
        <v>79</v>
      </c>
      <c r="AY142" s="19" t="s">
        <v>244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77</v>
      </c>
      <c r="BK142" s="194">
        <f>ROUND(I142*H142,2)</f>
        <v>0</v>
      </c>
      <c r="BL142" s="19" t="s">
        <v>167</v>
      </c>
      <c r="BM142" s="193" t="s">
        <v>6565</v>
      </c>
    </row>
    <row r="143" spans="1:65" s="15" customFormat="1">
      <c r="B143" s="229"/>
      <c r="C143" s="230"/>
      <c r="D143" s="197" t="s">
        <v>252</v>
      </c>
      <c r="E143" s="231" t="s">
        <v>18</v>
      </c>
      <c r="F143" s="232" t="s">
        <v>6544</v>
      </c>
      <c r="G143" s="230"/>
      <c r="H143" s="231" t="s">
        <v>18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252</v>
      </c>
      <c r="AU143" s="238" t="s">
        <v>79</v>
      </c>
      <c r="AV143" s="15" t="s">
        <v>77</v>
      </c>
      <c r="AW143" s="15" t="s">
        <v>32</v>
      </c>
      <c r="AX143" s="15" t="s">
        <v>70</v>
      </c>
      <c r="AY143" s="238" t="s">
        <v>244</v>
      </c>
    </row>
    <row r="144" spans="1:65" s="13" customFormat="1">
      <c r="B144" s="195"/>
      <c r="C144" s="196"/>
      <c r="D144" s="197" t="s">
        <v>252</v>
      </c>
      <c r="E144" s="198" t="s">
        <v>18</v>
      </c>
      <c r="F144" s="199" t="s">
        <v>6547</v>
      </c>
      <c r="G144" s="196"/>
      <c r="H144" s="200">
        <v>6.8869999999999996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252</v>
      </c>
      <c r="AU144" s="206" t="s">
        <v>79</v>
      </c>
      <c r="AV144" s="13" t="s">
        <v>79</v>
      </c>
      <c r="AW144" s="13" t="s">
        <v>32</v>
      </c>
      <c r="AX144" s="13" t="s">
        <v>70</v>
      </c>
      <c r="AY144" s="206" t="s">
        <v>244</v>
      </c>
    </row>
    <row r="145" spans="1:65" s="14" customFormat="1">
      <c r="B145" s="207"/>
      <c r="C145" s="208"/>
      <c r="D145" s="197" t="s">
        <v>252</v>
      </c>
      <c r="E145" s="209" t="s">
        <v>18</v>
      </c>
      <c r="F145" s="210" t="s">
        <v>254</v>
      </c>
      <c r="G145" s="208"/>
      <c r="H145" s="211">
        <v>6.8869999999999996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252</v>
      </c>
      <c r="AU145" s="217" t="s">
        <v>79</v>
      </c>
      <c r="AV145" s="14" t="s">
        <v>250</v>
      </c>
      <c r="AW145" s="14" t="s">
        <v>32</v>
      </c>
      <c r="AX145" s="14" t="s">
        <v>77</v>
      </c>
      <c r="AY145" s="217" t="s">
        <v>244</v>
      </c>
    </row>
    <row r="146" spans="1:65" s="2" customFormat="1" ht="49.15" customHeight="1">
      <c r="A146" s="36"/>
      <c r="B146" s="37"/>
      <c r="C146" s="181" t="s">
        <v>158</v>
      </c>
      <c r="D146" s="181" t="s">
        <v>246</v>
      </c>
      <c r="E146" s="182" t="s">
        <v>1142</v>
      </c>
      <c r="F146" s="183" t="s">
        <v>1143</v>
      </c>
      <c r="G146" s="184" t="s">
        <v>262</v>
      </c>
      <c r="H146" s="185">
        <v>0.126</v>
      </c>
      <c r="I146" s="186"/>
      <c r="J146" s="187">
        <f>ROUND(I146*H146,2)</f>
        <v>0</v>
      </c>
      <c r="K146" s="188"/>
      <c r="L146" s="41"/>
      <c r="M146" s="243" t="s">
        <v>18</v>
      </c>
      <c r="N146" s="244" t="s">
        <v>41</v>
      </c>
      <c r="O146" s="245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167</v>
      </c>
      <c r="AT146" s="193" t="s">
        <v>246</v>
      </c>
      <c r="AU146" s="193" t="s">
        <v>79</v>
      </c>
      <c r="AY146" s="19" t="s">
        <v>244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77</v>
      </c>
      <c r="BK146" s="194">
        <f>ROUND(I146*H146,2)</f>
        <v>0</v>
      </c>
      <c r="BL146" s="19" t="s">
        <v>167</v>
      </c>
      <c r="BM146" s="193" t="s">
        <v>6566</v>
      </c>
    </row>
    <row r="147" spans="1:65" s="2" customFormat="1" ht="6.95" customHeight="1">
      <c r="A147" s="36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41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algorithmName="SHA-512" hashValue="q+rUDTgZpSsioSnN3QQvV97R7x+aFpdRoNEGjpCBrZ3Whr7ObyuOUBvDnriQVahJeckNCwNqJ77Zx/lccY8N7Q==" saltValue="1z1HuutKNbinhMjGf/u8gTywTsA4X1wpPMqA1Wb2g7CSuReV62Hi8y/bprKRyU/iCnxZB46D7PXd2SV3B65lLg==" spinCount="100000" sheet="1" objects="1" scenarios="1" formatColumns="0" formatRows="0" autoFilter="0"/>
  <autoFilter ref="C97:K146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162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6567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6568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ROUND(J105,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ROUND((SUM(BE105:BE286)),  2)</f>
        <v>0</v>
      </c>
      <c r="G37" s="36"/>
      <c r="H37" s="36"/>
      <c r="I37" s="126">
        <v>0.21</v>
      </c>
      <c r="J37" s="125">
        <f>ROUND(((SUM(BE105:BE286))*I37),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ROUND((SUM(BF105:BF286)),  2)</f>
        <v>0</v>
      </c>
      <c r="G38" s="36"/>
      <c r="H38" s="36"/>
      <c r="I38" s="126">
        <v>0.15</v>
      </c>
      <c r="J38" s="125">
        <f>ROUND(((SUM(BF105:BF286))*I38),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ROUND((SUM(BG105:BG286)),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ROUND((SUM(BH105:BH286)),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ROUND((SUM(BI105:BI286)),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6567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01 - Doplnění obkladů v jídelně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J105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J106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210</v>
      </c>
      <c r="E69" s="150"/>
      <c r="F69" s="150"/>
      <c r="G69" s="150"/>
      <c r="H69" s="150"/>
      <c r="I69" s="150"/>
      <c r="J69" s="151">
        <f>J107</f>
        <v>0</v>
      </c>
      <c r="K69" s="99"/>
      <c r="L69" s="152"/>
    </row>
    <row r="70" spans="1:47" s="10" customFormat="1" ht="19.899999999999999" customHeight="1">
      <c r="B70" s="148"/>
      <c r="C70" s="99"/>
      <c r="D70" s="149" t="s">
        <v>211</v>
      </c>
      <c r="E70" s="150"/>
      <c r="F70" s="150"/>
      <c r="G70" s="150"/>
      <c r="H70" s="150"/>
      <c r="I70" s="150"/>
      <c r="J70" s="151">
        <f>J129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212</v>
      </c>
      <c r="E71" s="150"/>
      <c r="F71" s="150"/>
      <c r="G71" s="150"/>
      <c r="H71" s="150"/>
      <c r="I71" s="150"/>
      <c r="J71" s="151">
        <f>J143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213</v>
      </c>
      <c r="E72" s="150"/>
      <c r="F72" s="150"/>
      <c r="G72" s="150"/>
      <c r="H72" s="150"/>
      <c r="I72" s="150"/>
      <c r="J72" s="151">
        <f>J150</f>
        <v>0</v>
      </c>
      <c r="K72" s="99"/>
      <c r="L72" s="152"/>
    </row>
    <row r="73" spans="1:47" s="9" customFormat="1" ht="24.95" customHeight="1">
      <c r="B73" s="142"/>
      <c r="C73" s="143"/>
      <c r="D73" s="144" t="s">
        <v>214</v>
      </c>
      <c r="E73" s="145"/>
      <c r="F73" s="145"/>
      <c r="G73" s="145"/>
      <c r="H73" s="145"/>
      <c r="I73" s="145"/>
      <c r="J73" s="146">
        <f>J152</f>
        <v>0</v>
      </c>
      <c r="K73" s="143"/>
      <c r="L73" s="147"/>
    </row>
    <row r="74" spans="1:47" s="10" customFormat="1" ht="19.899999999999999" customHeight="1">
      <c r="B74" s="148"/>
      <c r="C74" s="99"/>
      <c r="D74" s="149" t="s">
        <v>4900</v>
      </c>
      <c r="E74" s="150"/>
      <c r="F74" s="150"/>
      <c r="G74" s="150"/>
      <c r="H74" s="150"/>
      <c r="I74" s="150"/>
      <c r="J74" s="151">
        <f>J153</f>
        <v>0</v>
      </c>
      <c r="K74" s="99"/>
      <c r="L74" s="152"/>
    </row>
    <row r="75" spans="1:47" s="10" customFormat="1" ht="19.899999999999999" customHeight="1">
      <c r="B75" s="148"/>
      <c r="C75" s="99"/>
      <c r="D75" s="149" t="s">
        <v>1801</v>
      </c>
      <c r="E75" s="150"/>
      <c r="F75" s="150"/>
      <c r="G75" s="150"/>
      <c r="H75" s="150"/>
      <c r="I75" s="150"/>
      <c r="J75" s="151">
        <f>J164</f>
        <v>0</v>
      </c>
      <c r="K75" s="99"/>
      <c r="L75" s="152"/>
    </row>
    <row r="76" spans="1:47" s="10" customFormat="1" ht="19.899999999999999" customHeight="1">
      <c r="B76" s="148"/>
      <c r="C76" s="99"/>
      <c r="D76" s="149" t="s">
        <v>6569</v>
      </c>
      <c r="E76" s="150"/>
      <c r="F76" s="150"/>
      <c r="G76" s="150"/>
      <c r="H76" s="150"/>
      <c r="I76" s="150"/>
      <c r="J76" s="151">
        <f>J181</f>
        <v>0</v>
      </c>
      <c r="K76" s="99"/>
      <c r="L76" s="152"/>
    </row>
    <row r="77" spans="1:47" s="10" customFormat="1" ht="19.899999999999999" customHeight="1">
      <c r="B77" s="148"/>
      <c r="C77" s="99"/>
      <c r="D77" s="149" t="s">
        <v>220</v>
      </c>
      <c r="E77" s="150"/>
      <c r="F77" s="150"/>
      <c r="G77" s="150"/>
      <c r="H77" s="150"/>
      <c r="I77" s="150"/>
      <c r="J77" s="151">
        <f>J202</f>
        <v>0</v>
      </c>
      <c r="K77" s="99"/>
      <c r="L77" s="152"/>
    </row>
    <row r="78" spans="1:47" s="10" customFormat="1" ht="19.899999999999999" customHeight="1">
      <c r="B78" s="148"/>
      <c r="C78" s="99"/>
      <c r="D78" s="149" t="s">
        <v>221</v>
      </c>
      <c r="E78" s="150"/>
      <c r="F78" s="150"/>
      <c r="G78" s="150"/>
      <c r="H78" s="150"/>
      <c r="I78" s="150"/>
      <c r="J78" s="151">
        <f>J233</f>
        <v>0</v>
      </c>
      <c r="K78" s="99"/>
      <c r="L78" s="152"/>
    </row>
    <row r="79" spans="1:47" s="10" customFormat="1" ht="19.899999999999999" customHeight="1">
      <c r="B79" s="148"/>
      <c r="C79" s="99"/>
      <c r="D79" s="149" t="s">
        <v>225</v>
      </c>
      <c r="E79" s="150"/>
      <c r="F79" s="150"/>
      <c r="G79" s="150"/>
      <c r="H79" s="150"/>
      <c r="I79" s="150"/>
      <c r="J79" s="151">
        <f>J244</f>
        <v>0</v>
      </c>
      <c r="K79" s="99"/>
      <c r="L79" s="152"/>
    </row>
    <row r="80" spans="1:47" s="10" customFormat="1" ht="19.899999999999999" customHeight="1">
      <c r="B80" s="148"/>
      <c r="C80" s="99"/>
      <c r="D80" s="149" t="s">
        <v>226</v>
      </c>
      <c r="E80" s="150"/>
      <c r="F80" s="150"/>
      <c r="G80" s="150"/>
      <c r="H80" s="150"/>
      <c r="I80" s="150"/>
      <c r="J80" s="151">
        <f>J261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227</v>
      </c>
      <c r="E81" s="150"/>
      <c r="F81" s="150"/>
      <c r="G81" s="150"/>
      <c r="H81" s="150"/>
      <c r="I81" s="150"/>
      <c r="J81" s="151">
        <f>J281</f>
        <v>0</v>
      </c>
      <c r="K81" s="99"/>
      <c r="L81" s="152"/>
    </row>
    <row r="82" spans="1:31" s="2" customFormat="1" ht="21.7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5" customHeight="1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5" customHeight="1">
      <c r="A88" s="36"/>
      <c r="B88" s="37"/>
      <c r="C88" s="25" t="s">
        <v>229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15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97" t="str">
        <f>E7</f>
        <v>JAK  - Smluvní rozpočet VZ.13.2022</v>
      </c>
      <c r="F91" s="398"/>
      <c r="G91" s="398"/>
      <c r="H91" s="39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1" customFormat="1" ht="12" customHeight="1">
      <c r="B92" s="23"/>
      <c r="C92" s="31" t="s">
        <v>200</v>
      </c>
      <c r="D92" s="24"/>
      <c r="E92" s="24"/>
      <c r="F92" s="24"/>
      <c r="G92" s="24"/>
      <c r="H92" s="24"/>
      <c r="I92" s="24"/>
      <c r="J92" s="24"/>
      <c r="K92" s="24"/>
      <c r="L92" s="22"/>
    </row>
    <row r="93" spans="1:31" s="1" customFormat="1" ht="16.5" customHeight="1">
      <c r="B93" s="23"/>
      <c r="C93" s="24"/>
      <c r="D93" s="24"/>
      <c r="E93" s="397" t="s">
        <v>6357</v>
      </c>
      <c r="F93" s="370"/>
      <c r="G93" s="370"/>
      <c r="H93" s="370"/>
      <c r="I93" s="24"/>
      <c r="J93" s="24"/>
      <c r="K93" s="24"/>
      <c r="L93" s="22"/>
    </row>
    <row r="94" spans="1:31" s="1" customFormat="1" ht="12" customHeight="1">
      <c r="B94" s="23"/>
      <c r="C94" s="31" t="s">
        <v>202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pans="1:31" s="2" customFormat="1" ht="16.5" customHeight="1">
      <c r="A95" s="36"/>
      <c r="B95" s="37"/>
      <c r="C95" s="38"/>
      <c r="D95" s="38"/>
      <c r="E95" s="406" t="s">
        <v>6567</v>
      </c>
      <c r="F95" s="396"/>
      <c r="G95" s="396"/>
      <c r="H95" s="396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6359</v>
      </c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>
      <c r="A97" s="36"/>
      <c r="B97" s="37"/>
      <c r="C97" s="38"/>
      <c r="D97" s="38"/>
      <c r="E97" s="382" t="str">
        <f>E13</f>
        <v>01 - Doplnění obkladů v jídelně</v>
      </c>
      <c r="F97" s="396"/>
      <c r="G97" s="396"/>
      <c r="H97" s="396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>
      <c r="A99" s="36"/>
      <c r="B99" s="37"/>
      <c r="C99" s="31" t="s">
        <v>20</v>
      </c>
      <c r="D99" s="38"/>
      <c r="E99" s="38"/>
      <c r="F99" s="29" t="str">
        <f>F16</f>
        <v xml:space="preserve"> </v>
      </c>
      <c r="G99" s="38"/>
      <c r="H99" s="38"/>
      <c r="I99" s="31" t="s">
        <v>22</v>
      </c>
      <c r="J99" s="61" t="str">
        <f>IF(J16="","",J16)</f>
        <v>12. 8. 2022</v>
      </c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40.15" customHeight="1">
      <c r="A101" s="36"/>
      <c r="B101" s="37"/>
      <c r="C101" s="31" t="s">
        <v>24</v>
      </c>
      <c r="D101" s="38"/>
      <c r="E101" s="38"/>
      <c r="F101" s="29" t="str">
        <f>E19</f>
        <v>MČ Praha 6, odbor školství</v>
      </c>
      <c r="G101" s="38"/>
      <c r="H101" s="38"/>
      <c r="I101" s="31" t="s">
        <v>30</v>
      </c>
      <c r="J101" s="34" t="str">
        <f>E25</f>
        <v>D - PLUS PROJEKTOVÁ A INŽENÝRSKÁ a.s.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>
      <c r="A102" s="36"/>
      <c r="B102" s="37"/>
      <c r="C102" s="31" t="s">
        <v>28</v>
      </c>
      <c r="D102" s="38"/>
      <c r="E102" s="38"/>
      <c r="F102" s="29" t="str">
        <f>IF(E22="","",E22)</f>
        <v>Vyplň údaj</v>
      </c>
      <c r="G102" s="38"/>
      <c r="H102" s="38"/>
      <c r="I102" s="31" t="s">
        <v>33</v>
      </c>
      <c r="J102" s="34" t="str">
        <f>E28</f>
        <v xml:space="preserve"> </v>
      </c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0.3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11" customFormat="1" ht="29.25" customHeight="1">
      <c r="A104" s="153"/>
      <c r="B104" s="154"/>
      <c r="C104" s="155" t="s">
        <v>230</v>
      </c>
      <c r="D104" s="156" t="s">
        <v>55</v>
      </c>
      <c r="E104" s="156" t="s">
        <v>51</v>
      </c>
      <c r="F104" s="156" t="s">
        <v>52</v>
      </c>
      <c r="G104" s="156" t="s">
        <v>231</v>
      </c>
      <c r="H104" s="156" t="s">
        <v>232</v>
      </c>
      <c r="I104" s="156" t="s">
        <v>233</v>
      </c>
      <c r="J104" s="157" t="s">
        <v>206</v>
      </c>
      <c r="K104" s="158" t="s">
        <v>234</v>
      </c>
      <c r="L104" s="159"/>
      <c r="M104" s="70" t="s">
        <v>18</v>
      </c>
      <c r="N104" s="71" t="s">
        <v>40</v>
      </c>
      <c r="O104" s="71" t="s">
        <v>235</v>
      </c>
      <c r="P104" s="71" t="s">
        <v>236</v>
      </c>
      <c r="Q104" s="71" t="s">
        <v>237</v>
      </c>
      <c r="R104" s="71" t="s">
        <v>238</v>
      </c>
      <c r="S104" s="71" t="s">
        <v>239</v>
      </c>
      <c r="T104" s="72" t="s">
        <v>240</v>
      </c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</row>
    <row r="105" spans="1:65" s="2" customFormat="1" ht="22.9" customHeight="1">
      <c r="A105" s="36"/>
      <c r="B105" s="37"/>
      <c r="C105" s="77" t="s">
        <v>241</v>
      </c>
      <c r="D105" s="38"/>
      <c r="E105" s="38"/>
      <c r="F105" s="38"/>
      <c r="G105" s="38"/>
      <c r="H105" s="38"/>
      <c r="I105" s="38"/>
      <c r="J105" s="160">
        <f>BK105</f>
        <v>0</v>
      </c>
      <c r="K105" s="38"/>
      <c r="L105" s="41"/>
      <c r="M105" s="73"/>
      <c r="N105" s="161"/>
      <c r="O105" s="74"/>
      <c r="P105" s="162">
        <f>P106+P152</f>
        <v>0</v>
      </c>
      <c r="Q105" s="74"/>
      <c r="R105" s="162">
        <f>R106+R152</f>
        <v>2.2512844600000004</v>
      </c>
      <c r="S105" s="74"/>
      <c r="T105" s="163">
        <f>T106+T152</f>
        <v>1.8329899999999999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69</v>
      </c>
      <c r="AU105" s="19" t="s">
        <v>207</v>
      </c>
      <c r="BK105" s="164">
        <f>BK106+BK152</f>
        <v>0</v>
      </c>
    </row>
    <row r="106" spans="1:65" s="12" customFormat="1" ht="25.9" customHeight="1">
      <c r="B106" s="165"/>
      <c r="C106" s="166"/>
      <c r="D106" s="167" t="s">
        <v>69</v>
      </c>
      <c r="E106" s="168" t="s">
        <v>242</v>
      </c>
      <c r="F106" s="168" t="s">
        <v>243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P107+P129+P143+P150</f>
        <v>0</v>
      </c>
      <c r="Q106" s="173"/>
      <c r="R106" s="174">
        <f>R107+R129+R143+R150</f>
        <v>1.7656770000000002</v>
      </c>
      <c r="S106" s="173"/>
      <c r="T106" s="175">
        <f>T107+T129+T143+T150</f>
        <v>1.63852</v>
      </c>
      <c r="AR106" s="176" t="s">
        <v>77</v>
      </c>
      <c r="AT106" s="177" t="s">
        <v>69</v>
      </c>
      <c r="AU106" s="177" t="s">
        <v>70</v>
      </c>
      <c r="AY106" s="176" t="s">
        <v>244</v>
      </c>
      <c r="BK106" s="178">
        <f>BK107+BK129+BK143+BK150</f>
        <v>0</v>
      </c>
    </row>
    <row r="107" spans="1:65" s="12" customFormat="1" ht="22.9" customHeight="1">
      <c r="B107" s="165"/>
      <c r="C107" s="166"/>
      <c r="D107" s="167" t="s">
        <v>69</v>
      </c>
      <c r="E107" s="179" t="s">
        <v>275</v>
      </c>
      <c r="F107" s="179" t="s">
        <v>312</v>
      </c>
      <c r="G107" s="166"/>
      <c r="H107" s="166"/>
      <c r="I107" s="169"/>
      <c r="J107" s="180">
        <f>BK107</f>
        <v>0</v>
      </c>
      <c r="K107" s="166"/>
      <c r="L107" s="171"/>
      <c r="M107" s="172"/>
      <c r="N107" s="173"/>
      <c r="O107" s="173"/>
      <c r="P107" s="174">
        <f>SUM(P108:P128)</f>
        <v>0</v>
      </c>
      <c r="Q107" s="173"/>
      <c r="R107" s="174">
        <f>SUM(R108:R128)</f>
        <v>1.7638240000000001</v>
      </c>
      <c r="S107" s="173"/>
      <c r="T107" s="175">
        <f>SUM(T108:T128)</f>
        <v>0</v>
      </c>
      <c r="AR107" s="176" t="s">
        <v>77</v>
      </c>
      <c r="AT107" s="177" t="s">
        <v>69</v>
      </c>
      <c r="AU107" s="177" t="s">
        <v>77</v>
      </c>
      <c r="AY107" s="176" t="s">
        <v>244</v>
      </c>
      <c r="BK107" s="178">
        <f>SUM(BK108:BK128)</f>
        <v>0</v>
      </c>
    </row>
    <row r="108" spans="1:65" s="2" customFormat="1" ht="33" customHeight="1">
      <c r="A108" s="36"/>
      <c r="B108" s="37"/>
      <c r="C108" s="181" t="s">
        <v>77</v>
      </c>
      <c r="D108" s="181" t="s">
        <v>246</v>
      </c>
      <c r="E108" s="182" t="s">
        <v>2328</v>
      </c>
      <c r="F108" s="183" t="s">
        <v>2329</v>
      </c>
      <c r="G108" s="184" t="s">
        <v>289</v>
      </c>
      <c r="H108" s="185">
        <v>22.5</v>
      </c>
      <c r="I108" s="186"/>
      <c r="J108" s="187">
        <f>ROUND(I108*H108,2)</f>
        <v>0</v>
      </c>
      <c r="K108" s="188"/>
      <c r="L108" s="41"/>
      <c r="M108" s="189" t="s">
        <v>18</v>
      </c>
      <c r="N108" s="190" t="s">
        <v>41</v>
      </c>
      <c r="O108" s="66"/>
      <c r="P108" s="191">
        <f>O108*H108</f>
        <v>0</v>
      </c>
      <c r="Q108" s="191">
        <v>7.3499999999999998E-3</v>
      </c>
      <c r="R108" s="191">
        <f>Q108*H108</f>
        <v>0.16537499999999999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250</v>
      </c>
      <c r="AT108" s="193" t="s">
        <v>246</v>
      </c>
      <c r="AU108" s="193" t="s">
        <v>79</v>
      </c>
      <c r="AY108" s="19" t="s">
        <v>244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77</v>
      </c>
      <c r="BK108" s="194">
        <f>ROUND(I108*H108,2)</f>
        <v>0</v>
      </c>
      <c r="BL108" s="19" t="s">
        <v>250</v>
      </c>
      <c r="BM108" s="193" t="s">
        <v>6570</v>
      </c>
    </row>
    <row r="109" spans="1:65" s="15" customFormat="1">
      <c r="B109" s="229"/>
      <c r="C109" s="230"/>
      <c r="D109" s="197" t="s">
        <v>252</v>
      </c>
      <c r="E109" s="231" t="s">
        <v>18</v>
      </c>
      <c r="F109" s="232" t="s">
        <v>6571</v>
      </c>
      <c r="G109" s="230"/>
      <c r="H109" s="231" t="s">
        <v>18</v>
      </c>
      <c r="I109" s="233"/>
      <c r="J109" s="230"/>
      <c r="K109" s="230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252</v>
      </c>
      <c r="AU109" s="238" t="s">
        <v>79</v>
      </c>
      <c r="AV109" s="15" t="s">
        <v>77</v>
      </c>
      <c r="AW109" s="15" t="s">
        <v>32</v>
      </c>
      <c r="AX109" s="15" t="s">
        <v>70</v>
      </c>
      <c r="AY109" s="238" t="s">
        <v>244</v>
      </c>
    </row>
    <row r="110" spans="1:65" s="13" customFormat="1">
      <c r="B110" s="195"/>
      <c r="C110" s="196"/>
      <c r="D110" s="197" t="s">
        <v>252</v>
      </c>
      <c r="E110" s="198" t="s">
        <v>18</v>
      </c>
      <c r="F110" s="199" t="s">
        <v>6572</v>
      </c>
      <c r="G110" s="196"/>
      <c r="H110" s="200">
        <v>22.5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252</v>
      </c>
      <c r="AU110" s="206" t="s">
        <v>79</v>
      </c>
      <c r="AV110" s="13" t="s">
        <v>79</v>
      </c>
      <c r="AW110" s="13" t="s">
        <v>32</v>
      </c>
      <c r="AX110" s="13" t="s">
        <v>77</v>
      </c>
      <c r="AY110" s="206" t="s">
        <v>244</v>
      </c>
    </row>
    <row r="111" spans="1:65" s="2" customFormat="1" ht="21.75" customHeight="1">
      <c r="A111" s="36"/>
      <c r="B111" s="37"/>
      <c r="C111" s="181" t="s">
        <v>79</v>
      </c>
      <c r="D111" s="181" t="s">
        <v>246</v>
      </c>
      <c r="E111" s="182" t="s">
        <v>6573</v>
      </c>
      <c r="F111" s="183" t="s">
        <v>6574</v>
      </c>
      <c r="G111" s="184" t="s">
        <v>289</v>
      </c>
      <c r="H111" s="185">
        <v>2.2999999999999998</v>
      </c>
      <c r="I111" s="186"/>
      <c r="J111" s="187">
        <f>ROUND(I111*H111,2)</f>
        <v>0</v>
      </c>
      <c r="K111" s="188"/>
      <c r="L111" s="41"/>
      <c r="M111" s="189" t="s">
        <v>18</v>
      </c>
      <c r="N111" s="190" t="s">
        <v>41</v>
      </c>
      <c r="O111" s="66"/>
      <c r="P111" s="191">
        <f>O111*H111</f>
        <v>0</v>
      </c>
      <c r="Q111" s="191">
        <v>0.04</v>
      </c>
      <c r="R111" s="191">
        <f>Q111*H111</f>
        <v>9.1999999999999998E-2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250</v>
      </c>
      <c r="AT111" s="193" t="s">
        <v>246</v>
      </c>
      <c r="AU111" s="193" t="s">
        <v>79</v>
      </c>
      <c r="AY111" s="19" t="s">
        <v>244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250</v>
      </c>
      <c r="BM111" s="193" t="s">
        <v>6575</v>
      </c>
    </row>
    <row r="112" spans="1:65" s="15" customFormat="1">
      <c r="B112" s="229"/>
      <c r="C112" s="230"/>
      <c r="D112" s="197" t="s">
        <v>252</v>
      </c>
      <c r="E112" s="231" t="s">
        <v>18</v>
      </c>
      <c r="F112" s="232" t="s">
        <v>6576</v>
      </c>
      <c r="G112" s="230"/>
      <c r="H112" s="231" t="s">
        <v>18</v>
      </c>
      <c r="I112" s="233"/>
      <c r="J112" s="230"/>
      <c r="K112" s="230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252</v>
      </c>
      <c r="AU112" s="238" t="s">
        <v>79</v>
      </c>
      <c r="AV112" s="15" t="s">
        <v>77</v>
      </c>
      <c r="AW112" s="15" t="s">
        <v>32</v>
      </c>
      <c r="AX112" s="15" t="s">
        <v>70</v>
      </c>
      <c r="AY112" s="238" t="s">
        <v>244</v>
      </c>
    </row>
    <row r="113" spans="1:65" s="13" customFormat="1">
      <c r="B113" s="195"/>
      <c r="C113" s="196"/>
      <c r="D113" s="197" t="s">
        <v>252</v>
      </c>
      <c r="E113" s="198" t="s">
        <v>18</v>
      </c>
      <c r="F113" s="199" t="s">
        <v>6577</v>
      </c>
      <c r="G113" s="196"/>
      <c r="H113" s="200">
        <v>2.2999999999999998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252</v>
      </c>
      <c r="AU113" s="206" t="s">
        <v>79</v>
      </c>
      <c r="AV113" s="13" t="s">
        <v>79</v>
      </c>
      <c r="AW113" s="13" t="s">
        <v>32</v>
      </c>
      <c r="AX113" s="13" t="s">
        <v>70</v>
      </c>
      <c r="AY113" s="206" t="s">
        <v>244</v>
      </c>
    </row>
    <row r="114" spans="1:65" s="14" customFormat="1">
      <c r="B114" s="207"/>
      <c r="C114" s="208"/>
      <c r="D114" s="197" t="s">
        <v>252</v>
      </c>
      <c r="E114" s="209" t="s">
        <v>18</v>
      </c>
      <c r="F114" s="210" t="s">
        <v>254</v>
      </c>
      <c r="G114" s="208"/>
      <c r="H114" s="211">
        <v>2.2999999999999998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252</v>
      </c>
      <c r="AU114" s="217" t="s">
        <v>79</v>
      </c>
      <c r="AV114" s="14" t="s">
        <v>250</v>
      </c>
      <c r="AW114" s="14" t="s">
        <v>32</v>
      </c>
      <c r="AX114" s="14" t="s">
        <v>77</v>
      </c>
      <c r="AY114" s="217" t="s">
        <v>244</v>
      </c>
    </row>
    <row r="115" spans="1:65" s="2" customFormat="1" ht="21.75" customHeight="1">
      <c r="A115" s="36"/>
      <c r="B115" s="37"/>
      <c r="C115" s="181" t="s">
        <v>131</v>
      </c>
      <c r="D115" s="181" t="s">
        <v>246</v>
      </c>
      <c r="E115" s="182" t="s">
        <v>6578</v>
      </c>
      <c r="F115" s="183" t="s">
        <v>6579</v>
      </c>
      <c r="G115" s="184" t="s">
        <v>289</v>
      </c>
      <c r="H115" s="185">
        <v>2.2999999999999998</v>
      </c>
      <c r="I115" s="186"/>
      <c r="J115" s="187">
        <f>ROUND(I115*H115,2)</f>
        <v>0</v>
      </c>
      <c r="K115" s="188"/>
      <c r="L115" s="41"/>
      <c r="M115" s="189" t="s">
        <v>18</v>
      </c>
      <c r="N115" s="190" t="s">
        <v>41</v>
      </c>
      <c r="O115" s="66"/>
      <c r="P115" s="191">
        <f>O115*H115</f>
        <v>0</v>
      </c>
      <c r="Q115" s="191">
        <v>4.0629999999999999E-2</v>
      </c>
      <c r="R115" s="191">
        <f>Q115*H115</f>
        <v>9.344899999999999E-2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250</v>
      </c>
      <c r="AT115" s="193" t="s">
        <v>246</v>
      </c>
      <c r="AU115" s="193" t="s">
        <v>79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6580</v>
      </c>
    </row>
    <row r="116" spans="1:65" s="15" customFormat="1">
      <c r="B116" s="229"/>
      <c r="C116" s="230"/>
      <c r="D116" s="197" t="s">
        <v>252</v>
      </c>
      <c r="E116" s="231" t="s">
        <v>18</v>
      </c>
      <c r="F116" s="232" t="s">
        <v>6576</v>
      </c>
      <c r="G116" s="230"/>
      <c r="H116" s="231" t="s">
        <v>18</v>
      </c>
      <c r="I116" s="233"/>
      <c r="J116" s="230"/>
      <c r="K116" s="230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252</v>
      </c>
      <c r="AU116" s="238" t="s">
        <v>79</v>
      </c>
      <c r="AV116" s="15" t="s">
        <v>77</v>
      </c>
      <c r="AW116" s="15" t="s">
        <v>32</v>
      </c>
      <c r="AX116" s="15" t="s">
        <v>70</v>
      </c>
      <c r="AY116" s="238" t="s">
        <v>244</v>
      </c>
    </row>
    <row r="117" spans="1:65" s="13" customFormat="1">
      <c r="B117" s="195"/>
      <c r="C117" s="196"/>
      <c r="D117" s="197" t="s">
        <v>252</v>
      </c>
      <c r="E117" s="198" t="s">
        <v>18</v>
      </c>
      <c r="F117" s="199" t="s">
        <v>6577</v>
      </c>
      <c r="G117" s="196"/>
      <c r="H117" s="200">
        <v>2.2999999999999998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252</v>
      </c>
      <c r="AU117" s="206" t="s">
        <v>79</v>
      </c>
      <c r="AV117" s="13" t="s">
        <v>79</v>
      </c>
      <c r="AW117" s="13" t="s">
        <v>32</v>
      </c>
      <c r="AX117" s="13" t="s">
        <v>70</v>
      </c>
      <c r="AY117" s="206" t="s">
        <v>244</v>
      </c>
    </row>
    <row r="118" spans="1:65" s="14" customFormat="1">
      <c r="B118" s="207"/>
      <c r="C118" s="208"/>
      <c r="D118" s="197" t="s">
        <v>252</v>
      </c>
      <c r="E118" s="209" t="s">
        <v>18</v>
      </c>
      <c r="F118" s="210" t="s">
        <v>254</v>
      </c>
      <c r="G118" s="208"/>
      <c r="H118" s="211">
        <v>2.2999999999999998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252</v>
      </c>
      <c r="AU118" s="217" t="s">
        <v>79</v>
      </c>
      <c r="AV118" s="14" t="s">
        <v>250</v>
      </c>
      <c r="AW118" s="14" t="s">
        <v>32</v>
      </c>
      <c r="AX118" s="14" t="s">
        <v>77</v>
      </c>
      <c r="AY118" s="217" t="s">
        <v>244</v>
      </c>
    </row>
    <row r="119" spans="1:65" s="2" customFormat="1" ht="37.9" customHeight="1">
      <c r="A119" s="36"/>
      <c r="B119" s="37"/>
      <c r="C119" s="181" t="s">
        <v>250</v>
      </c>
      <c r="D119" s="181" t="s">
        <v>246</v>
      </c>
      <c r="E119" s="182" t="s">
        <v>345</v>
      </c>
      <c r="F119" s="183" t="s">
        <v>346</v>
      </c>
      <c r="G119" s="184" t="s">
        <v>289</v>
      </c>
      <c r="H119" s="185">
        <v>22.5</v>
      </c>
      <c r="I119" s="186"/>
      <c r="J119" s="187">
        <f>ROUND(I119*H119,2)</f>
        <v>0</v>
      </c>
      <c r="K119" s="188"/>
      <c r="L119" s="41"/>
      <c r="M119" s="189" t="s">
        <v>18</v>
      </c>
      <c r="N119" s="190" t="s">
        <v>41</v>
      </c>
      <c r="O119" s="66"/>
      <c r="P119" s="191">
        <f>O119*H119</f>
        <v>0</v>
      </c>
      <c r="Q119" s="191">
        <v>1.54E-2</v>
      </c>
      <c r="R119" s="191">
        <f>Q119*H119</f>
        <v>0.34650000000000003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250</v>
      </c>
      <c r="AT119" s="193" t="s">
        <v>246</v>
      </c>
      <c r="AU119" s="193" t="s">
        <v>79</v>
      </c>
      <c r="AY119" s="19" t="s">
        <v>244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77</v>
      </c>
      <c r="BK119" s="194">
        <f>ROUND(I119*H119,2)</f>
        <v>0</v>
      </c>
      <c r="BL119" s="19" t="s">
        <v>250</v>
      </c>
      <c r="BM119" s="193" t="s">
        <v>6581</v>
      </c>
    </row>
    <row r="120" spans="1:65" s="15" customFormat="1">
      <c r="B120" s="229"/>
      <c r="C120" s="230"/>
      <c r="D120" s="197" t="s">
        <v>252</v>
      </c>
      <c r="E120" s="231" t="s">
        <v>18</v>
      </c>
      <c r="F120" s="232" t="s">
        <v>6571</v>
      </c>
      <c r="G120" s="230"/>
      <c r="H120" s="231" t="s">
        <v>18</v>
      </c>
      <c r="I120" s="233"/>
      <c r="J120" s="230"/>
      <c r="K120" s="230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252</v>
      </c>
      <c r="AU120" s="238" t="s">
        <v>79</v>
      </c>
      <c r="AV120" s="15" t="s">
        <v>77</v>
      </c>
      <c r="AW120" s="15" t="s">
        <v>32</v>
      </c>
      <c r="AX120" s="15" t="s">
        <v>70</v>
      </c>
      <c r="AY120" s="238" t="s">
        <v>244</v>
      </c>
    </row>
    <row r="121" spans="1:65" s="13" customFormat="1">
      <c r="B121" s="195"/>
      <c r="C121" s="196"/>
      <c r="D121" s="197" t="s">
        <v>252</v>
      </c>
      <c r="E121" s="198" t="s">
        <v>18</v>
      </c>
      <c r="F121" s="199" t="s">
        <v>6572</v>
      </c>
      <c r="G121" s="196"/>
      <c r="H121" s="200">
        <v>22.5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252</v>
      </c>
      <c r="AU121" s="206" t="s">
        <v>79</v>
      </c>
      <c r="AV121" s="13" t="s">
        <v>79</v>
      </c>
      <c r="AW121" s="13" t="s">
        <v>32</v>
      </c>
      <c r="AX121" s="13" t="s">
        <v>77</v>
      </c>
      <c r="AY121" s="206" t="s">
        <v>244</v>
      </c>
    </row>
    <row r="122" spans="1:65" s="2" customFormat="1" ht="44.25" customHeight="1">
      <c r="A122" s="36"/>
      <c r="B122" s="37"/>
      <c r="C122" s="181" t="s">
        <v>271</v>
      </c>
      <c r="D122" s="181" t="s">
        <v>246</v>
      </c>
      <c r="E122" s="182" t="s">
        <v>6582</v>
      </c>
      <c r="F122" s="183" t="s">
        <v>6583</v>
      </c>
      <c r="G122" s="184" t="s">
        <v>289</v>
      </c>
      <c r="H122" s="185">
        <v>135</v>
      </c>
      <c r="I122" s="186"/>
      <c r="J122" s="187">
        <f>ROUND(I122*H122,2)</f>
        <v>0</v>
      </c>
      <c r="K122" s="188"/>
      <c r="L122" s="41"/>
      <c r="M122" s="189" t="s">
        <v>18</v>
      </c>
      <c r="N122" s="190" t="s">
        <v>41</v>
      </c>
      <c r="O122" s="66"/>
      <c r="P122" s="191">
        <f>O122*H122</f>
        <v>0</v>
      </c>
      <c r="Q122" s="191">
        <v>7.9000000000000008E-3</v>
      </c>
      <c r="R122" s="191">
        <f>Q122*H122</f>
        <v>1.0665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250</v>
      </c>
      <c r="AT122" s="193" t="s">
        <v>246</v>
      </c>
      <c r="AU122" s="193" t="s">
        <v>79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250</v>
      </c>
      <c r="BM122" s="193" t="s">
        <v>6584</v>
      </c>
    </row>
    <row r="123" spans="1:65" s="15" customFormat="1" ht="22.5">
      <c r="B123" s="229"/>
      <c r="C123" s="230"/>
      <c r="D123" s="197" t="s">
        <v>252</v>
      </c>
      <c r="E123" s="231" t="s">
        <v>18</v>
      </c>
      <c r="F123" s="232" t="s">
        <v>6585</v>
      </c>
      <c r="G123" s="230"/>
      <c r="H123" s="231" t="s">
        <v>18</v>
      </c>
      <c r="I123" s="233"/>
      <c r="J123" s="230"/>
      <c r="K123" s="230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252</v>
      </c>
      <c r="AU123" s="238" t="s">
        <v>79</v>
      </c>
      <c r="AV123" s="15" t="s">
        <v>77</v>
      </c>
      <c r="AW123" s="15" t="s">
        <v>32</v>
      </c>
      <c r="AX123" s="15" t="s">
        <v>70</v>
      </c>
      <c r="AY123" s="238" t="s">
        <v>244</v>
      </c>
    </row>
    <row r="124" spans="1:65" s="13" customFormat="1">
      <c r="B124" s="195"/>
      <c r="C124" s="196"/>
      <c r="D124" s="197" t="s">
        <v>252</v>
      </c>
      <c r="E124" s="198" t="s">
        <v>18</v>
      </c>
      <c r="F124" s="199" t="s">
        <v>6586</v>
      </c>
      <c r="G124" s="196"/>
      <c r="H124" s="200">
        <v>135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252</v>
      </c>
      <c r="AU124" s="206" t="s">
        <v>79</v>
      </c>
      <c r="AV124" s="13" t="s">
        <v>79</v>
      </c>
      <c r="AW124" s="13" t="s">
        <v>32</v>
      </c>
      <c r="AX124" s="13" t="s">
        <v>77</v>
      </c>
      <c r="AY124" s="206" t="s">
        <v>244</v>
      </c>
    </row>
    <row r="125" spans="1:65" s="2" customFormat="1" ht="24.2" customHeight="1">
      <c r="A125" s="36"/>
      <c r="B125" s="37"/>
      <c r="C125" s="181" t="s">
        <v>275</v>
      </c>
      <c r="D125" s="181" t="s">
        <v>246</v>
      </c>
      <c r="E125" s="182" t="s">
        <v>6587</v>
      </c>
      <c r="F125" s="183" t="s">
        <v>6588</v>
      </c>
      <c r="G125" s="184" t="s">
        <v>289</v>
      </c>
      <c r="H125" s="185">
        <v>185.3</v>
      </c>
      <c r="I125" s="186"/>
      <c r="J125" s="187">
        <f>ROUND(I125*H125,2)</f>
        <v>0</v>
      </c>
      <c r="K125" s="188"/>
      <c r="L125" s="41"/>
      <c r="M125" s="189" t="s">
        <v>18</v>
      </c>
      <c r="N125" s="190" t="s">
        <v>41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250</v>
      </c>
      <c r="AT125" s="193" t="s">
        <v>246</v>
      </c>
      <c r="AU125" s="193" t="s">
        <v>79</v>
      </c>
      <c r="AY125" s="19" t="s">
        <v>244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77</v>
      </c>
      <c r="BK125" s="194">
        <f>ROUND(I125*H125,2)</f>
        <v>0</v>
      </c>
      <c r="BL125" s="19" t="s">
        <v>250</v>
      </c>
      <c r="BM125" s="193" t="s">
        <v>6589</v>
      </c>
    </row>
    <row r="126" spans="1:65" s="15" customFormat="1">
      <c r="B126" s="229"/>
      <c r="C126" s="230"/>
      <c r="D126" s="197" t="s">
        <v>252</v>
      </c>
      <c r="E126" s="231" t="s">
        <v>18</v>
      </c>
      <c r="F126" s="232" t="s">
        <v>6590</v>
      </c>
      <c r="G126" s="230"/>
      <c r="H126" s="231" t="s">
        <v>18</v>
      </c>
      <c r="I126" s="233"/>
      <c r="J126" s="230"/>
      <c r="K126" s="230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252</v>
      </c>
      <c r="AU126" s="238" t="s">
        <v>79</v>
      </c>
      <c r="AV126" s="15" t="s">
        <v>77</v>
      </c>
      <c r="AW126" s="15" t="s">
        <v>32</v>
      </c>
      <c r="AX126" s="15" t="s">
        <v>70</v>
      </c>
      <c r="AY126" s="238" t="s">
        <v>244</v>
      </c>
    </row>
    <row r="127" spans="1:65" s="13" customFormat="1">
      <c r="B127" s="195"/>
      <c r="C127" s="196"/>
      <c r="D127" s="197" t="s">
        <v>252</v>
      </c>
      <c r="E127" s="198" t="s">
        <v>18</v>
      </c>
      <c r="F127" s="199" t="s">
        <v>6591</v>
      </c>
      <c r="G127" s="196"/>
      <c r="H127" s="200">
        <v>185.3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252</v>
      </c>
      <c r="AU127" s="206" t="s">
        <v>79</v>
      </c>
      <c r="AV127" s="13" t="s">
        <v>79</v>
      </c>
      <c r="AW127" s="13" t="s">
        <v>32</v>
      </c>
      <c r="AX127" s="13" t="s">
        <v>70</v>
      </c>
      <c r="AY127" s="206" t="s">
        <v>244</v>
      </c>
    </row>
    <row r="128" spans="1:65" s="14" customFormat="1">
      <c r="B128" s="207"/>
      <c r="C128" s="208"/>
      <c r="D128" s="197" t="s">
        <v>252</v>
      </c>
      <c r="E128" s="209" t="s">
        <v>18</v>
      </c>
      <c r="F128" s="210" t="s">
        <v>254</v>
      </c>
      <c r="G128" s="208"/>
      <c r="H128" s="211">
        <v>185.3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252</v>
      </c>
      <c r="AU128" s="217" t="s">
        <v>79</v>
      </c>
      <c r="AV128" s="14" t="s">
        <v>250</v>
      </c>
      <c r="AW128" s="14" t="s">
        <v>32</v>
      </c>
      <c r="AX128" s="14" t="s">
        <v>77</v>
      </c>
      <c r="AY128" s="217" t="s">
        <v>244</v>
      </c>
    </row>
    <row r="129" spans="1:65" s="12" customFormat="1" ht="22.9" customHeight="1">
      <c r="B129" s="165"/>
      <c r="C129" s="166"/>
      <c r="D129" s="167" t="s">
        <v>69</v>
      </c>
      <c r="E129" s="179" t="s">
        <v>286</v>
      </c>
      <c r="F129" s="179" t="s">
        <v>439</v>
      </c>
      <c r="G129" s="166"/>
      <c r="H129" s="166"/>
      <c r="I129" s="169"/>
      <c r="J129" s="180">
        <f>BK129</f>
        <v>0</v>
      </c>
      <c r="K129" s="166"/>
      <c r="L129" s="171"/>
      <c r="M129" s="172"/>
      <c r="N129" s="173"/>
      <c r="O129" s="173"/>
      <c r="P129" s="174">
        <f>SUM(P130:P142)</f>
        <v>0</v>
      </c>
      <c r="Q129" s="173"/>
      <c r="R129" s="174">
        <f>SUM(R130:R142)</f>
        <v>1.8530000000000003E-3</v>
      </c>
      <c r="S129" s="173"/>
      <c r="T129" s="175">
        <f>SUM(T130:T142)</f>
        <v>1.63852</v>
      </c>
      <c r="AR129" s="176" t="s">
        <v>77</v>
      </c>
      <c r="AT129" s="177" t="s">
        <v>69</v>
      </c>
      <c r="AU129" s="177" t="s">
        <v>77</v>
      </c>
      <c r="AY129" s="176" t="s">
        <v>244</v>
      </c>
      <c r="BK129" s="178">
        <f>SUM(BK130:BK142)</f>
        <v>0</v>
      </c>
    </row>
    <row r="130" spans="1:65" s="2" customFormat="1" ht="16.5" customHeight="1">
      <c r="A130" s="36"/>
      <c r="B130" s="37"/>
      <c r="C130" s="181" t="s">
        <v>279</v>
      </c>
      <c r="D130" s="181" t="s">
        <v>246</v>
      </c>
      <c r="E130" s="182" t="s">
        <v>6592</v>
      </c>
      <c r="F130" s="183" t="s">
        <v>6593</v>
      </c>
      <c r="G130" s="184" t="s">
        <v>289</v>
      </c>
      <c r="H130" s="185">
        <v>185.3</v>
      </c>
      <c r="I130" s="186"/>
      <c r="J130" s="187">
        <f>ROUND(I130*H130,2)</f>
        <v>0</v>
      </c>
      <c r="K130" s="188"/>
      <c r="L130" s="41"/>
      <c r="M130" s="189" t="s">
        <v>18</v>
      </c>
      <c r="N130" s="190" t="s">
        <v>41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250</v>
      </c>
      <c r="AT130" s="193" t="s">
        <v>246</v>
      </c>
      <c r="AU130" s="193" t="s">
        <v>79</v>
      </c>
      <c r="AY130" s="19" t="s">
        <v>244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77</v>
      </c>
      <c r="BK130" s="194">
        <f>ROUND(I130*H130,2)</f>
        <v>0</v>
      </c>
      <c r="BL130" s="19" t="s">
        <v>250</v>
      </c>
      <c r="BM130" s="193" t="s">
        <v>6594</v>
      </c>
    </row>
    <row r="131" spans="1:65" s="15" customFormat="1">
      <c r="B131" s="229"/>
      <c r="C131" s="230"/>
      <c r="D131" s="197" t="s">
        <v>252</v>
      </c>
      <c r="E131" s="231" t="s">
        <v>18</v>
      </c>
      <c r="F131" s="232" t="s">
        <v>6590</v>
      </c>
      <c r="G131" s="230"/>
      <c r="H131" s="231" t="s">
        <v>18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252</v>
      </c>
      <c r="AU131" s="238" t="s">
        <v>79</v>
      </c>
      <c r="AV131" s="15" t="s">
        <v>77</v>
      </c>
      <c r="AW131" s="15" t="s">
        <v>32</v>
      </c>
      <c r="AX131" s="15" t="s">
        <v>70</v>
      </c>
      <c r="AY131" s="238" t="s">
        <v>244</v>
      </c>
    </row>
    <row r="132" spans="1:65" s="13" customFormat="1">
      <c r="B132" s="195"/>
      <c r="C132" s="196"/>
      <c r="D132" s="197" t="s">
        <v>252</v>
      </c>
      <c r="E132" s="198" t="s">
        <v>18</v>
      </c>
      <c r="F132" s="199" t="s">
        <v>6591</v>
      </c>
      <c r="G132" s="196"/>
      <c r="H132" s="200">
        <v>185.3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252</v>
      </c>
      <c r="AU132" s="206" t="s">
        <v>79</v>
      </c>
      <c r="AV132" s="13" t="s">
        <v>79</v>
      </c>
      <c r="AW132" s="13" t="s">
        <v>32</v>
      </c>
      <c r="AX132" s="13" t="s">
        <v>70</v>
      </c>
      <c r="AY132" s="206" t="s">
        <v>244</v>
      </c>
    </row>
    <row r="133" spans="1:65" s="14" customFormat="1">
      <c r="B133" s="207"/>
      <c r="C133" s="208"/>
      <c r="D133" s="197" t="s">
        <v>252</v>
      </c>
      <c r="E133" s="209" t="s">
        <v>18</v>
      </c>
      <c r="F133" s="210" t="s">
        <v>254</v>
      </c>
      <c r="G133" s="208"/>
      <c r="H133" s="211">
        <v>185.3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252</v>
      </c>
      <c r="AU133" s="217" t="s">
        <v>79</v>
      </c>
      <c r="AV133" s="14" t="s">
        <v>250</v>
      </c>
      <c r="AW133" s="14" t="s">
        <v>32</v>
      </c>
      <c r="AX133" s="14" t="s">
        <v>77</v>
      </c>
      <c r="AY133" s="217" t="s">
        <v>244</v>
      </c>
    </row>
    <row r="134" spans="1:65" s="2" customFormat="1" ht="16.5" customHeight="1">
      <c r="A134" s="36"/>
      <c r="B134" s="37"/>
      <c r="C134" s="181" t="s">
        <v>267</v>
      </c>
      <c r="D134" s="181" t="s">
        <v>246</v>
      </c>
      <c r="E134" s="182" t="s">
        <v>6595</v>
      </c>
      <c r="F134" s="183" t="s">
        <v>6596</v>
      </c>
      <c r="G134" s="184" t="s">
        <v>289</v>
      </c>
      <c r="H134" s="185">
        <v>185.3</v>
      </c>
      <c r="I134" s="186"/>
      <c r="J134" s="187">
        <f>ROUND(I134*H134,2)</f>
        <v>0</v>
      </c>
      <c r="K134" s="188"/>
      <c r="L134" s="41"/>
      <c r="M134" s="189" t="s">
        <v>18</v>
      </c>
      <c r="N134" s="190" t="s">
        <v>41</v>
      </c>
      <c r="O134" s="66"/>
      <c r="P134" s="191">
        <f>O134*H134</f>
        <v>0</v>
      </c>
      <c r="Q134" s="191">
        <v>1.0000000000000001E-5</v>
      </c>
      <c r="R134" s="191">
        <f>Q134*H134</f>
        <v>1.8530000000000003E-3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250</v>
      </c>
      <c r="AT134" s="193" t="s">
        <v>246</v>
      </c>
      <c r="AU134" s="193" t="s">
        <v>79</v>
      </c>
      <c r="AY134" s="19" t="s">
        <v>244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77</v>
      </c>
      <c r="BK134" s="194">
        <f>ROUND(I134*H134,2)</f>
        <v>0</v>
      </c>
      <c r="BL134" s="19" t="s">
        <v>250</v>
      </c>
      <c r="BM134" s="193" t="s">
        <v>6597</v>
      </c>
    </row>
    <row r="135" spans="1:65" s="2" customFormat="1" ht="16.5" customHeight="1">
      <c r="A135" s="36"/>
      <c r="B135" s="37"/>
      <c r="C135" s="181" t="s">
        <v>286</v>
      </c>
      <c r="D135" s="181" t="s">
        <v>246</v>
      </c>
      <c r="E135" s="182" t="s">
        <v>6598</v>
      </c>
      <c r="F135" s="183" t="s">
        <v>6599</v>
      </c>
      <c r="G135" s="184" t="s">
        <v>249</v>
      </c>
      <c r="H135" s="185">
        <v>3</v>
      </c>
      <c r="I135" s="186"/>
      <c r="J135" s="187">
        <f>ROUND(I135*H135,2)</f>
        <v>0</v>
      </c>
      <c r="K135" s="188"/>
      <c r="L135" s="41"/>
      <c r="M135" s="189" t="s">
        <v>18</v>
      </c>
      <c r="N135" s="190" t="s">
        <v>41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250</v>
      </c>
      <c r="AT135" s="193" t="s">
        <v>246</v>
      </c>
      <c r="AU135" s="193" t="s">
        <v>79</v>
      </c>
      <c r="AY135" s="19" t="s">
        <v>244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77</v>
      </c>
      <c r="BK135" s="194">
        <f>ROUND(I135*H135,2)</f>
        <v>0</v>
      </c>
      <c r="BL135" s="19" t="s">
        <v>250</v>
      </c>
      <c r="BM135" s="193" t="s">
        <v>6600</v>
      </c>
    </row>
    <row r="136" spans="1:65" s="2" customFormat="1" ht="24.2" customHeight="1">
      <c r="A136" s="36"/>
      <c r="B136" s="37"/>
      <c r="C136" s="181" t="s">
        <v>293</v>
      </c>
      <c r="D136" s="181" t="s">
        <v>246</v>
      </c>
      <c r="E136" s="182" t="s">
        <v>6601</v>
      </c>
      <c r="F136" s="183" t="s">
        <v>6602</v>
      </c>
      <c r="G136" s="184" t="s">
        <v>379</v>
      </c>
      <c r="H136" s="185">
        <v>23</v>
      </c>
      <c r="I136" s="186"/>
      <c r="J136" s="187">
        <f>ROUND(I136*H136,2)</f>
        <v>0</v>
      </c>
      <c r="K136" s="188"/>
      <c r="L136" s="41"/>
      <c r="M136" s="189" t="s">
        <v>18</v>
      </c>
      <c r="N136" s="190" t="s">
        <v>41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1.7999999999999999E-2</v>
      </c>
      <c r="T136" s="192">
        <f>S136*H136</f>
        <v>0.41399999999999998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250</v>
      </c>
      <c r="AT136" s="193" t="s">
        <v>246</v>
      </c>
      <c r="AU136" s="193" t="s">
        <v>79</v>
      </c>
      <c r="AY136" s="19" t="s">
        <v>244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77</v>
      </c>
      <c r="BK136" s="194">
        <f>ROUND(I136*H136,2)</f>
        <v>0</v>
      </c>
      <c r="BL136" s="19" t="s">
        <v>250</v>
      </c>
      <c r="BM136" s="193" t="s">
        <v>6603</v>
      </c>
    </row>
    <row r="137" spans="1:65" s="15" customFormat="1">
      <c r="B137" s="229"/>
      <c r="C137" s="230"/>
      <c r="D137" s="197" t="s">
        <v>252</v>
      </c>
      <c r="E137" s="231" t="s">
        <v>18</v>
      </c>
      <c r="F137" s="232" t="s">
        <v>6604</v>
      </c>
      <c r="G137" s="230"/>
      <c r="H137" s="231" t="s">
        <v>18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252</v>
      </c>
      <c r="AU137" s="238" t="s">
        <v>79</v>
      </c>
      <c r="AV137" s="15" t="s">
        <v>77</v>
      </c>
      <c r="AW137" s="15" t="s">
        <v>32</v>
      </c>
      <c r="AX137" s="15" t="s">
        <v>70</v>
      </c>
      <c r="AY137" s="238" t="s">
        <v>244</v>
      </c>
    </row>
    <row r="138" spans="1:65" s="13" customFormat="1">
      <c r="B138" s="195"/>
      <c r="C138" s="196"/>
      <c r="D138" s="197" t="s">
        <v>252</v>
      </c>
      <c r="E138" s="198" t="s">
        <v>18</v>
      </c>
      <c r="F138" s="199" t="s">
        <v>6605</v>
      </c>
      <c r="G138" s="196"/>
      <c r="H138" s="200">
        <v>23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252</v>
      </c>
      <c r="AU138" s="206" t="s">
        <v>79</v>
      </c>
      <c r="AV138" s="13" t="s">
        <v>79</v>
      </c>
      <c r="AW138" s="13" t="s">
        <v>32</v>
      </c>
      <c r="AX138" s="13" t="s">
        <v>70</v>
      </c>
      <c r="AY138" s="206" t="s">
        <v>244</v>
      </c>
    </row>
    <row r="139" spans="1:65" s="14" customFormat="1">
      <c r="B139" s="207"/>
      <c r="C139" s="208"/>
      <c r="D139" s="197" t="s">
        <v>252</v>
      </c>
      <c r="E139" s="209" t="s">
        <v>18</v>
      </c>
      <c r="F139" s="210" t="s">
        <v>254</v>
      </c>
      <c r="G139" s="208"/>
      <c r="H139" s="211">
        <v>23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252</v>
      </c>
      <c r="AU139" s="217" t="s">
        <v>79</v>
      </c>
      <c r="AV139" s="14" t="s">
        <v>250</v>
      </c>
      <c r="AW139" s="14" t="s">
        <v>32</v>
      </c>
      <c r="AX139" s="14" t="s">
        <v>77</v>
      </c>
      <c r="AY139" s="217" t="s">
        <v>244</v>
      </c>
    </row>
    <row r="140" spans="1:65" s="2" customFormat="1" ht="37.9" customHeight="1">
      <c r="A140" s="36"/>
      <c r="B140" s="37"/>
      <c r="C140" s="181" t="s">
        <v>126</v>
      </c>
      <c r="D140" s="181" t="s">
        <v>246</v>
      </c>
      <c r="E140" s="182" t="s">
        <v>6502</v>
      </c>
      <c r="F140" s="183" t="s">
        <v>6503</v>
      </c>
      <c r="G140" s="184" t="s">
        <v>289</v>
      </c>
      <c r="H140" s="185">
        <v>26.62</v>
      </c>
      <c r="I140" s="186"/>
      <c r="J140" s="187">
        <f>ROUND(I140*H140,2)</f>
        <v>0</v>
      </c>
      <c r="K140" s="188"/>
      <c r="L140" s="41"/>
      <c r="M140" s="189" t="s">
        <v>18</v>
      </c>
      <c r="N140" s="190" t="s">
        <v>41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4.5999999999999999E-2</v>
      </c>
      <c r="T140" s="192">
        <f>S140*H140</f>
        <v>1.2245200000000001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250</v>
      </c>
      <c r="AT140" s="193" t="s">
        <v>246</v>
      </c>
      <c r="AU140" s="193" t="s">
        <v>79</v>
      </c>
      <c r="AY140" s="19" t="s">
        <v>244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77</v>
      </c>
      <c r="BK140" s="194">
        <f>ROUND(I140*H140,2)</f>
        <v>0</v>
      </c>
      <c r="BL140" s="19" t="s">
        <v>250</v>
      </c>
      <c r="BM140" s="193" t="s">
        <v>6606</v>
      </c>
    </row>
    <row r="141" spans="1:65" s="15" customFormat="1" ht="22.5">
      <c r="B141" s="229"/>
      <c r="C141" s="230"/>
      <c r="D141" s="197" t="s">
        <v>252</v>
      </c>
      <c r="E141" s="231" t="s">
        <v>18</v>
      </c>
      <c r="F141" s="232" t="s">
        <v>6607</v>
      </c>
      <c r="G141" s="230"/>
      <c r="H141" s="231" t="s">
        <v>18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252</v>
      </c>
      <c r="AU141" s="238" t="s">
        <v>79</v>
      </c>
      <c r="AV141" s="15" t="s">
        <v>77</v>
      </c>
      <c r="AW141" s="15" t="s">
        <v>32</v>
      </c>
      <c r="AX141" s="15" t="s">
        <v>70</v>
      </c>
      <c r="AY141" s="238" t="s">
        <v>244</v>
      </c>
    </row>
    <row r="142" spans="1:65" s="13" customFormat="1">
      <c r="B142" s="195"/>
      <c r="C142" s="196"/>
      <c r="D142" s="197" t="s">
        <v>252</v>
      </c>
      <c r="E142" s="198" t="s">
        <v>18</v>
      </c>
      <c r="F142" s="199" t="s">
        <v>6608</v>
      </c>
      <c r="G142" s="196"/>
      <c r="H142" s="200">
        <v>26.62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252</v>
      </c>
      <c r="AU142" s="206" t="s">
        <v>79</v>
      </c>
      <c r="AV142" s="13" t="s">
        <v>79</v>
      </c>
      <c r="AW142" s="13" t="s">
        <v>32</v>
      </c>
      <c r="AX142" s="13" t="s">
        <v>77</v>
      </c>
      <c r="AY142" s="206" t="s">
        <v>244</v>
      </c>
    </row>
    <row r="143" spans="1:65" s="12" customFormat="1" ht="22.9" customHeight="1">
      <c r="B143" s="165"/>
      <c r="C143" s="166"/>
      <c r="D143" s="167" t="s">
        <v>69</v>
      </c>
      <c r="E143" s="179" t="s">
        <v>583</v>
      </c>
      <c r="F143" s="179" t="s">
        <v>584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SUM(P144:P149)</f>
        <v>0</v>
      </c>
      <c r="Q143" s="173"/>
      <c r="R143" s="174">
        <f>SUM(R144:R149)</f>
        <v>0</v>
      </c>
      <c r="S143" s="173"/>
      <c r="T143" s="175">
        <f>SUM(T144:T149)</f>
        <v>0</v>
      </c>
      <c r="AR143" s="176" t="s">
        <v>77</v>
      </c>
      <c r="AT143" s="177" t="s">
        <v>69</v>
      </c>
      <c r="AU143" s="177" t="s">
        <v>77</v>
      </c>
      <c r="AY143" s="176" t="s">
        <v>244</v>
      </c>
      <c r="BK143" s="178">
        <f>SUM(BK144:BK149)</f>
        <v>0</v>
      </c>
    </row>
    <row r="144" spans="1:65" s="2" customFormat="1" ht="24.2" customHeight="1">
      <c r="A144" s="36"/>
      <c r="B144" s="37"/>
      <c r="C144" s="181" t="s">
        <v>139</v>
      </c>
      <c r="D144" s="181" t="s">
        <v>246</v>
      </c>
      <c r="E144" s="182" t="s">
        <v>6609</v>
      </c>
      <c r="F144" s="183" t="s">
        <v>6610</v>
      </c>
      <c r="G144" s="184" t="s">
        <v>262</v>
      </c>
      <c r="H144" s="185">
        <v>0.52300000000000002</v>
      </c>
      <c r="I144" s="186"/>
      <c r="J144" s="187">
        <f>ROUND(I144*H144,2)</f>
        <v>0</v>
      </c>
      <c r="K144" s="188"/>
      <c r="L144" s="41"/>
      <c r="M144" s="189" t="s">
        <v>18</v>
      </c>
      <c r="N144" s="190" t="s">
        <v>41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250</v>
      </c>
      <c r="AT144" s="193" t="s">
        <v>246</v>
      </c>
      <c r="AU144" s="193" t="s">
        <v>79</v>
      </c>
      <c r="AY144" s="19" t="s">
        <v>244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77</v>
      </c>
      <c r="BK144" s="194">
        <f>ROUND(I144*H144,2)</f>
        <v>0</v>
      </c>
      <c r="BL144" s="19" t="s">
        <v>250</v>
      </c>
      <c r="BM144" s="193" t="s">
        <v>6611</v>
      </c>
    </row>
    <row r="145" spans="1:65" s="2" customFormat="1" ht="24.2" customHeight="1">
      <c r="A145" s="36"/>
      <c r="B145" s="37"/>
      <c r="C145" s="181" t="s">
        <v>146</v>
      </c>
      <c r="D145" s="181" t="s">
        <v>246</v>
      </c>
      <c r="E145" s="182" t="s">
        <v>2778</v>
      </c>
      <c r="F145" s="183" t="s">
        <v>6612</v>
      </c>
      <c r="G145" s="184" t="s">
        <v>262</v>
      </c>
      <c r="H145" s="185">
        <v>0.52300000000000002</v>
      </c>
      <c r="I145" s="186"/>
      <c r="J145" s="187">
        <f>ROUND(I145*H145,2)</f>
        <v>0</v>
      </c>
      <c r="K145" s="188"/>
      <c r="L145" s="41"/>
      <c r="M145" s="189" t="s">
        <v>18</v>
      </c>
      <c r="N145" s="190" t="s">
        <v>41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250</v>
      </c>
      <c r="AT145" s="193" t="s">
        <v>246</v>
      </c>
      <c r="AU145" s="193" t="s">
        <v>79</v>
      </c>
      <c r="AY145" s="19" t="s">
        <v>244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77</v>
      </c>
      <c r="BK145" s="194">
        <f>ROUND(I145*H145,2)</f>
        <v>0</v>
      </c>
      <c r="BL145" s="19" t="s">
        <v>250</v>
      </c>
      <c r="BM145" s="193" t="s">
        <v>6613</v>
      </c>
    </row>
    <row r="146" spans="1:65" s="2" customFormat="1" ht="24.2" customHeight="1">
      <c r="A146" s="36"/>
      <c r="B146" s="37"/>
      <c r="C146" s="181" t="s">
        <v>158</v>
      </c>
      <c r="D146" s="181" t="s">
        <v>246</v>
      </c>
      <c r="E146" s="182" t="s">
        <v>594</v>
      </c>
      <c r="F146" s="183" t="s">
        <v>6614</v>
      </c>
      <c r="G146" s="184" t="s">
        <v>262</v>
      </c>
      <c r="H146" s="185">
        <v>7.3220000000000001</v>
      </c>
      <c r="I146" s="186"/>
      <c r="J146" s="187">
        <f>ROUND(I146*H146,2)</f>
        <v>0</v>
      </c>
      <c r="K146" s="188"/>
      <c r="L146" s="41"/>
      <c r="M146" s="189" t="s">
        <v>18</v>
      </c>
      <c r="N146" s="190" t="s">
        <v>41</v>
      </c>
      <c r="O146" s="6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250</v>
      </c>
      <c r="AT146" s="193" t="s">
        <v>246</v>
      </c>
      <c r="AU146" s="193" t="s">
        <v>79</v>
      </c>
      <c r="AY146" s="19" t="s">
        <v>244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77</v>
      </c>
      <c r="BK146" s="194">
        <f>ROUND(I146*H146,2)</f>
        <v>0</v>
      </c>
      <c r="BL146" s="19" t="s">
        <v>250</v>
      </c>
      <c r="BM146" s="193" t="s">
        <v>6615</v>
      </c>
    </row>
    <row r="147" spans="1:65" s="13" customFormat="1">
      <c r="B147" s="195"/>
      <c r="C147" s="196"/>
      <c r="D147" s="197" t="s">
        <v>252</v>
      </c>
      <c r="E147" s="198" t="s">
        <v>18</v>
      </c>
      <c r="F147" s="199" t="s">
        <v>6616</v>
      </c>
      <c r="G147" s="196"/>
      <c r="H147" s="200">
        <v>7.3220000000000001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252</v>
      </c>
      <c r="AU147" s="206" t="s">
        <v>79</v>
      </c>
      <c r="AV147" s="13" t="s">
        <v>79</v>
      </c>
      <c r="AW147" s="13" t="s">
        <v>32</v>
      </c>
      <c r="AX147" s="13" t="s">
        <v>70</v>
      </c>
      <c r="AY147" s="206" t="s">
        <v>244</v>
      </c>
    </row>
    <row r="148" spans="1:65" s="14" customFormat="1">
      <c r="B148" s="207"/>
      <c r="C148" s="208"/>
      <c r="D148" s="197" t="s">
        <v>252</v>
      </c>
      <c r="E148" s="209" t="s">
        <v>18</v>
      </c>
      <c r="F148" s="210" t="s">
        <v>254</v>
      </c>
      <c r="G148" s="208"/>
      <c r="H148" s="211">
        <v>7.3220000000000001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252</v>
      </c>
      <c r="AU148" s="217" t="s">
        <v>79</v>
      </c>
      <c r="AV148" s="14" t="s">
        <v>250</v>
      </c>
      <c r="AW148" s="14" t="s">
        <v>32</v>
      </c>
      <c r="AX148" s="14" t="s">
        <v>77</v>
      </c>
      <c r="AY148" s="217" t="s">
        <v>244</v>
      </c>
    </row>
    <row r="149" spans="1:65" s="2" customFormat="1" ht="33" customHeight="1">
      <c r="A149" s="36"/>
      <c r="B149" s="37"/>
      <c r="C149" s="181" t="s">
        <v>8</v>
      </c>
      <c r="D149" s="181" t="s">
        <v>246</v>
      </c>
      <c r="E149" s="182" t="s">
        <v>6617</v>
      </c>
      <c r="F149" s="183" t="s">
        <v>6618</v>
      </c>
      <c r="G149" s="184" t="s">
        <v>262</v>
      </c>
      <c r="H149" s="185">
        <v>0.52300000000000002</v>
      </c>
      <c r="I149" s="186"/>
      <c r="J149" s="187">
        <f>ROUND(I149*H149,2)</f>
        <v>0</v>
      </c>
      <c r="K149" s="188"/>
      <c r="L149" s="41"/>
      <c r="M149" s="189" t="s">
        <v>18</v>
      </c>
      <c r="N149" s="190" t="s">
        <v>41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250</v>
      </c>
      <c r="AT149" s="193" t="s">
        <v>246</v>
      </c>
      <c r="AU149" s="193" t="s">
        <v>79</v>
      </c>
      <c r="AY149" s="19" t="s">
        <v>244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77</v>
      </c>
      <c r="BK149" s="194">
        <f>ROUND(I149*H149,2)</f>
        <v>0</v>
      </c>
      <c r="BL149" s="19" t="s">
        <v>250</v>
      </c>
      <c r="BM149" s="193" t="s">
        <v>6619</v>
      </c>
    </row>
    <row r="150" spans="1:65" s="12" customFormat="1" ht="22.9" customHeight="1">
      <c r="B150" s="165"/>
      <c r="C150" s="166"/>
      <c r="D150" s="167" t="s">
        <v>69</v>
      </c>
      <c r="E150" s="179" t="s">
        <v>602</v>
      </c>
      <c r="F150" s="179" t="s">
        <v>603</v>
      </c>
      <c r="G150" s="166"/>
      <c r="H150" s="166"/>
      <c r="I150" s="169"/>
      <c r="J150" s="180">
        <f>BK150</f>
        <v>0</v>
      </c>
      <c r="K150" s="166"/>
      <c r="L150" s="171"/>
      <c r="M150" s="172"/>
      <c r="N150" s="173"/>
      <c r="O150" s="173"/>
      <c r="P150" s="174">
        <f>P151</f>
        <v>0</v>
      </c>
      <c r="Q150" s="173"/>
      <c r="R150" s="174">
        <f>R151</f>
        <v>0</v>
      </c>
      <c r="S150" s="173"/>
      <c r="T150" s="175">
        <f>T151</f>
        <v>0</v>
      </c>
      <c r="AR150" s="176" t="s">
        <v>77</v>
      </c>
      <c r="AT150" s="177" t="s">
        <v>69</v>
      </c>
      <c r="AU150" s="177" t="s">
        <v>77</v>
      </c>
      <c r="AY150" s="176" t="s">
        <v>244</v>
      </c>
      <c r="BK150" s="178">
        <f>BK151</f>
        <v>0</v>
      </c>
    </row>
    <row r="151" spans="1:65" s="2" customFormat="1" ht="55.5" customHeight="1">
      <c r="A151" s="36"/>
      <c r="B151" s="37"/>
      <c r="C151" s="181" t="s">
        <v>167</v>
      </c>
      <c r="D151" s="181" t="s">
        <v>246</v>
      </c>
      <c r="E151" s="182" t="s">
        <v>605</v>
      </c>
      <c r="F151" s="183" t="s">
        <v>606</v>
      </c>
      <c r="G151" s="184" t="s">
        <v>262</v>
      </c>
      <c r="H151" s="185">
        <v>1.766</v>
      </c>
      <c r="I151" s="186"/>
      <c r="J151" s="187">
        <f>ROUND(I151*H151,2)</f>
        <v>0</v>
      </c>
      <c r="K151" s="188"/>
      <c r="L151" s="41"/>
      <c r="M151" s="189" t="s">
        <v>18</v>
      </c>
      <c r="N151" s="190" t="s">
        <v>41</v>
      </c>
      <c r="O151" s="66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250</v>
      </c>
      <c r="AT151" s="193" t="s">
        <v>246</v>
      </c>
      <c r="AU151" s="193" t="s">
        <v>79</v>
      </c>
      <c r="AY151" s="19" t="s">
        <v>244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77</v>
      </c>
      <c r="BK151" s="194">
        <f>ROUND(I151*H151,2)</f>
        <v>0</v>
      </c>
      <c r="BL151" s="19" t="s">
        <v>250</v>
      </c>
      <c r="BM151" s="193" t="s">
        <v>6620</v>
      </c>
    </row>
    <row r="152" spans="1:65" s="12" customFormat="1" ht="25.9" customHeight="1">
      <c r="B152" s="165"/>
      <c r="C152" s="166"/>
      <c r="D152" s="167" t="s">
        <v>69</v>
      </c>
      <c r="E152" s="168" t="s">
        <v>608</v>
      </c>
      <c r="F152" s="168" t="s">
        <v>609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P153+P164+P181+P202+P233+P244+P261+P281</f>
        <v>0</v>
      </c>
      <c r="Q152" s="173"/>
      <c r="R152" s="174">
        <f>R153+R164+R181+R202+R233+R244+R261+R281</f>
        <v>0.4856074600000001</v>
      </c>
      <c r="S152" s="173"/>
      <c r="T152" s="175">
        <f>T153+T164+T181+T202+T233+T244+T261+T281</f>
        <v>0.19447</v>
      </c>
      <c r="AR152" s="176" t="s">
        <v>79</v>
      </c>
      <c r="AT152" s="177" t="s">
        <v>69</v>
      </c>
      <c r="AU152" s="177" t="s">
        <v>70</v>
      </c>
      <c r="AY152" s="176" t="s">
        <v>244</v>
      </c>
      <c r="BK152" s="178">
        <f>BK153+BK164+BK181+BK202+BK233+BK244+BK261+BK281</f>
        <v>0</v>
      </c>
    </row>
    <row r="153" spans="1:65" s="12" customFormat="1" ht="22.9" customHeight="1">
      <c r="B153" s="165"/>
      <c r="C153" s="166"/>
      <c r="D153" s="167" t="s">
        <v>69</v>
      </c>
      <c r="E153" s="179" t="s">
        <v>4963</v>
      </c>
      <c r="F153" s="179" t="s">
        <v>4964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SUM(P154:P163)</f>
        <v>0</v>
      </c>
      <c r="Q153" s="173"/>
      <c r="R153" s="174">
        <f>SUM(R154:R163)</f>
        <v>0.10809999999999999</v>
      </c>
      <c r="S153" s="173"/>
      <c r="T153" s="175">
        <f>SUM(T154:T163)</f>
        <v>0.10879</v>
      </c>
      <c r="AR153" s="176" t="s">
        <v>79</v>
      </c>
      <c r="AT153" s="177" t="s">
        <v>69</v>
      </c>
      <c r="AU153" s="177" t="s">
        <v>77</v>
      </c>
      <c r="AY153" s="176" t="s">
        <v>244</v>
      </c>
      <c r="BK153" s="178">
        <f>SUM(BK154:BK163)</f>
        <v>0</v>
      </c>
    </row>
    <row r="154" spans="1:65" s="2" customFormat="1" ht="24.2" customHeight="1">
      <c r="A154" s="36"/>
      <c r="B154" s="37"/>
      <c r="C154" s="181" t="s">
        <v>333</v>
      </c>
      <c r="D154" s="181" t="s">
        <v>246</v>
      </c>
      <c r="E154" s="182" t="s">
        <v>6621</v>
      </c>
      <c r="F154" s="183" t="s">
        <v>6622</v>
      </c>
      <c r="G154" s="184" t="s">
        <v>379</v>
      </c>
      <c r="H154" s="185">
        <v>23</v>
      </c>
      <c r="I154" s="186"/>
      <c r="J154" s="187">
        <f>ROUND(I154*H154,2)</f>
        <v>0</v>
      </c>
      <c r="K154" s="188"/>
      <c r="L154" s="41"/>
      <c r="M154" s="189" t="s">
        <v>18</v>
      </c>
      <c r="N154" s="190" t="s">
        <v>41</v>
      </c>
      <c r="O154" s="66"/>
      <c r="P154" s="191">
        <f>O154*H154</f>
        <v>0</v>
      </c>
      <c r="Q154" s="191">
        <v>5.0000000000000002E-5</v>
      </c>
      <c r="R154" s="191">
        <f>Q154*H154</f>
        <v>1.15E-3</v>
      </c>
      <c r="S154" s="191">
        <v>4.7299999999999998E-3</v>
      </c>
      <c r="T154" s="192">
        <f>S154*H154</f>
        <v>0.10879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167</v>
      </c>
      <c r="AT154" s="193" t="s">
        <v>246</v>
      </c>
      <c r="AU154" s="193" t="s">
        <v>79</v>
      </c>
      <c r="AY154" s="19" t="s">
        <v>244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77</v>
      </c>
      <c r="BK154" s="194">
        <f>ROUND(I154*H154,2)</f>
        <v>0</v>
      </c>
      <c r="BL154" s="19" t="s">
        <v>167</v>
      </c>
      <c r="BM154" s="193" t="s">
        <v>6623</v>
      </c>
    </row>
    <row r="155" spans="1:65" s="15" customFormat="1">
      <c r="B155" s="229"/>
      <c r="C155" s="230"/>
      <c r="D155" s="197" t="s">
        <v>252</v>
      </c>
      <c r="E155" s="231" t="s">
        <v>18</v>
      </c>
      <c r="F155" s="232" t="s">
        <v>6624</v>
      </c>
      <c r="G155" s="230"/>
      <c r="H155" s="231" t="s">
        <v>18</v>
      </c>
      <c r="I155" s="233"/>
      <c r="J155" s="230"/>
      <c r="K155" s="230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252</v>
      </c>
      <c r="AU155" s="238" t="s">
        <v>79</v>
      </c>
      <c r="AV155" s="15" t="s">
        <v>77</v>
      </c>
      <c r="AW155" s="15" t="s">
        <v>32</v>
      </c>
      <c r="AX155" s="15" t="s">
        <v>70</v>
      </c>
      <c r="AY155" s="238" t="s">
        <v>244</v>
      </c>
    </row>
    <row r="156" spans="1:65" s="13" customFormat="1">
      <c r="B156" s="195"/>
      <c r="C156" s="196"/>
      <c r="D156" s="197" t="s">
        <v>252</v>
      </c>
      <c r="E156" s="198" t="s">
        <v>18</v>
      </c>
      <c r="F156" s="199" t="s">
        <v>6605</v>
      </c>
      <c r="G156" s="196"/>
      <c r="H156" s="200">
        <v>23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252</v>
      </c>
      <c r="AU156" s="206" t="s">
        <v>79</v>
      </c>
      <c r="AV156" s="13" t="s">
        <v>79</v>
      </c>
      <c r="AW156" s="13" t="s">
        <v>32</v>
      </c>
      <c r="AX156" s="13" t="s">
        <v>70</v>
      </c>
      <c r="AY156" s="206" t="s">
        <v>244</v>
      </c>
    </row>
    <row r="157" spans="1:65" s="14" customFormat="1">
      <c r="B157" s="207"/>
      <c r="C157" s="208"/>
      <c r="D157" s="197" t="s">
        <v>252</v>
      </c>
      <c r="E157" s="209" t="s">
        <v>18</v>
      </c>
      <c r="F157" s="210" t="s">
        <v>254</v>
      </c>
      <c r="G157" s="208"/>
      <c r="H157" s="211">
        <v>23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252</v>
      </c>
      <c r="AU157" s="217" t="s">
        <v>79</v>
      </c>
      <c r="AV157" s="14" t="s">
        <v>250</v>
      </c>
      <c r="AW157" s="14" t="s">
        <v>32</v>
      </c>
      <c r="AX157" s="14" t="s">
        <v>77</v>
      </c>
      <c r="AY157" s="217" t="s">
        <v>244</v>
      </c>
    </row>
    <row r="158" spans="1:65" s="2" customFormat="1" ht="24.2" customHeight="1">
      <c r="A158" s="36"/>
      <c r="B158" s="37"/>
      <c r="C158" s="181" t="s">
        <v>339</v>
      </c>
      <c r="D158" s="181" t="s">
        <v>246</v>
      </c>
      <c r="E158" s="182" t="s">
        <v>6625</v>
      </c>
      <c r="F158" s="183" t="s">
        <v>6626</v>
      </c>
      <c r="G158" s="184" t="s">
        <v>379</v>
      </c>
      <c r="H158" s="185">
        <v>23</v>
      </c>
      <c r="I158" s="186"/>
      <c r="J158" s="187">
        <f>ROUND(I158*H158,2)</f>
        <v>0</v>
      </c>
      <c r="K158" s="188"/>
      <c r="L158" s="41"/>
      <c r="M158" s="189" t="s">
        <v>18</v>
      </c>
      <c r="N158" s="190" t="s">
        <v>41</v>
      </c>
      <c r="O158" s="66"/>
      <c r="P158" s="191">
        <f>O158*H158</f>
        <v>0</v>
      </c>
      <c r="Q158" s="191">
        <v>4.6499999999999996E-3</v>
      </c>
      <c r="R158" s="191">
        <f>Q158*H158</f>
        <v>0.10694999999999999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167</v>
      </c>
      <c r="AT158" s="193" t="s">
        <v>246</v>
      </c>
      <c r="AU158" s="193" t="s">
        <v>79</v>
      </c>
      <c r="AY158" s="19" t="s">
        <v>244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77</v>
      </c>
      <c r="BK158" s="194">
        <f>ROUND(I158*H158,2)</f>
        <v>0</v>
      </c>
      <c r="BL158" s="19" t="s">
        <v>167</v>
      </c>
      <c r="BM158" s="193" t="s">
        <v>6627</v>
      </c>
    </row>
    <row r="159" spans="1:65" s="15" customFormat="1">
      <c r="B159" s="229"/>
      <c r="C159" s="230"/>
      <c r="D159" s="197" t="s">
        <v>252</v>
      </c>
      <c r="E159" s="231" t="s">
        <v>18</v>
      </c>
      <c r="F159" s="232" t="s">
        <v>6604</v>
      </c>
      <c r="G159" s="230"/>
      <c r="H159" s="231" t="s">
        <v>18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252</v>
      </c>
      <c r="AU159" s="238" t="s">
        <v>79</v>
      </c>
      <c r="AV159" s="15" t="s">
        <v>77</v>
      </c>
      <c r="AW159" s="15" t="s">
        <v>32</v>
      </c>
      <c r="AX159" s="15" t="s">
        <v>70</v>
      </c>
      <c r="AY159" s="238" t="s">
        <v>244</v>
      </c>
    </row>
    <row r="160" spans="1:65" s="13" customFormat="1">
      <c r="B160" s="195"/>
      <c r="C160" s="196"/>
      <c r="D160" s="197" t="s">
        <v>252</v>
      </c>
      <c r="E160" s="198" t="s">
        <v>18</v>
      </c>
      <c r="F160" s="199" t="s">
        <v>6605</v>
      </c>
      <c r="G160" s="196"/>
      <c r="H160" s="200">
        <v>23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252</v>
      </c>
      <c r="AU160" s="206" t="s">
        <v>79</v>
      </c>
      <c r="AV160" s="13" t="s">
        <v>79</v>
      </c>
      <c r="AW160" s="13" t="s">
        <v>32</v>
      </c>
      <c r="AX160" s="13" t="s">
        <v>70</v>
      </c>
      <c r="AY160" s="206" t="s">
        <v>244</v>
      </c>
    </row>
    <row r="161" spans="1:65" s="14" customFormat="1">
      <c r="B161" s="207"/>
      <c r="C161" s="208"/>
      <c r="D161" s="197" t="s">
        <v>252</v>
      </c>
      <c r="E161" s="209" t="s">
        <v>18</v>
      </c>
      <c r="F161" s="210" t="s">
        <v>254</v>
      </c>
      <c r="G161" s="208"/>
      <c r="H161" s="211">
        <v>23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252</v>
      </c>
      <c r="AU161" s="217" t="s">
        <v>79</v>
      </c>
      <c r="AV161" s="14" t="s">
        <v>250</v>
      </c>
      <c r="AW161" s="14" t="s">
        <v>32</v>
      </c>
      <c r="AX161" s="14" t="s">
        <v>77</v>
      </c>
      <c r="AY161" s="217" t="s">
        <v>244</v>
      </c>
    </row>
    <row r="162" spans="1:65" s="2" customFormat="1" ht="24.2" customHeight="1">
      <c r="A162" s="36"/>
      <c r="B162" s="37"/>
      <c r="C162" s="181" t="s">
        <v>344</v>
      </c>
      <c r="D162" s="181" t="s">
        <v>246</v>
      </c>
      <c r="E162" s="182" t="s">
        <v>6628</v>
      </c>
      <c r="F162" s="183" t="s">
        <v>6629</v>
      </c>
      <c r="G162" s="184" t="s">
        <v>262</v>
      </c>
      <c r="H162" s="185">
        <v>0.109</v>
      </c>
      <c r="I162" s="186"/>
      <c r="J162" s="187">
        <f>ROUND(I162*H162,2)</f>
        <v>0</v>
      </c>
      <c r="K162" s="188"/>
      <c r="L162" s="41"/>
      <c r="M162" s="189" t="s">
        <v>18</v>
      </c>
      <c r="N162" s="190" t="s">
        <v>41</v>
      </c>
      <c r="O162" s="6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167</v>
      </c>
      <c r="AT162" s="193" t="s">
        <v>246</v>
      </c>
      <c r="AU162" s="193" t="s">
        <v>79</v>
      </c>
      <c r="AY162" s="19" t="s">
        <v>244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77</v>
      </c>
      <c r="BK162" s="194">
        <f>ROUND(I162*H162,2)</f>
        <v>0</v>
      </c>
      <c r="BL162" s="19" t="s">
        <v>167</v>
      </c>
      <c r="BM162" s="193" t="s">
        <v>6630</v>
      </c>
    </row>
    <row r="163" spans="1:65" s="2" customFormat="1" ht="24.2" customHeight="1">
      <c r="A163" s="36"/>
      <c r="B163" s="37"/>
      <c r="C163" s="181" t="s">
        <v>348</v>
      </c>
      <c r="D163" s="181" t="s">
        <v>246</v>
      </c>
      <c r="E163" s="182" t="s">
        <v>6631</v>
      </c>
      <c r="F163" s="183" t="s">
        <v>6632</v>
      </c>
      <c r="G163" s="184" t="s">
        <v>1286</v>
      </c>
      <c r="H163" s="248"/>
      <c r="I163" s="186"/>
      <c r="J163" s="187">
        <f>ROUND(I163*H163,2)</f>
        <v>0</v>
      </c>
      <c r="K163" s="188"/>
      <c r="L163" s="41"/>
      <c r="M163" s="189" t="s">
        <v>18</v>
      </c>
      <c r="N163" s="190" t="s">
        <v>41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167</v>
      </c>
      <c r="AT163" s="193" t="s">
        <v>246</v>
      </c>
      <c r="AU163" s="193" t="s">
        <v>79</v>
      </c>
      <c r="AY163" s="19" t="s">
        <v>244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77</v>
      </c>
      <c r="BK163" s="194">
        <f>ROUND(I163*H163,2)</f>
        <v>0</v>
      </c>
      <c r="BL163" s="19" t="s">
        <v>167</v>
      </c>
      <c r="BM163" s="193" t="s">
        <v>6633</v>
      </c>
    </row>
    <row r="164" spans="1:65" s="12" customFormat="1" ht="22.9" customHeight="1">
      <c r="B164" s="165"/>
      <c r="C164" s="166"/>
      <c r="D164" s="167" t="s">
        <v>69</v>
      </c>
      <c r="E164" s="179" t="s">
        <v>3187</v>
      </c>
      <c r="F164" s="179" t="s">
        <v>3188</v>
      </c>
      <c r="G164" s="166"/>
      <c r="H164" s="166"/>
      <c r="I164" s="169"/>
      <c r="J164" s="180">
        <f>BK164</f>
        <v>0</v>
      </c>
      <c r="K164" s="166"/>
      <c r="L164" s="171"/>
      <c r="M164" s="172"/>
      <c r="N164" s="173"/>
      <c r="O164" s="173"/>
      <c r="P164" s="174">
        <f>SUM(P165:P180)</f>
        <v>0</v>
      </c>
      <c r="Q164" s="173"/>
      <c r="R164" s="174">
        <f>SUM(R165:R180)</f>
        <v>0</v>
      </c>
      <c r="S164" s="173"/>
      <c r="T164" s="175">
        <f>SUM(T165:T180)</f>
        <v>8.5680000000000006E-2</v>
      </c>
      <c r="AR164" s="176" t="s">
        <v>79</v>
      </c>
      <c r="AT164" s="177" t="s">
        <v>69</v>
      </c>
      <c r="AU164" s="177" t="s">
        <v>77</v>
      </c>
      <c r="AY164" s="176" t="s">
        <v>244</v>
      </c>
      <c r="BK164" s="178">
        <f>SUM(BK165:BK180)</f>
        <v>0</v>
      </c>
    </row>
    <row r="165" spans="1:65" s="2" customFormat="1" ht="16.5" customHeight="1">
      <c r="A165" s="36"/>
      <c r="B165" s="37"/>
      <c r="C165" s="181" t="s">
        <v>7</v>
      </c>
      <c r="D165" s="181" t="s">
        <v>246</v>
      </c>
      <c r="E165" s="182" t="s">
        <v>6511</v>
      </c>
      <c r="F165" s="183" t="s">
        <v>6634</v>
      </c>
      <c r="G165" s="184" t="s">
        <v>289</v>
      </c>
      <c r="H165" s="185">
        <v>3.6</v>
      </c>
      <c r="I165" s="186"/>
      <c r="J165" s="187">
        <f>ROUND(I165*H165,2)</f>
        <v>0</v>
      </c>
      <c r="K165" s="188"/>
      <c r="L165" s="41"/>
      <c r="M165" s="189" t="s">
        <v>18</v>
      </c>
      <c r="N165" s="190" t="s">
        <v>41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2.3800000000000002E-2</v>
      </c>
      <c r="T165" s="192">
        <f>S165*H165</f>
        <v>8.5680000000000006E-2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167</v>
      </c>
      <c r="AT165" s="193" t="s">
        <v>246</v>
      </c>
      <c r="AU165" s="193" t="s">
        <v>79</v>
      </c>
      <c r="AY165" s="19" t="s">
        <v>244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77</v>
      </c>
      <c r="BK165" s="194">
        <f>ROUND(I165*H165,2)</f>
        <v>0</v>
      </c>
      <c r="BL165" s="19" t="s">
        <v>167</v>
      </c>
      <c r="BM165" s="193" t="s">
        <v>6635</v>
      </c>
    </row>
    <row r="166" spans="1:65" s="15" customFormat="1">
      <c r="B166" s="229"/>
      <c r="C166" s="230"/>
      <c r="D166" s="197" t="s">
        <v>252</v>
      </c>
      <c r="E166" s="231" t="s">
        <v>18</v>
      </c>
      <c r="F166" s="232" t="s">
        <v>6636</v>
      </c>
      <c r="G166" s="230"/>
      <c r="H166" s="231" t="s">
        <v>18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252</v>
      </c>
      <c r="AU166" s="238" t="s">
        <v>79</v>
      </c>
      <c r="AV166" s="15" t="s">
        <v>77</v>
      </c>
      <c r="AW166" s="15" t="s">
        <v>32</v>
      </c>
      <c r="AX166" s="15" t="s">
        <v>70</v>
      </c>
      <c r="AY166" s="238" t="s">
        <v>244</v>
      </c>
    </row>
    <row r="167" spans="1:65" s="13" customFormat="1">
      <c r="B167" s="195"/>
      <c r="C167" s="196"/>
      <c r="D167" s="197" t="s">
        <v>252</v>
      </c>
      <c r="E167" s="198" t="s">
        <v>18</v>
      </c>
      <c r="F167" s="199" t="s">
        <v>6637</v>
      </c>
      <c r="G167" s="196"/>
      <c r="H167" s="200">
        <v>3.6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252</v>
      </c>
      <c r="AU167" s="206" t="s">
        <v>79</v>
      </c>
      <c r="AV167" s="13" t="s">
        <v>79</v>
      </c>
      <c r="AW167" s="13" t="s">
        <v>32</v>
      </c>
      <c r="AX167" s="13" t="s">
        <v>70</v>
      </c>
      <c r="AY167" s="206" t="s">
        <v>244</v>
      </c>
    </row>
    <row r="168" spans="1:65" s="14" customFormat="1">
      <c r="B168" s="207"/>
      <c r="C168" s="208"/>
      <c r="D168" s="197" t="s">
        <v>252</v>
      </c>
      <c r="E168" s="209" t="s">
        <v>18</v>
      </c>
      <c r="F168" s="210" t="s">
        <v>254</v>
      </c>
      <c r="G168" s="208"/>
      <c r="H168" s="211">
        <v>3.6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252</v>
      </c>
      <c r="AU168" s="217" t="s">
        <v>79</v>
      </c>
      <c r="AV168" s="14" t="s">
        <v>250</v>
      </c>
      <c r="AW168" s="14" t="s">
        <v>32</v>
      </c>
      <c r="AX168" s="14" t="s">
        <v>77</v>
      </c>
      <c r="AY168" s="217" t="s">
        <v>244</v>
      </c>
    </row>
    <row r="169" spans="1:65" s="2" customFormat="1" ht="16.5" customHeight="1">
      <c r="A169" s="36"/>
      <c r="B169" s="37"/>
      <c r="C169" s="181" t="s">
        <v>359</v>
      </c>
      <c r="D169" s="181" t="s">
        <v>246</v>
      </c>
      <c r="E169" s="182" t="s">
        <v>6638</v>
      </c>
      <c r="F169" s="183" t="s">
        <v>6639</v>
      </c>
      <c r="G169" s="184" t="s">
        <v>249</v>
      </c>
      <c r="H169" s="185">
        <v>9</v>
      </c>
      <c r="I169" s="186"/>
      <c r="J169" s="187">
        <f>ROUND(I169*H169,2)</f>
        <v>0</v>
      </c>
      <c r="K169" s="188"/>
      <c r="L169" s="41"/>
      <c r="M169" s="189" t="s">
        <v>18</v>
      </c>
      <c r="N169" s="190" t="s">
        <v>41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167</v>
      </c>
      <c r="AT169" s="193" t="s">
        <v>246</v>
      </c>
      <c r="AU169" s="193" t="s">
        <v>79</v>
      </c>
      <c r="AY169" s="19" t="s">
        <v>244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77</v>
      </c>
      <c r="BK169" s="194">
        <f>ROUND(I169*H169,2)</f>
        <v>0</v>
      </c>
      <c r="BL169" s="19" t="s">
        <v>167</v>
      </c>
      <c r="BM169" s="193" t="s">
        <v>6640</v>
      </c>
    </row>
    <row r="170" spans="1:65" s="2" customFormat="1" ht="16.5" customHeight="1">
      <c r="A170" s="36"/>
      <c r="B170" s="37"/>
      <c r="C170" s="181" t="s">
        <v>370</v>
      </c>
      <c r="D170" s="181" t="s">
        <v>246</v>
      </c>
      <c r="E170" s="182" t="s">
        <v>6520</v>
      </c>
      <c r="F170" s="183" t="s">
        <v>6641</v>
      </c>
      <c r="G170" s="184" t="s">
        <v>289</v>
      </c>
      <c r="H170" s="185">
        <v>3.6</v>
      </c>
      <c r="I170" s="186"/>
      <c r="J170" s="187">
        <f>ROUND(I170*H170,2)</f>
        <v>0</v>
      </c>
      <c r="K170" s="188"/>
      <c r="L170" s="41"/>
      <c r="M170" s="189" t="s">
        <v>18</v>
      </c>
      <c r="N170" s="190" t="s">
        <v>41</v>
      </c>
      <c r="O170" s="6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167</v>
      </c>
      <c r="AT170" s="193" t="s">
        <v>246</v>
      </c>
      <c r="AU170" s="193" t="s">
        <v>79</v>
      </c>
      <c r="AY170" s="19" t="s">
        <v>244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77</v>
      </c>
      <c r="BK170" s="194">
        <f>ROUND(I170*H170,2)</f>
        <v>0</v>
      </c>
      <c r="BL170" s="19" t="s">
        <v>167</v>
      </c>
      <c r="BM170" s="193" t="s">
        <v>6642</v>
      </c>
    </row>
    <row r="171" spans="1:65" s="2" customFormat="1" ht="21.75" customHeight="1">
      <c r="A171" s="36"/>
      <c r="B171" s="37"/>
      <c r="C171" s="181" t="s">
        <v>376</v>
      </c>
      <c r="D171" s="181" t="s">
        <v>246</v>
      </c>
      <c r="E171" s="182" t="s">
        <v>6643</v>
      </c>
      <c r="F171" s="183" t="s">
        <v>6644</v>
      </c>
      <c r="G171" s="184" t="s">
        <v>289</v>
      </c>
      <c r="H171" s="185">
        <v>3.6</v>
      </c>
      <c r="I171" s="186"/>
      <c r="J171" s="187">
        <f>ROUND(I171*H171,2)</f>
        <v>0</v>
      </c>
      <c r="K171" s="188"/>
      <c r="L171" s="41"/>
      <c r="M171" s="189" t="s">
        <v>18</v>
      </c>
      <c r="N171" s="190" t="s">
        <v>41</v>
      </c>
      <c r="O171" s="6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167</v>
      </c>
      <c r="AT171" s="193" t="s">
        <v>246</v>
      </c>
      <c r="AU171" s="193" t="s">
        <v>79</v>
      </c>
      <c r="AY171" s="19" t="s">
        <v>244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77</v>
      </c>
      <c r="BK171" s="194">
        <f>ROUND(I171*H171,2)</f>
        <v>0</v>
      </c>
      <c r="BL171" s="19" t="s">
        <v>167</v>
      </c>
      <c r="BM171" s="193" t="s">
        <v>6645</v>
      </c>
    </row>
    <row r="172" spans="1:65" s="15" customFormat="1">
      <c r="B172" s="229"/>
      <c r="C172" s="230"/>
      <c r="D172" s="197" t="s">
        <v>252</v>
      </c>
      <c r="E172" s="231" t="s">
        <v>18</v>
      </c>
      <c r="F172" s="232" t="s">
        <v>6646</v>
      </c>
      <c r="G172" s="230"/>
      <c r="H172" s="231" t="s">
        <v>18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252</v>
      </c>
      <c r="AU172" s="238" t="s">
        <v>79</v>
      </c>
      <c r="AV172" s="15" t="s">
        <v>77</v>
      </c>
      <c r="AW172" s="15" t="s">
        <v>32</v>
      </c>
      <c r="AX172" s="15" t="s">
        <v>70</v>
      </c>
      <c r="AY172" s="238" t="s">
        <v>244</v>
      </c>
    </row>
    <row r="173" spans="1:65" s="13" customFormat="1">
      <c r="B173" s="195"/>
      <c r="C173" s="196"/>
      <c r="D173" s="197" t="s">
        <v>252</v>
      </c>
      <c r="E173" s="198" t="s">
        <v>18</v>
      </c>
      <c r="F173" s="199" t="s">
        <v>6637</v>
      </c>
      <c r="G173" s="196"/>
      <c r="H173" s="200">
        <v>3.6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252</v>
      </c>
      <c r="AU173" s="206" t="s">
        <v>79</v>
      </c>
      <c r="AV173" s="13" t="s">
        <v>79</v>
      </c>
      <c r="AW173" s="13" t="s">
        <v>32</v>
      </c>
      <c r="AX173" s="13" t="s">
        <v>70</v>
      </c>
      <c r="AY173" s="206" t="s">
        <v>244</v>
      </c>
    </row>
    <row r="174" spans="1:65" s="14" customFormat="1">
      <c r="B174" s="207"/>
      <c r="C174" s="208"/>
      <c r="D174" s="197" t="s">
        <v>252</v>
      </c>
      <c r="E174" s="209" t="s">
        <v>18</v>
      </c>
      <c r="F174" s="210" t="s">
        <v>254</v>
      </c>
      <c r="G174" s="208"/>
      <c r="H174" s="211">
        <v>3.6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252</v>
      </c>
      <c r="AU174" s="217" t="s">
        <v>79</v>
      </c>
      <c r="AV174" s="14" t="s">
        <v>250</v>
      </c>
      <c r="AW174" s="14" t="s">
        <v>32</v>
      </c>
      <c r="AX174" s="14" t="s">
        <v>77</v>
      </c>
      <c r="AY174" s="217" t="s">
        <v>244</v>
      </c>
    </row>
    <row r="175" spans="1:65" s="2" customFormat="1" ht="16.5" customHeight="1">
      <c r="A175" s="36"/>
      <c r="B175" s="37"/>
      <c r="C175" s="181" t="s">
        <v>382</v>
      </c>
      <c r="D175" s="181" t="s">
        <v>246</v>
      </c>
      <c r="E175" s="182" t="s">
        <v>6523</v>
      </c>
      <c r="F175" s="183" t="s">
        <v>6647</v>
      </c>
      <c r="G175" s="184" t="s">
        <v>289</v>
      </c>
      <c r="H175" s="185">
        <v>3.6</v>
      </c>
      <c r="I175" s="186"/>
      <c r="J175" s="187">
        <f>ROUND(I175*H175,2)</f>
        <v>0</v>
      </c>
      <c r="K175" s="188"/>
      <c r="L175" s="41"/>
      <c r="M175" s="189" t="s">
        <v>18</v>
      </c>
      <c r="N175" s="190" t="s">
        <v>41</v>
      </c>
      <c r="O175" s="6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167</v>
      </c>
      <c r="AT175" s="193" t="s">
        <v>246</v>
      </c>
      <c r="AU175" s="193" t="s">
        <v>79</v>
      </c>
      <c r="AY175" s="19" t="s">
        <v>244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77</v>
      </c>
      <c r="BK175" s="194">
        <f>ROUND(I175*H175,2)</f>
        <v>0</v>
      </c>
      <c r="BL175" s="19" t="s">
        <v>167</v>
      </c>
      <c r="BM175" s="193" t="s">
        <v>6648</v>
      </c>
    </row>
    <row r="176" spans="1:65" s="15" customFormat="1">
      <c r="B176" s="229"/>
      <c r="C176" s="230"/>
      <c r="D176" s="197" t="s">
        <v>252</v>
      </c>
      <c r="E176" s="231" t="s">
        <v>18</v>
      </c>
      <c r="F176" s="232" t="s">
        <v>6646</v>
      </c>
      <c r="G176" s="230"/>
      <c r="H176" s="231" t="s">
        <v>18</v>
      </c>
      <c r="I176" s="233"/>
      <c r="J176" s="230"/>
      <c r="K176" s="230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252</v>
      </c>
      <c r="AU176" s="238" t="s">
        <v>79</v>
      </c>
      <c r="AV176" s="15" t="s">
        <v>77</v>
      </c>
      <c r="AW176" s="15" t="s">
        <v>32</v>
      </c>
      <c r="AX176" s="15" t="s">
        <v>70</v>
      </c>
      <c r="AY176" s="238" t="s">
        <v>244</v>
      </c>
    </row>
    <row r="177" spans="1:65" s="13" customFormat="1">
      <c r="B177" s="195"/>
      <c r="C177" s="196"/>
      <c r="D177" s="197" t="s">
        <v>252</v>
      </c>
      <c r="E177" s="198" t="s">
        <v>18</v>
      </c>
      <c r="F177" s="199" t="s">
        <v>6637</v>
      </c>
      <c r="G177" s="196"/>
      <c r="H177" s="200">
        <v>3.6</v>
      </c>
      <c r="I177" s="201"/>
      <c r="J177" s="196"/>
      <c r="K177" s="196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252</v>
      </c>
      <c r="AU177" s="206" t="s">
        <v>79</v>
      </c>
      <c r="AV177" s="13" t="s">
        <v>79</v>
      </c>
      <c r="AW177" s="13" t="s">
        <v>32</v>
      </c>
      <c r="AX177" s="13" t="s">
        <v>70</v>
      </c>
      <c r="AY177" s="206" t="s">
        <v>244</v>
      </c>
    </row>
    <row r="178" spans="1:65" s="14" customFormat="1">
      <c r="B178" s="207"/>
      <c r="C178" s="208"/>
      <c r="D178" s="197" t="s">
        <v>252</v>
      </c>
      <c r="E178" s="209" t="s">
        <v>18</v>
      </c>
      <c r="F178" s="210" t="s">
        <v>254</v>
      </c>
      <c r="G178" s="208"/>
      <c r="H178" s="211">
        <v>3.6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252</v>
      </c>
      <c r="AU178" s="217" t="s">
        <v>79</v>
      </c>
      <c r="AV178" s="14" t="s">
        <v>250</v>
      </c>
      <c r="AW178" s="14" t="s">
        <v>32</v>
      </c>
      <c r="AX178" s="14" t="s">
        <v>77</v>
      </c>
      <c r="AY178" s="217" t="s">
        <v>244</v>
      </c>
    </row>
    <row r="179" spans="1:65" s="2" customFormat="1" ht="33" customHeight="1">
      <c r="A179" s="36"/>
      <c r="B179" s="37"/>
      <c r="C179" s="181" t="s">
        <v>387</v>
      </c>
      <c r="D179" s="181" t="s">
        <v>246</v>
      </c>
      <c r="E179" s="182" t="s">
        <v>6649</v>
      </c>
      <c r="F179" s="183" t="s">
        <v>6650</v>
      </c>
      <c r="G179" s="184" t="s">
        <v>505</v>
      </c>
      <c r="H179" s="185">
        <v>1</v>
      </c>
      <c r="I179" s="186"/>
      <c r="J179" s="187">
        <f>ROUND(I179*H179,2)</f>
        <v>0</v>
      </c>
      <c r="K179" s="188"/>
      <c r="L179" s="41"/>
      <c r="M179" s="189" t="s">
        <v>18</v>
      </c>
      <c r="N179" s="190" t="s">
        <v>41</v>
      </c>
      <c r="O179" s="6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167</v>
      </c>
      <c r="AT179" s="193" t="s">
        <v>246</v>
      </c>
      <c r="AU179" s="193" t="s">
        <v>79</v>
      </c>
      <c r="AY179" s="19" t="s">
        <v>244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77</v>
      </c>
      <c r="BK179" s="194">
        <f>ROUND(I179*H179,2)</f>
        <v>0</v>
      </c>
      <c r="BL179" s="19" t="s">
        <v>167</v>
      </c>
      <c r="BM179" s="193" t="s">
        <v>6651</v>
      </c>
    </row>
    <row r="180" spans="1:65" s="2" customFormat="1" ht="37.9" customHeight="1">
      <c r="A180" s="36"/>
      <c r="B180" s="37"/>
      <c r="C180" s="181" t="s">
        <v>392</v>
      </c>
      <c r="D180" s="181" t="s">
        <v>246</v>
      </c>
      <c r="E180" s="182" t="s">
        <v>6652</v>
      </c>
      <c r="F180" s="183" t="s">
        <v>6653</v>
      </c>
      <c r="G180" s="184" t="s">
        <v>262</v>
      </c>
      <c r="H180" s="185">
        <v>0.17100000000000001</v>
      </c>
      <c r="I180" s="186"/>
      <c r="J180" s="187">
        <f>ROUND(I180*H180,2)</f>
        <v>0</v>
      </c>
      <c r="K180" s="188"/>
      <c r="L180" s="41"/>
      <c r="M180" s="189" t="s">
        <v>18</v>
      </c>
      <c r="N180" s="190" t="s">
        <v>41</v>
      </c>
      <c r="O180" s="6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167</v>
      </c>
      <c r="AT180" s="193" t="s">
        <v>246</v>
      </c>
      <c r="AU180" s="193" t="s">
        <v>79</v>
      </c>
      <c r="AY180" s="19" t="s">
        <v>244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77</v>
      </c>
      <c r="BK180" s="194">
        <f>ROUND(I180*H180,2)</f>
        <v>0</v>
      </c>
      <c r="BL180" s="19" t="s">
        <v>167</v>
      </c>
      <c r="BM180" s="193" t="s">
        <v>6654</v>
      </c>
    </row>
    <row r="181" spans="1:65" s="12" customFormat="1" ht="22.9" customHeight="1">
      <c r="B181" s="165"/>
      <c r="C181" s="166"/>
      <c r="D181" s="167" t="s">
        <v>69</v>
      </c>
      <c r="E181" s="179" t="s">
        <v>6655</v>
      </c>
      <c r="F181" s="179" t="s">
        <v>6656</v>
      </c>
      <c r="G181" s="166"/>
      <c r="H181" s="166"/>
      <c r="I181" s="169"/>
      <c r="J181" s="180">
        <f>BK181</f>
        <v>0</v>
      </c>
      <c r="K181" s="166"/>
      <c r="L181" s="171"/>
      <c r="M181" s="172"/>
      <c r="N181" s="173"/>
      <c r="O181" s="173"/>
      <c r="P181" s="174">
        <f>SUM(P182:P201)</f>
        <v>0</v>
      </c>
      <c r="Q181" s="173"/>
      <c r="R181" s="174">
        <f>SUM(R182:R201)</f>
        <v>1.3530000000000003E-3</v>
      </c>
      <c r="S181" s="173"/>
      <c r="T181" s="175">
        <f>SUM(T182:T201)</f>
        <v>0</v>
      </c>
      <c r="AR181" s="176" t="s">
        <v>79</v>
      </c>
      <c r="AT181" s="177" t="s">
        <v>69</v>
      </c>
      <c r="AU181" s="177" t="s">
        <v>77</v>
      </c>
      <c r="AY181" s="176" t="s">
        <v>244</v>
      </c>
      <c r="BK181" s="178">
        <f>SUM(BK182:BK201)</f>
        <v>0</v>
      </c>
    </row>
    <row r="182" spans="1:65" s="2" customFormat="1" ht="16.5" customHeight="1">
      <c r="A182" s="36"/>
      <c r="B182" s="37"/>
      <c r="C182" s="181" t="s">
        <v>397</v>
      </c>
      <c r="D182" s="181" t="s">
        <v>246</v>
      </c>
      <c r="E182" s="182" t="s">
        <v>6657</v>
      </c>
      <c r="F182" s="183" t="s">
        <v>6658</v>
      </c>
      <c r="G182" s="184" t="s">
        <v>249</v>
      </c>
      <c r="H182" s="185">
        <v>1</v>
      </c>
      <c r="I182" s="186"/>
      <c r="J182" s="187">
        <f>ROUND(I182*H182,2)</f>
        <v>0</v>
      </c>
      <c r="K182" s="188"/>
      <c r="L182" s="41"/>
      <c r="M182" s="189" t="s">
        <v>18</v>
      </c>
      <c r="N182" s="190" t="s">
        <v>41</v>
      </c>
      <c r="O182" s="6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167</v>
      </c>
      <c r="AT182" s="193" t="s">
        <v>246</v>
      </c>
      <c r="AU182" s="193" t="s">
        <v>79</v>
      </c>
      <c r="AY182" s="19" t="s">
        <v>244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77</v>
      </c>
      <c r="BK182" s="194">
        <f>ROUND(I182*H182,2)</f>
        <v>0</v>
      </c>
      <c r="BL182" s="19" t="s">
        <v>167</v>
      </c>
      <c r="BM182" s="193" t="s">
        <v>6659</v>
      </c>
    </row>
    <row r="183" spans="1:65" s="15" customFormat="1">
      <c r="B183" s="229"/>
      <c r="C183" s="230"/>
      <c r="D183" s="197" t="s">
        <v>252</v>
      </c>
      <c r="E183" s="231" t="s">
        <v>18</v>
      </c>
      <c r="F183" s="232" t="s">
        <v>6660</v>
      </c>
      <c r="G183" s="230"/>
      <c r="H183" s="231" t="s">
        <v>18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252</v>
      </c>
      <c r="AU183" s="238" t="s">
        <v>79</v>
      </c>
      <c r="AV183" s="15" t="s">
        <v>77</v>
      </c>
      <c r="AW183" s="15" t="s">
        <v>32</v>
      </c>
      <c r="AX183" s="15" t="s">
        <v>70</v>
      </c>
      <c r="AY183" s="238" t="s">
        <v>244</v>
      </c>
    </row>
    <row r="184" spans="1:65" s="13" customFormat="1">
      <c r="B184" s="195"/>
      <c r="C184" s="196"/>
      <c r="D184" s="197" t="s">
        <v>252</v>
      </c>
      <c r="E184" s="198" t="s">
        <v>18</v>
      </c>
      <c r="F184" s="199" t="s">
        <v>6661</v>
      </c>
      <c r="G184" s="196"/>
      <c r="H184" s="200">
        <v>1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252</v>
      </c>
      <c r="AU184" s="206" t="s">
        <v>79</v>
      </c>
      <c r="AV184" s="13" t="s">
        <v>79</v>
      </c>
      <c r="AW184" s="13" t="s">
        <v>32</v>
      </c>
      <c r="AX184" s="13" t="s">
        <v>70</v>
      </c>
      <c r="AY184" s="206" t="s">
        <v>244</v>
      </c>
    </row>
    <row r="185" spans="1:65" s="14" customFormat="1">
      <c r="B185" s="207"/>
      <c r="C185" s="208"/>
      <c r="D185" s="197" t="s">
        <v>252</v>
      </c>
      <c r="E185" s="209" t="s">
        <v>18</v>
      </c>
      <c r="F185" s="210" t="s">
        <v>254</v>
      </c>
      <c r="G185" s="208"/>
      <c r="H185" s="211">
        <v>1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252</v>
      </c>
      <c r="AU185" s="217" t="s">
        <v>79</v>
      </c>
      <c r="AV185" s="14" t="s">
        <v>250</v>
      </c>
      <c r="AW185" s="14" t="s">
        <v>32</v>
      </c>
      <c r="AX185" s="14" t="s">
        <v>77</v>
      </c>
      <c r="AY185" s="217" t="s">
        <v>244</v>
      </c>
    </row>
    <row r="186" spans="1:65" s="2" customFormat="1" ht="24.2" customHeight="1">
      <c r="A186" s="36"/>
      <c r="B186" s="37"/>
      <c r="C186" s="218" t="s">
        <v>402</v>
      </c>
      <c r="D186" s="218" t="s">
        <v>264</v>
      </c>
      <c r="E186" s="219" t="s">
        <v>6662</v>
      </c>
      <c r="F186" s="220" t="s">
        <v>6663</v>
      </c>
      <c r="G186" s="221" t="s">
        <v>249</v>
      </c>
      <c r="H186" s="222">
        <v>1</v>
      </c>
      <c r="I186" s="223"/>
      <c r="J186" s="224">
        <f>ROUND(I186*H186,2)</f>
        <v>0</v>
      </c>
      <c r="K186" s="225"/>
      <c r="L186" s="226"/>
      <c r="M186" s="227" t="s">
        <v>18</v>
      </c>
      <c r="N186" s="228" t="s">
        <v>41</v>
      </c>
      <c r="O186" s="66"/>
      <c r="P186" s="191">
        <f>O186*H186</f>
        <v>0</v>
      </c>
      <c r="Q186" s="191">
        <v>4.0000000000000003E-5</v>
      </c>
      <c r="R186" s="191">
        <f>Q186*H186</f>
        <v>4.0000000000000003E-5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415</v>
      </c>
      <c r="AT186" s="193" t="s">
        <v>264</v>
      </c>
      <c r="AU186" s="193" t="s">
        <v>79</v>
      </c>
      <c r="AY186" s="19" t="s">
        <v>244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77</v>
      </c>
      <c r="BK186" s="194">
        <f>ROUND(I186*H186,2)</f>
        <v>0</v>
      </c>
      <c r="BL186" s="19" t="s">
        <v>167</v>
      </c>
      <c r="BM186" s="193" t="s">
        <v>6664</v>
      </c>
    </row>
    <row r="187" spans="1:65" s="2" customFormat="1" ht="33" customHeight="1">
      <c r="A187" s="36"/>
      <c r="B187" s="37"/>
      <c r="C187" s="181" t="s">
        <v>407</v>
      </c>
      <c r="D187" s="181" t="s">
        <v>246</v>
      </c>
      <c r="E187" s="182" t="s">
        <v>6665</v>
      </c>
      <c r="F187" s="183" t="s">
        <v>6666</v>
      </c>
      <c r="G187" s="184" t="s">
        <v>379</v>
      </c>
      <c r="H187" s="185">
        <v>6</v>
      </c>
      <c r="I187" s="186"/>
      <c r="J187" s="187">
        <f>ROUND(I187*H187,2)</f>
        <v>0</v>
      </c>
      <c r="K187" s="188"/>
      <c r="L187" s="41"/>
      <c r="M187" s="189" t="s">
        <v>18</v>
      </c>
      <c r="N187" s="190" t="s">
        <v>41</v>
      </c>
      <c r="O187" s="6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167</v>
      </c>
      <c r="AT187" s="193" t="s">
        <v>246</v>
      </c>
      <c r="AU187" s="193" t="s">
        <v>79</v>
      </c>
      <c r="AY187" s="19" t="s">
        <v>244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77</v>
      </c>
      <c r="BK187" s="194">
        <f>ROUND(I187*H187,2)</f>
        <v>0</v>
      </c>
      <c r="BL187" s="19" t="s">
        <v>167</v>
      </c>
      <c r="BM187" s="193" t="s">
        <v>6667</v>
      </c>
    </row>
    <row r="188" spans="1:65" s="15" customFormat="1">
      <c r="B188" s="229"/>
      <c r="C188" s="230"/>
      <c r="D188" s="197" t="s">
        <v>252</v>
      </c>
      <c r="E188" s="231" t="s">
        <v>18</v>
      </c>
      <c r="F188" s="232" t="s">
        <v>6668</v>
      </c>
      <c r="G188" s="230"/>
      <c r="H188" s="231" t="s">
        <v>18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252</v>
      </c>
      <c r="AU188" s="238" t="s">
        <v>79</v>
      </c>
      <c r="AV188" s="15" t="s">
        <v>77</v>
      </c>
      <c r="AW188" s="15" t="s">
        <v>32</v>
      </c>
      <c r="AX188" s="15" t="s">
        <v>70</v>
      </c>
      <c r="AY188" s="238" t="s">
        <v>244</v>
      </c>
    </row>
    <row r="189" spans="1:65" s="13" customFormat="1">
      <c r="B189" s="195"/>
      <c r="C189" s="196"/>
      <c r="D189" s="197" t="s">
        <v>252</v>
      </c>
      <c r="E189" s="198" t="s">
        <v>18</v>
      </c>
      <c r="F189" s="199" t="s">
        <v>6669</v>
      </c>
      <c r="G189" s="196"/>
      <c r="H189" s="200">
        <v>6</v>
      </c>
      <c r="I189" s="201"/>
      <c r="J189" s="196"/>
      <c r="K189" s="196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252</v>
      </c>
      <c r="AU189" s="206" t="s">
        <v>79</v>
      </c>
      <c r="AV189" s="13" t="s">
        <v>79</v>
      </c>
      <c r="AW189" s="13" t="s">
        <v>32</v>
      </c>
      <c r="AX189" s="13" t="s">
        <v>70</v>
      </c>
      <c r="AY189" s="206" t="s">
        <v>244</v>
      </c>
    </row>
    <row r="190" spans="1:65" s="14" customFormat="1">
      <c r="B190" s="207"/>
      <c r="C190" s="208"/>
      <c r="D190" s="197" t="s">
        <v>252</v>
      </c>
      <c r="E190" s="209" t="s">
        <v>18</v>
      </c>
      <c r="F190" s="210" t="s">
        <v>254</v>
      </c>
      <c r="G190" s="208"/>
      <c r="H190" s="211">
        <v>6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252</v>
      </c>
      <c r="AU190" s="217" t="s">
        <v>79</v>
      </c>
      <c r="AV190" s="14" t="s">
        <v>250</v>
      </c>
      <c r="AW190" s="14" t="s">
        <v>32</v>
      </c>
      <c r="AX190" s="14" t="s">
        <v>77</v>
      </c>
      <c r="AY190" s="217" t="s">
        <v>244</v>
      </c>
    </row>
    <row r="191" spans="1:65" s="2" customFormat="1" ht="24.2" customHeight="1">
      <c r="A191" s="36"/>
      <c r="B191" s="37"/>
      <c r="C191" s="218" t="s">
        <v>411</v>
      </c>
      <c r="D191" s="218" t="s">
        <v>264</v>
      </c>
      <c r="E191" s="219" t="s">
        <v>6670</v>
      </c>
      <c r="F191" s="220" t="s">
        <v>6671</v>
      </c>
      <c r="G191" s="221" t="s">
        <v>379</v>
      </c>
      <c r="H191" s="222">
        <v>6.9</v>
      </c>
      <c r="I191" s="223"/>
      <c r="J191" s="224">
        <f>ROUND(I191*H191,2)</f>
        <v>0</v>
      </c>
      <c r="K191" s="225"/>
      <c r="L191" s="226"/>
      <c r="M191" s="227" t="s">
        <v>18</v>
      </c>
      <c r="N191" s="228" t="s">
        <v>41</v>
      </c>
      <c r="O191" s="66"/>
      <c r="P191" s="191">
        <f>O191*H191</f>
        <v>0</v>
      </c>
      <c r="Q191" s="191">
        <v>1.7000000000000001E-4</v>
      </c>
      <c r="R191" s="191">
        <f>Q191*H191</f>
        <v>1.1730000000000002E-3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415</v>
      </c>
      <c r="AT191" s="193" t="s">
        <v>264</v>
      </c>
      <c r="AU191" s="193" t="s">
        <v>79</v>
      </c>
      <c r="AY191" s="19" t="s">
        <v>244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77</v>
      </c>
      <c r="BK191" s="194">
        <f>ROUND(I191*H191,2)</f>
        <v>0</v>
      </c>
      <c r="BL191" s="19" t="s">
        <v>167</v>
      </c>
      <c r="BM191" s="193" t="s">
        <v>6672</v>
      </c>
    </row>
    <row r="192" spans="1:65" s="13" customFormat="1">
      <c r="B192" s="195"/>
      <c r="C192" s="196"/>
      <c r="D192" s="197" t="s">
        <v>252</v>
      </c>
      <c r="E192" s="198" t="s">
        <v>18</v>
      </c>
      <c r="F192" s="199" t="s">
        <v>6673</v>
      </c>
      <c r="G192" s="196"/>
      <c r="H192" s="200">
        <v>6.9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252</v>
      </c>
      <c r="AU192" s="206" t="s">
        <v>79</v>
      </c>
      <c r="AV192" s="13" t="s">
        <v>79</v>
      </c>
      <c r="AW192" s="13" t="s">
        <v>32</v>
      </c>
      <c r="AX192" s="13" t="s">
        <v>70</v>
      </c>
      <c r="AY192" s="206" t="s">
        <v>244</v>
      </c>
    </row>
    <row r="193" spans="1:65" s="14" customFormat="1">
      <c r="B193" s="207"/>
      <c r="C193" s="208"/>
      <c r="D193" s="197" t="s">
        <v>252</v>
      </c>
      <c r="E193" s="209" t="s">
        <v>18</v>
      </c>
      <c r="F193" s="210" t="s">
        <v>254</v>
      </c>
      <c r="G193" s="208"/>
      <c r="H193" s="211">
        <v>6.9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252</v>
      </c>
      <c r="AU193" s="217" t="s">
        <v>79</v>
      </c>
      <c r="AV193" s="14" t="s">
        <v>250</v>
      </c>
      <c r="AW193" s="14" t="s">
        <v>32</v>
      </c>
      <c r="AX193" s="14" t="s">
        <v>77</v>
      </c>
      <c r="AY193" s="217" t="s">
        <v>244</v>
      </c>
    </row>
    <row r="194" spans="1:65" s="2" customFormat="1" ht="24.2" customHeight="1">
      <c r="A194" s="36"/>
      <c r="B194" s="37"/>
      <c r="C194" s="181" t="s">
        <v>415</v>
      </c>
      <c r="D194" s="181" t="s">
        <v>246</v>
      </c>
      <c r="E194" s="182" t="s">
        <v>6674</v>
      </c>
      <c r="F194" s="183" t="s">
        <v>6675</v>
      </c>
      <c r="G194" s="184" t="s">
        <v>249</v>
      </c>
      <c r="H194" s="185">
        <v>1</v>
      </c>
      <c r="I194" s="186"/>
      <c r="J194" s="187">
        <f>ROUND(I194*H194,2)</f>
        <v>0</v>
      </c>
      <c r="K194" s="188"/>
      <c r="L194" s="41"/>
      <c r="M194" s="189" t="s">
        <v>18</v>
      </c>
      <c r="N194" s="190" t="s">
        <v>41</v>
      </c>
      <c r="O194" s="6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3" t="s">
        <v>167</v>
      </c>
      <c r="AT194" s="193" t="s">
        <v>246</v>
      </c>
      <c r="AU194" s="193" t="s">
        <v>79</v>
      </c>
      <c r="AY194" s="19" t="s">
        <v>244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77</v>
      </c>
      <c r="BK194" s="194">
        <f>ROUND(I194*H194,2)</f>
        <v>0</v>
      </c>
      <c r="BL194" s="19" t="s">
        <v>167</v>
      </c>
      <c r="BM194" s="193" t="s">
        <v>6676</v>
      </c>
    </row>
    <row r="195" spans="1:65" s="15" customFormat="1">
      <c r="B195" s="229"/>
      <c r="C195" s="230"/>
      <c r="D195" s="197" t="s">
        <v>252</v>
      </c>
      <c r="E195" s="231" t="s">
        <v>18</v>
      </c>
      <c r="F195" s="232" t="s">
        <v>6677</v>
      </c>
      <c r="G195" s="230"/>
      <c r="H195" s="231" t="s">
        <v>18</v>
      </c>
      <c r="I195" s="233"/>
      <c r="J195" s="230"/>
      <c r="K195" s="230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252</v>
      </c>
      <c r="AU195" s="238" t="s">
        <v>79</v>
      </c>
      <c r="AV195" s="15" t="s">
        <v>77</v>
      </c>
      <c r="AW195" s="15" t="s">
        <v>32</v>
      </c>
      <c r="AX195" s="15" t="s">
        <v>70</v>
      </c>
      <c r="AY195" s="238" t="s">
        <v>244</v>
      </c>
    </row>
    <row r="196" spans="1:65" s="13" customFormat="1">
      <c r="B196" s="195"/>
      <c r="C196" s="196"/>
      <c r="D196" s="197" t="s">
        <v>252</v>
      </c>
      <c r="E196" s="198" t="s">
        <v>18</v>
      </c>
      <c r="F196" s="199" t="s">
        <v>6661</v>
      </c>
      <c r="G196" s="196"/>
      <c r="H196" s="200">
        <v>1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252</v>
      </c>
      <c r="AU196" s="206" t="s">
        <v>79</v>
      </c>
      <c r="AV196" s="13" t="s">
        <v>79</v>
      </c>
      <c r="AW196" s="13" t="s">
        <v>32</v>
      </c>
      <c r="AX196" s="13" t="s">
        <v>70</v>
      </c>
      <c r="AY196" s="206" t="s">
        <v>244</v>
      </c>
    </row>
    <row r="197" spans="1:65" s="14" customFormat="1">
      <c r="B197" s="207"/>
      <c r="C197" s="208"/>
      <c r="D197" s="197" t="s">
        <v>252</v>
      </c>
      <c r="E197" s="209" t="s">
        <v>18</v>
      </c>
      <c r="F197" s="210" t="s">
        <v>254</v>
      </c>
      <c r="G197" s="208"/>
      <c r="H197" s="211">
        <v>1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252</v>
      </c>
      <c r="AU197" s="217" t="s">
        <v>79</v>
      </c>
      <c r="AV197" s="14" t="s">
        <v>250</v>
      </c>
      <c r="AW197" s="14" t="s">
        <v>32</v>
      </c>
      <c r="AX197" s="14" t="s">
        <v>77</v>
      </c>
      <c r="AY197" s="217" t="s">
        <v>244</v>
      </c>
    </row>
    <row r="198" spans="1:65" s="2" customFormat="1" ht="16.5" customHeight="1">
      <c r="A198" s="36"/>
      <c r="B198" s="37"/>
      <c r="C198" s="218" t="s">
        <v>419</v>
      </c>
      <c r="D198" s="218" t="s">
        <v>264</v>
      </c>
      <c r="E198" s="219" t="s">
        <v>6678</v>
      </c>
      <c r="F198" s="220" t="s">
        <v>6679</v>
      </c>
      <c r="G198" s="221" t="s">
        <v>249</v>
      </c>
      <c r="H198" s="222">
        <v>1</v>
      </c>
      <c r="I198" s="223"/>
      <c r="J198" s="224">
        <f>ROUND(I198*H198,2)</f>
        <v>0</v>
      </c>
      <c r="K198" s="225"/>
      <c r="L198" s="226"/>
      <c r="M198" s="227" t="s">
        <v>18</v>
      </c>
      <c r="N198" s="228" t="s">
        <v>41</v>
      </c>
      <c r="O198" s="66"/>
      <c r="P198" s="191">
        <f>O198*H198</f>
        <v>0</v>
      </c>
      <c r="Q198" s="191">
        <v>5.0000000000000002E-5</v>
      </c>
      <c r="R198" s="191">
        <f>Q198*H198</f>
        <v>5.0000000000000002E-5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415</v>
      </c>
      <c r="AT198" s="193" t="s">
        <v>264</v>
      </c>
      <c r="AU198" s="193" t="s">
        <v>79</v>
      </c>
      <c r="AY198" s="19" t="s">
        <v>244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77</v>
      </c>
      <c r="BK198" s="194">
        <f>ROUND(I198*H198,2)</f>
        <v>0</v>
      </c>
      <c r="BL198" s="19" t="s">
        <v>167</v>
      </c>
      <c r="BM198" s="193" t="s">
        <v>6680</v>
      </c>
    </row>
    <row r="199" spans="1:65" s="2" customFormat="1" ht="16.5" customHeight="1">
      <c r="A199" s="36"/>
      <c r="B199" s="37"/>
      <c r="C199" s="218" t="s">
        <v>423</v>
      </c>
      <c r="D199" s="218" t="s">
        <v>264</v>
      </c>
      <c r="E199" s="219" t="s">
        <v>6681</v>
      </c>
      <c r="F199" s="220" t="s">
        <v>6682</v>
      </c>
      <c r="G199" s="221" t="s">
        <v>249</v>
      </c>
      <c r="H199" s="222">
        <v>3</v>
      </c>
      <c r="I199" s="223"/>
      <c r="J199" s="224">
        <f>ROUND(I199*H199,2)</f>
        <v>0</v>
      </c>
      <c r="K199" s="225"/>
      <c r="L199" s="226"/>
      <c r="M199" s="227" t="s">
        <v>18</v>
      </c>
      <c r="N199" s="228" t="s">
        <v>41</v>
      </c>
      <c r="O199" s="66"/>
      <c r="P199" s="191">
        <f>O199*H199</f>
        <v>0</v>
      </c>
      <c r="Q199" s="191">
        <v>2.0000000000000002E-5</v>
      </c>
      <c r="R199" s="191">
        <f>Q199*H199</f>
        <v>6.0000000000000008E-5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415</v>
      </c>
      <c r="AT199" s="193" t="s">
        <v>264</v>
      </c>
      <c r="AU199" s="193" t="s">
        <v>79</v>
      </c>
      <c r="AY199" s="19" t="s">
        <v>244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77</v>
      </c>
      <c r="BK199" s="194">
        <f>ROUND(I199*H199,2)</f>
        <v>0</v>
      </c>
      <c r="BL199" s="19" t="s">
        <v>167</v>
      </c>
      <c r="BM199" s="193" t="s">
        <v>6683</v>
      </c>
    </row>
    <row r="200" spans="1:65" s="2" customFormat="1" ht="16.5" customHeight="1">
      <c r="A200" s="36"/>
      <c r="B200" s="37"/>
      <c r="C200" s="218" t="s">
        <v>427</v>
      </c>
      <c r="D200" s="218" t="s">
        <v>264</v>
      </c>
      <c r="E200" s="219" t="s">
        <v>6684</v>
      </c>
      <c r="F200" s="220" t="s">
        <v>6685</v>
      </c>
      <c r="G200" s="221" t="s">
        <v>249</v>
      </c>
      <c r="H200" s="222">
        <v>1</v>
      </c>
      <c r="I200" s="223"/>
      <c r="J200" s="224">
        <f>ROUND(I200*H200,2)</f>
        <v>0</v>
      </c>
      <c r="K200" s="225"/>
      <c r="L200" s="226"/>
      <c r="M200" s="227" t="s">
        <v>18</v>
      </c>
      <c r="N200" s="228" t="s">
        <v>41</v>
      </c>
      <c r="O200" s="66"/>
      <c r="P200" s="191">
        <f>O200*H200</f>
        <v>0</v>
      </c>
      <c r="Q200" s="191">
        <v>3.0000000000000001E-5</v>
      </c>
      <c r="R200" s="191">
        <f>Q200*H200</f>
        <v>3.0000000000000001E-5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415</v>
      </c>
      <c r="AT200" s="193" t="s">
        <v>264</v>
      </c>
      <c r="AU200" s="193" t="s">
        <v>79</v>
      </c>
      <c r="AY200" s="19" t="s">
        <v>244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77</v>
      </c>
      <c r="BK200" s="194">
        <f>ROUND(I200*H200,2)</f>
        <v>0</v>
      </c>
      <c r="BL200" s="19" t="s">
        <v>167</v>
      </c>
      <c r="BM200" s="193" t="s">
        <v>6686</v>
      </c>
    </row>
    <row r="201" spans="1:65" s="2" customFormat="1" ht="24.2" customHeight="1">
      <c r="A201" s="36"/>
      <c r="B201" s="37"/>
      <c r="C201" s="181" t="s">
        <v>431</v>
      </c>
      <c r="D201" s="181" t="s">
        <v>246</v>
      </c>
      <c r="E201" s="182" t="s">
        <v>6687</v>
      </c>
      <c r="F201" s="183" t="s">
        <v>6688</v>
      </c>
      <c r="G201" s="184" t="s">
        <v>1286</v>
      </c>
      <c r="H201" s="248"/>
      <c r="I201" s="186"/>
      <c r="J201" s="187">
        <f>ROUND(I201*H201,2)</f>
        <v>0</v>
      </c>
      <c r="K201" s="188"/>
      <c r="L201" s="41"/>
      <c r="M201" s="189" t="s">
        <v>18</v>
      </c>
      <c r="N201" s="190" t="s">
        <v>41</v>
      </c>
      <c r="O201" s="66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167</v>
      </c>
      <c r="AT201" s="193" t="s">
        <v>246</v>
      </c>
      <c r="AU201" s="193" t="s">
        <v>79</v>
      </c>
      <c r="AY201" s="19" t="s">
        <v>244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77</v>
      </c>
      <c r="BK201" s="194">
        <f>ROUND(I201*H201,2)</f>
        <v>0</v>
      </c>
      <c r="BL201" s="19" t="s">
        <v>167</v>
      </c>
      <c r="BM201" s="193" t="s">
        <v>6689</v>
      </c>
    </row>
    <row r="202" spans="1:65" s="12" customFormat="1" ht="22.9" customHeight="1">
      <c r="B202" s="165"/>
      <c r="C202" s="166"/>
      <c r="D202" s="167" t="s">
        <v>69</v>
      </c>
      <c r="E202" s="179" t="s">
        <v>809</v>
      </c>
      <c r="F202" s="179" t="s">
        <v>810</v>
      </c>
      <c r="G202" s="166"/>
      <c r="H202" s="166"/>
      <c r="I202" s="169"/>
      <c r="J202" s="180">
        <f>BK202</f>
        <v>0</v>
      </c>
      <c r="K202" s="166"/>
      <c r="L202" s="171"/>
      <c r="M202" s="172"/>
      <c r="N202" s="173"/>
      <c r="O202" s="173"/>
      <c r="P202" s="174">
        <f>SUM(P203:P232)</f>
        <v>0</v>
      </c>
      <c r="Q202" s="173"/>
      <c r="R202" s="174">
        <f>SUM(R203:R232)</f>
        <v>0</v>
      </c>
      <c r="S202" s="173"/>
      <c r="T202" s="175">
        <f>SUM(T203:T232)</f>
        <v>0</v>
      </c>
      <c r="AR202" s="176" t="s">
        <v>79</v>
      </c>
      <c r="AT202" s="177" t="s">
        <v>69</v>
      </c>
      <c r="AU202" s="177" t="s">
        <v>77</v>
      </c>
      <c r="AY202" s="176" t="s">
        <v>244</v>
      </c>
      <c r="BK202" s="178">
        <f>SUM(BK203:BK232)</f>
        <v>0</v>
      </c>
    </row>
    <row r="203" spans="1:65" s="2" customFormat="1" ht="37.9" customHeight="1">
      <c r="A203" s="36"/>
      <c r="B203" s="37"/>
      <c r="C203" s="181" t="s">
        <v>435</v>
      </c>
      <c r="D203" s="181" t="s">
        <v>246</v>
      </c>
      <c r="E203" s="182" t="s">
        <v>6690</v>
      </c>
      <c r="F203" s="183" t="s">
        <v>6691</v>
      </c>
      <c r="G203" s="184" t="s">
        <v>289</v>
      </c>
      <c r="H203" s="185">
        <v>102.2</v>
      </c>
      <c r="I203" s="186"/>
      <c r="J203" s="187">
        <f>ROUND(I203*H203,2)</f>
        <v>0</v>
      </c>
      <c r="K203" s="188"/>
      <c r="L203" s="41"/>
      <c r="M203" s="189" t="s">
        <v>18</v>
      </c>
      <c r="N203" s="190" t="s">
        <v>41</v>
      </c>
      <c r="O203" s="6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167</v>
      </c>
      <c r="AT203" s="193" t="s">
        <v>246</v>
      </c>
      <c r="AU203" s="193" t="s">
        <v>79</v>
      </c>
      <c r="AY203" s="19" t="s">
        <v>244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77</v>
      </c>
      <c r="BK203" s="194">
        <f>ROUND(I203*H203,2)</f>
        <v>0</v>
      </c>
      <c r="BL203" s="19" t="s">
        <v>167</v>
      </c>
      <c r="BM203" s="193" t="s">
        <v>6692</v>
      </c>
    </row>
    <row r="204" spans="1:65" s="15" customFormat="1">
      <c r="B204" s="229"/>
      <c r="C204" s="230"/>
      <c r="D204" s="197" t="s">
        <v>252</v>
      </c>
      <c r="E204" s="231" t="s">
        <v>18</v>
      </c>
      <c r="F204" s="232" t="s">
        <v>6693</v>
      </c>
      <c r="G204" s="230"/>
      <c r="H204" s="231" t="s">
        <v>18</v>
      </c>
      <c r="I204" s="233"/>
      <c r="J204" s="230"/>
      <c r="K204" s="230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252</v>
      </c>
      <c r="AU204" s="238" t="s">
        <v>79</v>
      </c>
      <c r="AV204" s="15" t="s">
        <v>77</v>
      </c>
      <c r="AW204" s="15" t="s">
        <v>32</v>
      </c>
      <c r="AX204" s="15" t="s">
        <v>70</v>
      </c>
      <c r="AY204" s="238" t="s">
        <v>244</v>
      </c>
    </row>
    <row r="205" spans="1:65" s="13" customFormat="1">
      <c r="B205" s="195"/>
      <c r="C205" s="196"/>
      <c r="D205" s="197" t="s">
        <v>252</v>
      </c>
      <c r="E205" s="198" t="s">
        <v>18</v>
      </c>
      <c r="F205" s="199" t="s">
        <v>6694</v>
      </c>
      <c r="G205" s="196"/>
      <c r="H205" s="200">
        <v>5.3</v>
      </c>
      <c r="I205" s="201"/>
      <c r="J205" s="196"/>
      <c r="K205" s="196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252</v>
      </c>
      <c r="AU205" s="206" t="s">
        <v>79</v>
      </c>
      <c r="AV205" s="13" t="s">
        <v>79</v>
      </c>
      <c r="AW205" s="13" t="s">
        <v>32</v>
      </c>
      <c r="AX205" s="13" t="s">
        <v>70</v>
      </c>
      <c r="AY205" s="206" t="s">
        <v>244</v>
      </c>
    </row>
    <row r="206" spans="1:65" s="15" customFormat="1">
      <c r="B206" s="229"/>
      <c r="C206" s="230"/>
      <c r="D206" s="197" t="s">
        <v>252</v>
      </c>
      <c r="E206" s="231" t="s">
        <v>18</v>
      </c>
      <c r="F206" s="232" t="s">
        <v>6695</v>
      </c>
      <c r="G206" s="230"/>
      <c r="H206" s="231" t="s">
        <v>18</v>
      </c>
      <c r="I206" s="233"/>
      <c r="J206" s="230"/>
      <c r="K206" s="230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252</v>
      </c>
      <c r="AU206" s="238" t="s">
        <v>79</v>
      </c>
      <c r="AV206" s="15" t="s">
        <v>77</v>
      </c>
      <c r="AW206" s="15" t="s">
        <v>32</v>
      </c>
      <c r="AX206" s="15" t="s">
        <v>70</v>
      </c>
      <c r="AY206" s="238" t="s">
        <v>244</v>
      </c>
    </row>
    <row r="207" spans="1:65" s="13" customFormat="1">
      <c r="B207" s="195"/>
      <c r="C207" s="196"/>
      <c r="D207" s="197" t="s">
        <v>252</v>
      </c>
      <c r="E207" s="198" t="s">
        <v>18</v>
      </c>
      <c r="F207" s="199" t="s">
        <v>6696</v>
      </c>
      <c r="G207" s="196"/>
      <c r="H207" s="200">
        <v>96.9</v>
      </c>
      <c r="I207" s="201"/>
      <c r="J207" s="196"/>
      <c r="K207" s="196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252</v>
      </c>
      <c r="AU207" s="206" t="s">
        <v>79</v>
      </c>
      <c r="AV207" s="13" t="s">
        <v>79</v>
      </c>
      <c r="AW207" s="13" t="s">
        <v>32</v>
      </c>
      <c r="AX207" s="13" t="s">
        <v>70</v>
      </c>
      <c r="AY207" s="206" t="s">
        <v>244</v>
      </c>
    </row>
    <row r="208" spans="1:65" s="14" customFormat="1">
      <c r="B208" s="207"/>
      <c r="C208" s="208"/>
      <c r="D208" s="197" t="s">
        <v>252</v>
      </c>
      <c r="E208" s="209" t="s">
        <v>18</v>
      </c>
      <c r="F208" s="210" t="s">
        <v>254</v>
      </c>
      <c r="G208" s="208"/>
      <c r="H208" s="211">
        <v>102.2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252</v>
      </c>
      <c r="AU208" s="217" t="s">
        <v>79</v>
      </c>
      <c r="AV208" s="14" t="s">
        <v>250</v>
      </c>
      <c r="AW208" s="14" t="s">
        <v>32</v>
      </c>
      <c r="AX208" s="14" t="s">
        <v>77</v>
      </c>
      <c r="AY208" s="217" t="s">
        <v>244</v>
      </c>
    </row>
    <row r="209" spans="1:65" s="2" customFormat="1" ht="24.2" customHeight="1">
      <c r="A209" s="36"/>
      <c r="B209" s="37"/>
      <c r="C209" s="218" t="s">
        <v>440</v>
      </c>
      <c r="D209" s="218" t="s">
        <v>264</v>
      </c>
      <c r="E209" s="219" t="s">
        <v>6697</v>
      </c>
      <c r="F209" s="220" t="s">
        <v>6698</v>
      </c>
      <c r="G209" s="221" t="s">
        <v>289</v>
      </c>
      <c r="H209" s="222">
        <v>106.59</v>
      </c>
      <c r="I209" s="223"/>
      <c r="J209" s="224">
        <f>ROUND(I209*H209,2)</f>
        <v>0</v>
      </c>
      <c r="K209" s="225"/>
      <c r="L209" s="226"/>
      <c r="M209" s="227" t="s">
        <v>18</v>
      </c>
      <c r="N209" s="228" t="s">
        <v>41</v>
      </c>
      <c r="O209" s="66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415</v>
      </c>
      <c r="AT209" s="193" t="s">
        <v>264</v>
      </c>
      <c r="AU209" s="193" t="s">
        <v>79</v>
      </c>
      <c r="AY209" s="19" t="s">
        <v>244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77</v>
      </c>
      <c r="BK209" s="194">
        <f>ROUND(I209*H209,2)</f>
        <v>0</v>
      </c>
      <c r="BL209" s="19" t="s">
        <v>167</v>
      </c>
      <c r="BM209" s="193" t="s">
        <v>6699</v>
      </c>
    </row>
    <row r="210" spans="1:65" s="13" customFormat="1">
      <c r="B210" s="195"/>
      <c r="C210" s="196"/>
      <c r="D210" s="197" t="s">
        <v>252</v>
      </c>
      <c r="E210" s="198" t="s">
        <v>18</v>
      </c>
      <c r="F210" s="199" t="s">
        <v>6700</v>
      </c>
      <c r="G210" s="196"/>
      <c r="H210" s="200">
        <v>106.59</v>
      </c>
      <c r="I210" s="201"/>
      <c r="J210" s="196"/>
      <c r="K210" s="196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252</v>
      </c>
      <c r="AU210" s="206" t="s">
        <v>79</v>
      </c>
      <c r="AV210" s="13" t="s">
        <v>79</v>
      </c>
      <c r="AW210" s="13" t="s">
        <v>32</v>
      </c>
      <c r="AX210" s="13" t="s">
        <v>70</v>
      </c>
      <c r="AY210" s="206" t="s">
        <v>244</v>
      </c>
    </row>
    <row r="211" spans="1:65" s="14" customFormat="1">
      <c r="B211" s="207"/>
      <c r="C211" s="208"/>
      <c r="D211" s="197" t="s">
        <v>252</v>
      </c>
      <c r="E211" s="209" t="s">
        <v>18</v>
      </c>
      <c r="F211" s="210" t="s">
        <v>254</v>
      </c>
      <c r="G211" s="208"/>
      <c r="H211" s="211">
        <v>106.59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252</v>
      </c>
      <c r="AU211" s="217" t="s">
        <v>79</v>
      </c>
      <c r="AV211" s="14" t="s">
        <v>250</v>
      </c>
      <c r="AW211" s="14" t="s">
        <v>32</v>
      </c>
      <c r="AX211" s="14" t="s">
        <v>77</v>
      </c>
      <c r="AY211" s="217" t="s">
        <v>244</v>
      </c>
    </row>
    <row r="212" spans="1:65" s="2" customFormat="1" ht="16.5" customHeight="1">
      <c r="A212" s="36"/>
      <c r="B212" s="37"/>
      <c r="C212" s="218" t="s">
        <v>447</v>
      </c>
      <c r="D212" s="218" t="s">
        <v>264</v>
      </c>
      <c r="E212" s="219" t="s">
        <v>6701</v>
      </c>
      <c r="F212" s="220" t="s">
        <v>6702</v>
      </c>
      <c r="G212" s="221" t="s">
        <v>289</v>
      </c>
      <c r="H212" s="222">
        <v>5.83</v>
      </c>
      <c r="I212" s="223"/>
      <c r="J212" s="224">
        <f>ROUND(I212*H212,2)</f>
        <v>0</v>
      </c>
      <c r="K212" s="225"/>
      <c r="L212" s="226"/>
      <c r="M212" s="227" t="s">
        <v>18</v>
      </c>
      <c r="N212" s="228" t="s">
        <v>41</v>
      </c>
      <c r="O212" s="6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415</v>
      </c>
      <c r="AT212" s="193" t="s">
        <v>264</v>
      </c>
      <c r="AU212" s="193" t="s">
        <v>79</v>
      </c>
      <c r="AY212" s="19" t="s">
        <v>244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77</v>
      </c>
      <c r="BK212" s="194">
        <f>ROUND(I212*H212,2)</f>
        <v>0</v>
      </c>
      <c r="BL212" s="19" t="s">
        <v>167</v>
      </c>
      <c r="BM212" s="193" t="s">
        <v>6703</v>
      </c>
    </row>
    <row r="213" spans="1:65" s="13" customFormat="1">
      <c r="B213" s="195"/>
      <c r="C213" s="196"/>
      <c r="D213" s="197" t="s">
        <v>252</v>
      </c>
      <c r="E213" s="198" t="s">
        <v>18</v>
      </c>
      <c r="F213" s="199" t="s">
        <v>6704</v>
      </c>
      <c r="G213" s="196"/>
      <c r="H213" s="200">
        <v>5.83</v>
      </c>
      <c r="I213" s="201"/>
      <c r="J213" s="196"/>
      <c r="K213" s="196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252</v>
      </c>
      <c r="AU213" s="206" t="s">
        <v>79</v>
      </c>
      <c r="AV213" s="13" t="s">
        <v>79</v>
      </c>
      <c r="AW213" s="13" t="s">
        <v>32</v>
      </c>
      <c r="AX213" s="13" t="s">
        <v>70</v>
      </c>
      <c r="AY213" s="206" t="s">
        <v>244</v>
      </c>
    </row>
    <row r="214" spans="1:65" s="14" customFormat="1">
      <c r="B214" s="207"/>
      <c r="C214" s="208"/>
      <c r="D214" s="197" t="s">
        <v>252</v>
      </c>
      <c r="E214" s="209" t="s">
        <v>18</v>
      </c>
      <c r="F214" s="210" t="s">
        <v>254</v>
      </c>
      <c r="G214" s="208"/>
      <c r="H214" s="211">
        <v>5.83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252</v>
      </c>
      <c r="AU214" s="217" t="s">
        <v>79</v>
      </c>
      <c r="AV214" s="14" t="s">
        <v>250</v>
      </c>
      <c r="AW214" s="14" t="s">
        <v>32</v>
      </c>
      <c r="AX214" s="14" t="s">
        <v>77</v>
      </c>
      <c r="AY214" s="217" t="s">
        <v>244</v>
      </c>
    </row>
    <row r="215" spans="1:65" s="2" customFormat="1" ht="21.75" customHeight="1">
      <c r="A215" s="36"/>
      <c r="B215" s="37"/>
      <c r="C215" s="218" t="s">
        <v>452</v>
      </c>
      <c r="D215" s="218" t="s">
        <v>264</v>
      </c>
      <c r="E215" s="219" t="s">
        <v>6705</v>
      </c>
      <c r="F215" s="220" t="s">
        <v>6706</v>
      </c>
      <c r="G215" s="221" t="s">
        <v>379</v>
      </c>
      <c r="H215" s="222">
        <v>618.09</v>
      </c>
      <c r="I215" s="223"/>
      <c r="J215" s="224">
        <f>ROUND(I215*H215,2)</f>
        <v>0</v>
      </c>
      <c r="K215" s="225"/>
      <c r="L215" s="226"/>
      <c r="M215" s="227" t="s">
        <v>18</v>
      </c>
      <c r="N215" s="228" t="s">
        <v>41</v>
      </c>
      <c r="O215" s="6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3" t="s">
        <v>415</v>
      </c>
      <c r="AT215" s="193" t="s">
        <v>264</v>
      </c>
      <c r="AU215" s="193" t="s">
        <v>79</v>
      </c>
      <c r="AY215" s="19" t="s">
        <v>244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77</v>
      </c>
      <c r="BK215" s="194">
        <f>ROUND(I215*H215,2)</f>
        <v>0</v>
      </c>
      <c r="BL215" s="19" t="s">
        <v>167</v>
      </c>
      <c r="BM215" s="193" t="s">
        <v>6707</v>
      </c>
    </row>
    <row r="216" spans="1:65" s="13" customFormat="1">
      <c r="B216" s="195"/>
      <c r="C216" s="196"/>
      <c r="D216" s="197" t="s">
        <v>252</v>
      </c>
      <c r="E216" s="198" t="s">
        <v>18</v>
      </c>
      <c r="F216" s="199" t="s">
        <v>6708</v>
      </c>
      <c r="G216" s="196"/>
      <c r="H216" s="200">
        <v>216.9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252</v>
      </c>
      <c r="AU216" s="206" t="s">
        <v>79</v>
      </c>
      <c r="AV216" s="13" t="s">
        <v>79</v>
      </c>
      <c r="AW216" s="13" t="s">
        <v>32</v>
      </c>
      <c r="AX216" s="13" t="s">
        <v>70</v>
      </c>
      <c r="AY216" s="206" t="s">
        <v>244</v>
      </c>
    </row>
    <row r="217" spans="1:65" s="13" customFormat="1">
      <c r="B217" s="195"/>
      <c r="C217" s="196"/>
      <c r="D217" s="197" t="s">
        <v>252</v>
      </c>
      <c r="E217" s="198" t="s">
        <v>18</v>
      </c>
      <c r="F217" s="199" t="s">
        <v>6709</v>
      </c>
      <c r="G217" s="196"/>
      <c r="H217" s="200">
        <v>114.4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252</v>
      </c>
      <c r="AU217" s="206" t="s">
        <v>79</v>
      </c>
      <c r="AV217" s="13" t="s">
        <v>79</v>
      </c>
      <c r="AW217" s="13" t="s">
        <v>32</v>
      </c>
      <c r="AX217" s="13" t="s">
        <v>70</v>
      </c>
      <c r="AY217" s="206" t="s">
        <v>244</v>
      </c>
    </row>
    <row r="218" spans="1:65" s="13" customFormat="1">
      <c r="B218" s="195"/>
      <c r="C218" s="196"/>
      <c r="D218" s="197" t="s">
        <v>252</v>
      </c>
      <c r="E218" s="198" t="s">
        <v>18</v>
      </c>
      <c r="F218" s="199" t="s">
        <v>6710</v>
      </c>
      <c r="G218" s="196"/>
      <c r="H218" s="200">
        <v>230.6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252</v>
      </c>
      <c r="AU218" s="206" t="s">
        <v>79</v>
      </c>
      <c r="AV218" s="13" t="s">
        <v>79</v>
      </c>
      <c r="AW218" s="13" t="s">
        <v>32</v>
      </c>
      <c r="AX218" s="13" t="s">
        <v>70</v>
      </c>
      <c r="AY218" s="206" t="s">
        <v>244</v>
      </c>
    </row>
    <row r="219" spans="1:65" s="14" customFormat="1">
      <c r="B219" s="207"/>
      <c r="C219" s="208"/>
      <c r="D219" s="197" t="s">
        <v>252</v>
      </c>
      <c r="E219" s="209" t="s">
        <v>18</v>
      </c>
      <c r="F219" s="210" t="s">
        <v>254</v>
      </c>
      <c r="G219" s="208"/>
      <c r="H219" s="211">
        <v>561.9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252</v>
      </c>
      <c r="AU219" s="217" t="s">
        <v>79</v>
      </c>
      <c r="AV219" s="14" t="s">
        <v>250</v>
      </c>
      <c r="AW219" s="14" t="s">
        <v>32</v>
      </c>
      <c r="AX219" s="14" t="s">
        <v>70</v>
      </c>
      <c r="AY219" s="217" t="s">
        <v>244</v>
      </c>
    </row>
    <row r="220" spans="1:65" s="13" customFormat="1">
      <c r="B220" s="195"/>
      <c r="C220" s="196"/>
      <c r="D220" s="197" t="s">
        <v>252</v>
      </c>
      <c r="E220" s="198" t="s">
        <v>18</v>
      </c>
      <c r="F220" s="199" t="s">
        <v>6711</v>
      </c>
      <c r="G220" s="196"/>
      <c r="H220" s="200">
        <v>618.09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252</v>
      </c>
      <c r="AU220" s="206" t="s">
        <v>79</v>
      </c>
      <c r="AV220" s="13" t="s">
        <v>79</v>
      </c>
      <c r="AW220" s="13" t="s">
        <v>32</v>
      </c>
      <c r="AX220" s="13" t="s">
        <v>70</v>
      </c>
      <c r="AY220" s="206" t="s">
        <v>244</v>
      </c>
    </row>
    <row r="221" spans="1:65" s="14" customFormat="1">
      <c r="B221" s="207"/>
      <c r="C221" s="208"/>
      <c r="D221" s="197" t="s">
        <v>252</v>
      </c>
      <c r="E221" s="209" t="s">
        <v>18</v>
      </c>
      <c r="F221" s="210" t="s">
        <v>254</v>
      </c>
      <c r="G221" s="208"/>
      <c r="H221" s="211">
        <v>618.09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252</v>
      </c>
      <c r="AU221" s="217" t="s">
        <v>79</v>
      </c>
      <c r="AV221" s="14" t="s">
        <v>250</v>
      </c>
      <c r="AW221" s="14" t="s">
        <v>32</v>
      </c>
      <c r="AX221" s="14" t="s">
        <v>77</v>
      </c>
      <c r="AY221" s="217" t="s">
        <v>244</v>
      </c>
    </row>
    <row r="222" spans="1:65" s="2" customFormat="1" ht="24.2" customHeight="1">
      <c r="A222" s="36"/>
      <c r="B222" s="37"/>
      <c r="C222" s="218" t="s">
        <v>459</v>
      </c>
      <c r="D222" s="218" t="s">
        <v>264</v>
      </c>
      <c r="E222" s="219" t="s">
        <v>6712</v>
      </c>
      <c r="F222" s="220" t="s">
        <v>6713</v>
      </c>
      <c r="G222" s="221" t="s">
        <v>379</v>
      </c>
      <c r="H222" s="222">
        <v>63.14</v>
      </c>
      <c r="I222" s="223"/>
      <c r="J222" s="224">
        <f>ROUND(I222*H222,2)</f>
        <v>0</v>
      </c>
      <c r="K222" s="225"/>
      <c r="L222" s="226"/>
      <c r="M222" s="227" t="s">
        <v>18</v>
      </c>
      <c r="N222" s="228" t="s">
        <v>41</v>
      </c>
      <c r="O222" s="66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3" t="s">
        <v>415</v>
      </c>
      <c r="AT222" s="193" t="s">
        <v>264</v>
      </c>
      <c r="AU222" s="193" t="s">
        <v>79</v>
      </c>
      <c r="AY222" s="19" t="s">
        <v>244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77</v>
      </c>
      <c r="BK222" s="194">
        <f>ROUND(I222*H222,2)</f>
        <v>0</v>
      </c>
      <c r="BL222" s="19" t="s">
        <v>167</v>
      </c>
      <c r="BM222" s="193" t="s">
        <v>6714</v>
      </c>
    </row>
    <row r="223" spans="1:65" s="15" customFormat="1">
      <c r="B223" s="229"/>
      <c r="C223" s="230"/>
      <c r="D223" s="197" t="s">
        <v>252</v>
      </c>
      <c r="E223" s="231" t="s">
        <v>18</v>
      </c>
      <c r="F223" s="232" t="s">
        <v>6715</v>
      </c>
      <c r="G223" s="230"/>
      <c r="H223" s="231" t="s">
        <v>18</v>
      </c>
      <c r="I223" s="233"/>
      <c r="J223" s="230"/>
      <c r="K223" s="230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252</v>
      </c>
      <c r="AU223" s="238" t="s">
        <v>79</v>
      </c>
      <c r="AV223" s="15" t="s">
        <v>77</v>
      </c>
      <c r="AW223" s="15" t="s">
        <v>32</v>
      </c>
      <c r="AX223" s="15" t="s">
        <v>70</v>
      </c>
      <c r="AY223" s="238" t="s">
        <v>244</v>
      </c>
    </row>
    <row r="224" spans="1:65" s="13" customFormat="1">
      <c r="B224" s="195"/>
      <c r="C224" s="196"/>
      <c r="D224" s="197" t="s">
        <v>252</v>
      </c>
      <c r="E224" s="198" t="s">
        <v>18</v>
      </c>
      <c r="F224" s="199" t="s">
        <v>6716</v>
      </c>
      <c r="G224" s="196"/>
      <c r="H224" s="200">
        <v>57.4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252</v>
      </c>
      <c r="AU224" s="206" t="s">
        <v>79</v>
      </c>
      <c r="AV224" s="13" t="s">
        <v>79</v>
      </c>
      <c r="AW224" s="13" t="s">
        <v>32</v>
      </c>
      <c r="AX224" s="13" t="s">
        <v>70</v>
      </c>
      <c r="AY224" s="206" t="s">
        <v>244</v>
      </c>
    </row>
    <row r="225" spans="1:65" s="14" customFormat="1">
      <c r="B225" s="207"/>
      <c r="C225" s="208"/>
      <c r="D225" s="197" t="s">
        <v>252</v>
      </c>
      <c r="E225" s="209" t="s">
        <v>18</v>
      </c>
      <c r="F225" s="210" t="s">
        <v>254</v>
      </c>
      <c r="G225" s="208"/>
      <c r="H225" s="211">
        <v>57.4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252</v>
      </c>
      <c r="AU225" s="217" t="s">
        <v>79</v>
      </c>
      <c r="AV225" s="14" t="s">
        <v>250</v>
      </c>
      <c r="AW225" s="14" t="s">
        <v>32</v>
      </c>
      <c r="AX225" s="14" t="s">
        <v>70</v>
      </c>
      <c r="AY225" s="217" t="s">
        <v>244</v>
      </c>
    </row>
    <row r="226" spans="1:65" s="13" customFormat="1">
      <c r="B226" s="195"/>
      <c r="C226" s="196"/>
      <c r="D226" s="197" t="s">
        <v>252</v>
      </c>
      <c r="E226" s="198" t="s">
        <v>18</v>
      </c>
      <c r="F226" s="199" t="s">
        <v>6717</v>
      </c>
      <c r="G226" s="196"/>
      <c r="H226" s="200">
        <v>63.14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252</v>
      </c>
      <c r="AU226" s="206" t="s">
        <v>79</v>
      </c>
      <c r="AV226" s="13" t="s">
        <v>79</v>
      </c>
      <c r="AW226" s="13" t="s">
        <v>32</v>
      </c>
      <c r="AX226" s="13" t="s">
        <v>70</v>
      </c>
      <c r="AY226" s="206" t="s">
        <v>244</v>
      </c>
    </row>
    <row r="227" spans="1:65" s="14" customFormat="1">
      <c r="B227" s="207"/>
      <c r="C227" s="208"/>
      <c r="D227" s="197" t="s">
        <v>252</v>
      </c>
      <c r="E227" s="209" t="s">
        <v>18</v>
      </c>
      <c r="F227" s="210" t="s">
        <v>254</v>
      </c>
      <c r="G227" s="208"/>
      <c r="H227" s="211">
        <v>63.14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252</v>
      </c>
      <c r="AU227" s="217" t="s">
        <v>79</v>
      </c>
      <c r="AV227" s="14" t="s">
        <v>250</v>
      </c>
      <c r="AW227" s="14" t="s">
        <v>32</v>
      </c>
      <c r="AX227" s="14" t="s">
        <v>77</v>
      </c>
      <c r="AY227" s="217" t="s">
        <v>244</v>
      </c>
    </row>
    <row r="228" spans="1:65" s="2" customFormat="1" ht="37.9" customHeight="1">
      <c r="A228" s="36"/>
      <c r="B228" s="37"/>
      <c r="C228" s="218" t="s">
        <v>467</v>
      </c>
      <c r="D228" s="218" t="s">
        <v>264</v>
      </c>
      <c r="E228" s="219" t="s">
        <v>6718</v>
      </c>
      <c r="F228" s="220" t="s">
        <v>6719</v>
      </c>
      <c r="G228" s="221" t="s">
        <v>249</v>
      </c>
      <c r="H228" s="222">
        <v>4</v>
      </c>
      <c r="I228" s="223"/>
      <c r="J228" s="224">
        <f>ROUND(I228*H228,2)</f>
        <v>0</v>
      </c>
      <c r="K228" s="225"/>
      <c r="L228" s="226"/>
      <c r="M228" s="227" t="s">
        <v>18</v>
      </c>
      <c r="N228" s="228" t="s">
        <v>41</v>
      </c>
      <c r="O228" s="66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3" t="s">
        <v>415</v>
      </c>
      <c r="AT228" s="193" t="s">
        <v>264</v>
      </c>
      <c r="AU228" s="193" t="s">
        <v>79</v>
      </c>
      <c r="AY228" s="19" t="s">
        <v>244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77</v>
      </c>
      <c r="BK228" s="194">
        <f>ROUND(I228*H228,2)</f>
        <v>0</v>
      </c>
      <c r="BL228" s="19" t="s">
        <v>167</v>
      </c>
      <c r="BM228" s="193" t="s">
        <v>6720</v>
      </c>
    </row>
    <row r="229" spans="1:65" s="15" customFormat="1">
      <c r="B229" s="229"/>
      <c r="C229" s="230"/>
      <c r="D229" s="197" t="s">
        <v>252</v>
      </c>
      <c r="E229" s="231" t="s">
        <v>18</v>
      </c>
      <c r="F229" s="232" t="s">
        <v>6721</v>
      </c>
      <c r="G229" s="230"/>
      <c r="H229" s="231" t="s">
        <v>18</v>
      </c>
      <c r="I229" s="233"/>
      <c r="J229" s="230"/>
      <c r="K229" s="230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252</v>
      </c>
      <c r="AU229" s="238" t="s">
        <v>79</v>
      </c>
      <c r="AV229" s="15" t="s">
        <v>77</v>
      </c>
      <c r="AW229" s="15" t="s">
        <v>32</v>
      </c>
      <c r="AX229" s="15" t="s">
        <v>70</v>
      </c>
      <c r="AY229" s="238" t="s">
        <v>244</v>
      </c>
    </row>
    <row r="230" spans="1:65" s="13" customFormat="1">
      <c r="B230" s="195"/>
      <c r="C230" s="196"/>
      <c r="D230" s="197" t="s">
        <v>252</v>
      </c>
      <c r="E230" s="198" t="s">
        <v>18</v>
      </c>
      <c r="F230" s="199" t="s">
        <v>6722</v>
      </c>
      <c r="G230" s="196"/>
      <c r="H230" s="200">
        <v>4</v>
      </c>
      <c r="I230" s="201"/>
      <c r="J230" s="196"/>
      <c r="K230" s="196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252</v>
      </c>
      <c r="AU230" s="206" t="s">
        <v>79</v>
      </c>
      <c r="AV230" s="13" t="s">
        <v>79</v>
      </c>
      <c r="AW230" s="13" t="s">
        <v>32</v>
      </c>
      <c r="AX230" s="13" t="s">
        <v>70</v>
      </c>
      <c r="AY230" s="206" t="s">
        <v>244</v>
      </c>
    </row>
    <row r="231" spans="1:65" s="14" customFormat="1">
      <c r="B231" s="207"/>
      <c r="C231" s="208"/>
      <c r="D231" s="197" t="s">
        <v>252</v>
      </c>
      <c r="E231" s="209" t="s">
        <v>18</v>
      </c>
      <c r="F231" s="210" t="s">
        <v>254</v>
      </c>
      <c r="G231" s="208"/>
      <c r="H231" s="211">
        <v>4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252</v>
      </c>
      <c r="AU231" s="217" t="s">
        <v>79</v>
      </c>
      <c r="AV231" s="14" t="s">
        <v>250</v>
      </c>
      <c r="AW231" s="14" t="s">
        <v>32</v>
      </c>
      <c r="AX231" s="14" t="s">
        <v>77</v>
      </c>
      <c r="AY231" s="217" t="s">
        <v>244</v>
      </c>
    </row>
    <row r="232" spans="1:65" s="2" customFormat="1" ht="24.2" customHeight="1">
      <c r="A232" s="36"/>
      <c r="B232" s="37"/>
      <c r="C232" s="181" t="s">
        <v>472</v>
      </c>
      <c r="D232" s="181" t="s">
        <v>246</v>
      </c>
      <c r="E232" s="182" t="s">
        <v>6723</v>
      </c>
      <c r="F232" s="183" t="s">
        <v>6724</v>
      </c>
      <c r="G232" s="184" t="s">
        <v>1286</v>
      </c>
      <c r="H232" s="248"/>
      <c r="I232" s="186"/>
      <c r="J232" s="187">
        <f>ROUND(I232*H232,2)</f>
        <v>0</v>
      </c>
      <c r="K232" s="188"/>
      <c r="L232" s="41"/>
      <c r="M232" s="189" t="s">
        <v>18</v>
      </c>
      <c r="N232" s="190" t="s">
        <v>41</v>
      </c>
      <c r="O232" s="66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167</v>
      </c>
      <c r="AT232" s="193" t="s">
        <v>246</v>
      </c>
      <c r="AU232" s="193" t="s">
        <v>79</v>
      </c>
      <c r="AY232" s="19" t="s">
        <v>244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77</v>
      </c>
      <c r="BK232" s="194">
        <f>ROUND(I232*H232,2)</f>
        <v>0</v>
      </c>
      <c r="BL232" s="19" t="s">
        <v>167</v>
      </c>
      <c r="BM232" s="193" t="s">
        <v>6725</v>
      </c>
    </row>
    <row r="233" spans="1:65" s="12" customFormat="1" ht="22.9" customHeight="1">
      <c r="B233" s="165"/>
      <c r="C233" s="166"/>
      <c r="D233" s="167" t="s">
        <v>69</v>
      </c>
      <c r="E233" s="179" t="s">
        <v>925</v>
      </c>
      <c r="F233" s="179" t="s">
        <v>926</v>
      </c>
      <c r="G233" s="166"/>
      <c r="H233" s="166"/>
      <c r="I233" s="169"/>
      <c r="J233" s="180">
        <f>BK233</f>
        <v>0</v>
      </c>
      <c r="K233" s="166"/>
      <c r="L233" s="171"/>
      <c r="M233" s="172"/>
      <c r="N233" s="173"/>
      <c r="O233" s="173"/>
      <c r="P233" s="174">
        <f>SUM(P234:P243)</f>
        <v>0</v>
      </c>
      <c r="Q233" s="173"/>
      <c r="R233" s="174">
        <f>SUM(R234:R243)</f>
        <v>2.2839599999999998E-3</v>
      </c>
      <c r="S233" s="173"/>
      <c r="T233" s="175">
        <f>SUM(T234:T243)</f>
        <v>0</v>
      </c>
      <c r="AR233" s="176" t="s">
        <v>79</v>
      </c>
      <c r="AT233" s="177" t="s">
        <v>69</v>
      </c>
      <c r="AU233" s="177" t="s">
        <v>77</v>
      </c>
      <c r="AY233" s="176" t="s">
        <v>244</v>
      </c>
      <c r="BK233" s="178">
        <f>SUM(BK234:BK243)</f>
        <v>0</v>
      </c>
    </row>
    <row r="234" spans="1:65" s="2" customFormat="1" ht="21.75" customHeight="1">
      <c r="A234" s="36"/>
      <c r="B234" s="37"/>
      <c r="C234" s="181" t="s">
        <v>478</v>
      </c>
      <c r="D234" s="181" t="s">
        <v>246</v>
      </c>
      <c r="E234" s="182" t="s">
        <v>6726</v>
      </c>
      <c r="F234" s="183" t="s">
        <v>6727</v>
      </c>
      <c r="G234" s="184" t="s">
        <v>379</v>
      </c>
      <c r="H234" s="185">
        <v>25.74</v>
      </c>
      <c r="I234" s="186"/>
      <c r="J234" s="187">
        <f>ROUND(I234*H234,2)</f>
        <v>0</v>
      </c>
      <c r="K234" s="188"/>
      <c r="L234" s="41"/>
      <c r="M234" s="189" t="s">
        <v>18</v>
      </c>
      <c r="N234" s="190" t="s">
        <v>41</v>
      </c>
      <c r="O234" s="66"/>
      <c r="P234" s="191">
        <f>O234*H234</f>
        <v>0</v>
      </c>
      <c r="Q234" s="191">
        <v>6.0000000000000002E-5</v>
      </c>
      <c r="R234" s="191">
        <f>Q234*H234</f>
        <v>1.5444E-3</v>
      </c>
      <c r="S234" s="191">
        <v>0</v>
      </c>
      <c r="T234" s="19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167</v>
      </c>
      <c r="AT234" s="193" t="s">
        <v>246</v>
      </c>
      <c r="AU234" s="193" t="s">
        <v>79</v>
      </c>
      <c r="AY234" s="19" t="s">
        <v>244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77</v>
      </c>
      <c r="BK234" s="194">
        <f>ROUND(I234*H234,2)</f>
        <v>0</v>
      </c>
      <c r="BL234" s="19" t="s">
        <v>167</v>
      </c>
      <c r="BM234" s="193" t="s">
        <v>6728</v>
      </c>
    </row>
    <row r="235" spans="1:65" s="13" customFormat="1">
      <c r="B235" s="195"/>
      <c r="C235" s="196"/>
      <c r="D235" s="197" t="s">
        <v>252</v>
      </c>
      <c r="E235" s="198" t="s">
        <v>18</v>
      </c>
      <c r="F235" s="199" t="s">
        <v>6729</v>
      </c>
      <c r="G235" s="196"/>
      <c r="H235" s="200">
        <v>25.74</v>
      </c>
      <c r="I235" s="201"/>
      <c r="J235" s="196"/>
      <c r="K235" s="196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252</v>
      </c>
      <c r="AU235" s="206" t="s">
        <v>79</v>
      </c>
      <c r="AV235" s="13" t="s">
        <v>79</v>
      </c>
      <c r="AW235" s="13" t="s">
        <v>32</v>
      </c>
      <c r="AX235" s="13" t="s">
        <v>70</v>
      </c>
      <c r="AY235" s="206" t="s">
        <v>244</v>
      </c>
    </row>
    <row r="236" spans="1:65" s="14" customFormat="1">
      <c r="B236" s="207"/>
      <c r="C236" s="208"/>
      <c r="D236" s="197" t="s">
        <v>252</v>
      </c>
      <c r="E236" s="209" t="s">
        <v>18</v>
      </c>
      <c r="F236" s="210" t="s">
        <v>254</v>
      </c>
      <c r="G236" s="208"/>
      <c r="H236" s="211">
        <v>25.74</v>
      </c>
      <c r="I236" s="212"/>
      <c r="J236" s="208"/>
      <c r="K236" s="208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252</v>
      </c>
      <c r="AU236" s="217" t="s">
        <v>79</v>
      </c>
      <c r="AV236" s="14" t="s">
        <v>250</v>
      </c>
      <c r="AW236" s="14" t="s">
        <v>32</v>
      </c>
      <c r="AX236" s="14" t="s">
        <v>77</v>
      </c>
      <c r="AY236" s="217" t="s">
        <v>244</v>
      </c>
    </row>
    <row r="237" spans="1:65" s="2" customFormat="1" ht="24.2" customHeight="1">
      <c r="A237" s="36"/>
      <c r="B237" s="37"/>
      <c r="C237" s="218" t="s">
        <v>483</v>
      </c>
      <c r="D237" s="218" t="s">
        <v>264</v>
      </c>
      <c r="E237" s="219" t="s">
        <v>6730</v>
      </c>
      <c r="F237" s="220" t="s">
        <v>6731</v>
      </c>
      <c r="G237" s="221" t="s">
        <v>249</v>
      </c>
      <c r="H237" s="222">
        <v>9</v>
      </c>
      <c r="I237" s="223"/>
      <c r="J237" s="224">
        <f>ROUND(I237*H237,2)</f>
        <v>0</v>
      </c>
      <c r="K237" s="225"/>
      <c r="L237" s="226"/>
      <c r="M237" s="227" t="s">
        <v>18</v>
      </c>
      <c r="N237" s="228" t="s">
        <v>41</v>
      </c>
      <c r="O237" s="66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415</v>
      </c>
      <c r="AT237" s="193" t="s">
        <v>264</v>
      </c>
      <c r="AU237" s="193" t="s">
        <v>79</v>
      </c>
      <c r="AY237" s="19" t="s">
        <v>244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77</v>
      </c>
      <c r="BK237" s="194">
        <f>ROUND(I237*H237,2)</f>
        <v>0</v>
      </c>
      <c r="BL237" s="19" t="s">
        <v>167</v>
      </c>
      <c r="BM237" s="193" t="s">
        <v>6732</v>
      </c>
    </row>
    <row r="238" spans="1:65" s="2" customFormat="1" ht="24.2" customHeight="1">
      <c r="A238" s="36"/>
      <c r="B238" s="37"/>
      <c r="C238" s="181" t="s">
        <v>490</v>
      </c>
      <c r="D238" s="181" t="s">
        <v>246</v>
      </c>
      <c r="E238" s="182" t="s">
        <v>6733</v>
      </c>
      <c r="F238" s="183" t="s">
        <v>6734</v>
      </c>
      <c r="G238" s="184" t="s">
        <v>4452</v>
      </c>
      <c r="H238" s="185">
        <v>12.326000000000001</v>
      </c>
      <c r="I238" s="186"/>
      <c r="J238" s="187">
        <f>ROUND(I238*H238,2)</f>
        <v>0</v>
      </c>
      <c r="K238" s="188"/>
      <c r="L238" s="41"/>
      <c r="M238" s="189" t="s">
        <v>18</v>
      </c>
      <c r="N238" s="190" t="s">
        <v>41</v>
      </c>
      <c r="O238" s="66"/>
      <c r="P238" s="191">
        <f>O238*H238</f>
        <v>0</v>
      </c>
      <c r="Q238" s="191">
        <v>6.0000000000000002E-5</v>
      </c>
      <c r="R238" s="191">
        <f>Q238*H238</f>
        <v>7.3956E-4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167</v>
      </c>
      <c r="AT238" s="193" t="s">
        <v>246</v>
      </c>
      <c r="AU238" s="193" t="s">
        <v>79</v>
      </c>
      <c r="AY238" s="19" t="s">
        <v>244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77</v>
      </c>
      <c r="BK238" s="194">
        <f>ROUND(I238*H238,2)</f>
        <v>0</v>
      </c>
      <c r="BL238" s="19" t="s">
        <v>167</v>
      </c>
      <c r="BM238" s="193" t="s">
        <v>6735</v>
      </c>
    </row>
    <row r="239" spans="1:65" s="15" customFormat="1">
      <c r="B239" s="229"/>
      <c r="C239" s="230"/>
      <c r="D239" s="197" t="s">
        <v>252</v>
      </c>
      <c r="E239" s="231" t="s">
        <v>18</v>
      </c>
      <c r="F239" s="232" t="s">
        <v>6736</v>
      </c>
      <c r="G239" s="230"/>
      <c r="H239" s="231" t="s">
        <v>18</v>
      </c>
      <c r="I239" s="233"/>
      <c r="J239" s="230"/>
      <c r="K239" s="230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252</v>
      </c>
      <c r="AU239" s="238" t="s">
        <v>79</v>
      </c>
      <c r="AV239" s="15" t="s">
        <v>77</v>
      </c>
      <c r="AW239" s="15" t="s">
        <v>32</v>
      </c>
      <c r="AX239" s="15" t="s">
        <v>70</v>
      </c>
      <c r="AY239" s="238" t="s">
        <v>244</v>
      </c>
    </row>
    <row r="240" spans="1:65" s="13" customFormat="1">
      <c r="B240" s="195"/>
      <c r="C240" s="196"/>
      <c r="D240" s="197" t="s">
        <v>252</v>
      </c>
      <c r="E240" s="198" t="s">
        <v>18</v>
      </c>
      <c r="F240" s="199" t="s">
        <v>6737</v>
      </c>
      <c r="G240" s="196"/>
      <c r="H240" s="200">
        <v>12.326000000000001</v>
      </c>
      <c r="I240" s="201"/>
      <c r="J240" s="196"/>
      <c r="K240" s="196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252</v>
      </c>
      <c r="AU240" s="206" t="s">
        <v>79</v>
      </c>
      <c r="AV240" s="13" t="s">
        <v>79</v>
      </c>
      <c r="AW240" s="13" t="s">
        <v>32</v>
      </c>
      <c r="AX240" s="13" t="s">
        <v>70</v>
      </c>
      <c r="AY240" s="206" t="s">
        <v>244</v>
      </c>
    </row>
    <row r="241" spans="1:65" s="14" customFormat="1">
      <c r="B241" s="207"/>
      <c r="C241" s="208"/>
      <c r="D241" s="197" t="s">
        <v>252</v>
      </c>
      <c r="E241" s="209" t="s">
        <v>18</v>
      </c>
      <c r="F241" s="210" t="s">
        <v>254</v>
      </c>
      <c r="G241" s="208"/>
      <c r="H241" s="211">
        <v>12.326000000000001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252</v>
      </c>
      <c r="AU241" s="217" t="s">
        <v>79</v>
      </c>
      <c r="AV241" s="14" t="s">
        <v>250</v>
      </c>
      <c r="AW241" s="14" t="s">
        <v>32</v>
      </c>
      <c r="AX241" s="14" t="s">
        <v>77</v>
      </c>
      <c r="AY241" s="217" t="s">
        <v>244</v>
      </c>
    </row>
    <row r="242" spans="1:65" s="2" customFormat="1" ht="24.2" customHeight="1">
      <c r="A242" s="36"/>
      <c r="B242" s="37"/>
      <c r="C242" s="218" t="s">
        <v>497</v>
      </c>
      <c r="D242" s="218" t="s">
        <v>264</v>
      </c>
      <c r="E242" s="219" t="s">
        <v>6738</v>
      </c>
      <c r="F242" s="220" t="s">
        <v>6739</v>
      </c>
      <c r="G242" s="221" t="s">
        <v>249</v>
      </c>
      <c r="H242" s="222">
        <v>1</v>
      </c>
      <c r="I242" s="223"/>
      <c r="J242" s="224">
        <f>ROUND(I242*H242,2)</f>
        <v>0</v>
      </c>
      <c r="K242" s="225"/>
      <c r="L242" s="226"/>
      <c r="M242" s="227" t="s">
        <v>18</v>
      </c>
      <c r="N242" s="228" t="s">
        <v>41</v>
      </c>
      <c r="O242" s="6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415</v>
      </c>
      <c r="AT242" s="193" t="s">
        <v>264</v>
      </c>
      <c r="AU242" s="193" t="s">
        <v>79</v>
      </c>
      <c r="AY242" s="19" t="s">
        <v>244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77</v>
      </c>
      <c r="BK242" s="194">
        <f>ROUND(I242*H242,2)</f>
        <v>0</v>
      </c>
      <c r="BL242" s="19" t="s">
        <v>167</v>
      </c>
      <c r="BM242" s="193" t="s">
        <v>6740</v>
      </c>
    </row>
    <row r="243" spans="1:65" s="2" customFormat="1" ht="24.2" customHeight="1">
      <c r="A243" s="36"/>
      <c r="B243" s="37"/>
      <c r="C243" s="181" t="s">
        <v>502</v>
      </c>
      <c r="D243" s="181" t="s">
        <v>246</v>
      </c>
      <c r="E243" s="182" t="s">
        <v>6741</v>
      </c>
      <c r="F243" s="183" t="s">
        <v>6742</v>
      </c>
      <c r="G243" s="184" t="s">
        <v>1286</v>
      </c>
      <c r="H243" s="248"/>
      <c r="I243" s="186"/>
      <c r="J243" s="187">
        <f>ROUND(I243*H243,2)</f>
        <v>0</v>
      </c>
      <c r="K243" s="188"/>
      <c r="L243" s="41"/>
      <c r="M243" s="189" t="s">
        <v>18</v>
      </c>
      <c r="N243" s="190" t="s">
        <v>41</v>
      </c>
      <c r="O243" s="6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3" t="s">
        <v>167</v>
      </c>
      <c r="AT243" s="193" t="s">
        <v>246</v>
      </c>
      <c r="AU243" s="193" t="s">
        <v>79</v>
      </c>
      <c r="AY243" s="19" t="s">
        <v>244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77</v>
      </c>
      <c r="BK243" s="194">
        <f>ROUND(I243*H243,2)</f>
        <v>0</v>
      </c>
      <c r="BL243" s="19" t="s">
        <v>167</v>
      </c>
      <c r="BM243" s="193" t="s">
        <v>6743</v>
      </c>
    </row>
    <row r="244" spans="1:65" s="12" customFormat="1" ht="22.9" customHeight="1">
      <c r="B244" s="165"/>
      <c r="C244" s="166"/>
      <c r="D244" s="167" t="s">
        <v>69</v>
      </c>
      <c r="E244" s="179" t="s">
        <v>1092</v>
      </c>
      <c r="F244" s="179" t="s">
        <v>1093</v>
      </c>
      <c r="G244" s="166"/>
      <c r="H244" s="166"/>
      <c r="I244" s="169"/>
      <c r="J244" s="180">
        <f>BK244</f>
        <v>0</v>
      </c>
      <c r="K244" s="166"/>
      <c r="L244" s="171"/>
      <c r="M244" s="172"/>
      <c r="N244" s="173"/>
      <c r="O244" s="173"/>
      <c r="P244" s="174">
        <f>SUM(P245:P260)</f>
        <v>0</v>
      </c>
      <c r="Q244" s="173"/>
      <c r="R244" s="174">
        <f>SUM(R245:R260)</f>
        <v>0.37157050000000008</v>
      </c>
      <c r="S244" s="173"/>
      <c r="T244" s="175">
        <f>SUM(T245:T260)</f>
        <v>0</v>
      </c>
      <c r="AR244" s="176" t="s">
        <v>79</v>
      </c>
      <c r="AT244" s="177" t="s">
        <v>69</v>
      </c>
      <c r="AU244" s="177" t="s">
        <v>77</v>
      </c>
      <c r="AY244" s="176" t="s">
        <v>244</v>
      </c>
      <c r="BK244" s="178">
        <f>SUM(BK245:BK260)</f>
        <v>0</v>
      </c>
    </row>
    <row r="245" spans="1:65" s="2" customFormat="1" ht="16.5" customHeight="1">
      <c r="A245" s="36"/>
      <c r="B245" s="37"/>
      <c r="C245" s="181" t="s">
        <v>507</v>
      </c>
      <c r="D245" s="181" t="s">
        <v>246</v>
      </c>
      <c r="E245" s="182" t="s">
        <v>6744</v>
      </c>
      <c r="F245" s="183" t="s">
        <v>6745</v>
      </c>
      <c r="G245" s="184" t="s">
        <v>289</v>
      </c>
      <c r="H245" s="185">
        <v>22.35</v>
      </c>
      <c r="I245" s="186"/>
      <c r="J245" s="187">
        <f>ROUND(I245*H245,2)</f>
        <v>0</v>
      </c>
      <c r="K245" s="188"/>
      <c r="L245" s="41"/>
      <c r="M245" s="189" t="s">
        <v>18</v>
      </c>
      <c r="N245" s="190" t="s">
        <v>41</v>
      </c>
      <c r="O245" s="66"/>
      <c r="P245" s="191">
        <f>O245*H245</f>
        <v>0</v>
      </c>
      <c r="Q245" s="191">
        <v>2.9999999999999997E-4</v>
      </c>
      <c r="R245" s="191">
        <f>Q245*H245</f>
        <v>6.705E-3</v>
      </c>
      <c r="S245" s="191">
        <v>0</v>
      </c>
      <c r="T245" s="19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167</v>
      </c>
      <c r="AT245" s="193" t="s">
        <v>246</v>
      </c>
      <c r="AU245" s="193" t="s">
        <v>79</v>
      </c>
      <c r="AY245" s="19" t="s">
        <v>244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77</v>
      </c>
      <c r="BK245" s="194">
        <f>ROUND(I245*H245,2)</f>
        <v>0</v>
      </c>
      <c r="BL245" s="19" t="s">
        <v>167</v>
      </c>
      <c r="BM245" s="193" t="s">
        <v>6746</v>
      </c>
    </row>
    <row r="246" spans="1:65" s="15" customFormat="1">
      <c r="B246" s="229"/>
      <c r="C246" s="230"/>
      <c r="D246" s="197" t="s">
        <v>252</v>
      </c>
      <c r="E246" s="231" t="s">
        <v>18</v>
      </c>
      <c r="F246" s="232" t="s">
        <v>6747</v>
      </c>
      <c r="G246" s="230"/>
      <c r="H246" s="231" t="s">
        <v>18</v>
      </c>
      <c r="I246" s="233"/>
      <c r="J246" s="230"/>
      <c r="K246" s="230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252</v>
      </c>
      <c r="AU246" s="238" t="s">
        <v>79</v>
      </c>
      <c r="AV246" s="15" t="s">
        <v>77</v>
      </c>
      <c r="AW246" s="15" t="s">
        <v>32</v>
      </c>
      <c r="AX246" s="15" t="s">
        <v>70</v>
      </c>
      <c r="AY246" s="238" t="s">
        <v>244</v>
      </c>
    </row>
    <row r="247" spans="1:65" s="15" customFormat="1">
      <c r="B247" s="229"/>
      <c r="C247" s="230"/>
      <c r="D247" s="197" t="s">
        <v>252</v>
      </c>
      <c r="E247" s="231" t="s">
        <v>18</v>
      </c>
      <c r="F247" s="232" t="s">
        <v>6748</v>
      </c>
      <c r="G247" s="230"/>
      <c r="H247" s="231" t="s">
        <v>18</v>
      </c>
      <c r="I247" s="233"/>
      <c r="J247" s="230"/>
      <c r="K247" s="230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252</v>
      </c>
      <c r="AU247" s="238" t="s">
        <v>79</v>
      </c>
      <c r="AV247" s="15" t="s">
        <v>77</v>
      </c>
      <c r="AW247" s="15" t="s">
        <v>32</v>
      </c>
      <c r="AX247" s="15" t="s">
        <v>70</v>
      </c>
      <c r="AY247" s="238" t="s">
        <v>244</v>
      </c>
    </row>
    <row r="248" spans="1:65" s="13" customFormat="1">
      <c r="B248" s="195"/>
      <c r="C248" s="196"/>
      <c r="D248" s="197" t="s">
        <v>252</v>
      </c>
      <c r="E248" s="198" t="s">
        <v>18</v>
      </c>
      <c r="F248" s="199" t="s">
        <v>6749</v>
      </c>
      <c r="G248" s="196"/>
      <c r="H248" s="200">
        <v>22.35</v>
      </c>
      <c r="I248" s="201"/>
      <c r="J248" s="196"/>
      <c r="K248" s="196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252</v>
      </c>
      <c r="AU248" s="206" t="s">
        <v>79</v>
      </c>
      <c r="AV248" s="13" t="s">
        <v>79</v>
      </c>
      <c r="AW248" s="13" t="s">
        <v>32</v>
      </c>
      <c r="AX248" s="13" t="s">
        <v>70</v>
      </c>
      <c r="AY248" s="206" t="s">
        <v>244</v>
      </c>
    </row>
    <row r="249" spans="1:65" s="14" customFormat="1">
      <c r="B249" s="207"/>
      <c r="C249" s="208"/>
      <c r="D249" s="197" t="s">
        <v>252</v>
      </c>
      <c r="E249" s="209" t="s">
        <v>18</v>
      </c>
      <c r="F249" s="210" t="s">
        <v>254</v>
      </c>
      <c r="G249" s="208"/>
      <c r="H249" s="211">
        <v>22.35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252</v>
      </c>
      <c r="AU249" s="217" t="s">
        <v>79</v>
      </c>
      <c r="AV249" s="14" t="s">
        <v>250</v>
      </c>
      <c r="AW249" s="14" t="s">
        <v>32</v>
      </c>
      <c r="AX249" s="14" t="s">
        <v>77</v>
      </c>
      <c r="AY249" s="217" t="s">
        <v>244</v>
      </c>
    </row>
    <row r="250" spans="1:65" s="2" customFormat="1" ht="33" customHeight="1">
      <c r="A250" s="36"/>
      <c r="B250" s="37"/>
      <c r="C250" s="181" t="s">
        <v>512</v>
      </c>
      <c r="D250" s="181" t="s">
        <v>246</v>
      </c>
      <c r="E250" s="182" t="s">
        <v>6750</v>
      </c>
      <c r="F250" s="183" t="s">
        <v>6751</v>
      </c>
      <c r="G250" s="184" t="s">
        <v>289</v>
      </c>
      <c r="H250" s="185">
        <v>22.35</v>
      </c>
      <c r="I250" s="186"/>
      <c r="J250" s="187">
        <f>ROUND(I250*H250,2)</f>
        <v>0</v>
      </c>
      <c r="K250" s="188"/>
      <c r="L250" s="41"/>
      <c r="M250" s="189" t="s">
        <v>18</v>
      </c>
      <c r="N250" s="190" t="s">
        <v>41</v>
      </c>
      <c r="O250" s="66"/>
      <c r="P250" s="191">
        <f>O250*H250</f>
        <v>0</v>
      </c>
      <c r="Q250" s="191">
        <v>4.9500000000000004E-3</v>
      </c>
      <c r="R250" s="191">
        <f>Q250*H250</f>
        <v>0.11063250000000002</v>
      </c>
      <c r="S250" s="191">
        <v>0</v>
      </c>
      <c r="T250" s="19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3" t="s">
        <v>167</v>
      </c>
      <c r="AT250" s="193" t="s">
        <v>246</v>
      </c>
      <c r="AU250" s="193" t="s">
        <v>79</v>
      </c>
      <c r="AY250" s="19" t="s">
        <v>244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77</v>
      </c>
      <c r="BK250" s="194">
        <f>ROUND(I250*H250,2)</f>
        <v>0</v>
      </c>
      <c r="BL250" s="19" t="s">
        <v>167</v>
      </c>
      <c r="BM250" s="193" t="s">
        <v>6752</v>
      </c>
    </row>
    <row r="251" spans="1:65" s="15" customFormat="1">
      <c r="B251" s="229"/>
      <c r="C251" s="230"/>
      <c r="D251" s="197" t="s">
        <v>252</v>
      </c>
      <c r="E251" s="231" t="s">
        <v>18</v>
      </c>
      <c r="F251" s="232" t="s">
        <v>6747</v>
      </c>
      <c r="G251" s="230"/>
      <c r="H251" s="231" t="s">
        <v>18</v>
      </c>
      <c r="I251" s="233"/>
      <c r="J251" s="230"/>
      <c r="K251" s="230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252</v>
      </c>
      <c r="AU251" s="238" t="s">
        <v>79</v>
      </c>
      <c r="AV251" s="15" t="s">
        <v>77</v>
      </c>
      <c r="AW251" s="15" t="s">
        <v>32</v>
      </c>
      <c r="AX251" s="15" t="s">
        <v>70</v>
      </c>
      <c r="AY251" s="238" t="s">
        <v>244</v>
      </c>
    </row>
    <row r="252" spans="1:65" s="15" customFormat="1">
      <c r="B252" s="229"/>
      <c r="C252" s="230"/>
      <c r="D252" s="197" t="s">
        <v>252</v>
      </c>
      <c r="E252" s="231" t="s">
        <v>18</v>
      </c>
      <c r="F252" s="232" t="s">
        <v>6748</v>
      </c>
      <c r="G252" s="230"/>
      <c r="H252" s="231" t="s">
        <v>18</v>
      </c>
      <c r="I252" s="233"/>
      <c r="J252" s="230"/>
      <c r="K252" s="230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252</v>
      </c>
      <c r="AU252" s="238" t="s">
        <v>79</v>
      </c>
      <c r="AV252" s="15" t="s">
        <v>77</v>
      </c>
      <c r="AW252" s="15" t="s">
        <v>32</v>
      </c>
      <c r="AX252" s="15" t="s">
        <v>70</v>
      </c>
      <c r="AY252" s="238" t="s">
        <v>244</v>
      </c>
    </row>
    <row r="253" spans="1:65" s="13" customFormat="1">
      <c r="B253" s="195"/>
      <c r="C253" s="196"/>
      <c r="D253" s="197" t="s">
        <v>252</v>
      </c>
      <c r="E253" s="198" t="s">
        <v>18</v>
      </c>
      <c r="F253" s="199" t="s">
        <v>6749</v>
      </c>
      <c r="G253" s="196"/>
      <c r="H253" s="200">
        <v>22.35</v>
      </c>
      <c r="I253" s="201"/>
      <c r="J253" s="196"/>
      <c r="K253" s="196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252</v>
      </c>
      <c r="AU253" s="206" t="s">
        <v>79</v>
      </c>
      <c r="AV253" s="13" t="s">
        <v>79</v>
      </c>
      <c r="AW253" s="13" t="s">
        <v>32</v>
      </c>
      <c r="AX253" s="13" t="s">
        <v>70</v>
      </c>
      <c r="AY253" s="206" t="s">
        <v>244</v>
      </c>
    </row>
    <row r="254" spans="1:65" s="14" customFormat="1">
      <c r="B254" s="207"/>
      <c r="C254" s="208"/>
      <c r="D254" s="197" t="s">
        <v>252</v>
      </c>
      <c r="E254" s="209" t="s">
        <v>18</v>
      </c>
      <c r="F254" s="210" t="s">
        <v>254</v>
      </c>
      <c r="G254" s="208"/>
      <c r="H254" s="211">
        <v>22.35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252</v>
      </c>
      <c r="AU254" s="217" t="s">
        <v>79</v>
      </c>
      <c r="AV254" s="14" t="s">
        <v>250</v>
      </c>
      <c r="AW254" s="14" t="s">
        <v>32</v>
      </c>
      <c r="AX254" s="14" t="s">
        <v>77</v>
      </c>
      <c r="AY254" s="217" t="s">
        <v>244</v>
      </c>
    </row>
    <row r="255" spans="1:65" s="2" customFormat="1" ht="24.2" customHeight="1">
      <c r="A255" s="36"/>
      <c r="B255" s="37"/>
      <c r="C255" s="218" t="s">
        <v>518</v>
      </c>
      <c r="D255" s="218" t="s">
        <v>264</v>
      </c>
      <c r="E255" s="219" t="s">
        <v>1117</v>
      </c>
      <c r="F255" s="220" t="s">
        <v>6753</v>
      </c>
      <c r="G255" s="221" t="s">
        <v>289</v>
      </c>
      <c r="H255" s="222">
        <v>24.585000000000001</v>
      </c>
      <c r="I255" s="223"/>
      <c r="J255" s="224">
        <f>ROUND(I255*H255,2)</f>
        <v>0</v>
      </c>
      <c r="K255" s="225"/>
      <c r="L255" s="226"/>
      <c r="M255" s="227" t="s">
        <v>18</v>
      </c>
      <c r="N255" s="228" t="s">
        <v>41</v>
      </c>
      <c r="O255" s="66"/>
      <c r="P255" s="191">
        <f>O255*H255</f>
        <v>0</v>
      </c>
      <c r="Q255" s="191">
        <v>9.7999999999999997E-3</v>
      </c>
      <c r="R255" s="191">
        <f>Q255*H255</f>
        <v>0.24093300000000001</v>
      </c>
      <c r="S255" s="191">
        <v>0</v>
      </c>
      <c r="T255" s="19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3" t="s">
        <v>415</v>
      </c>
      <c r="AT255" s="193" t="s">
        <v>264</v>
      </c>
      <c r="AU255" s="193" t="s">
        <v>79</v>
      </c>
      <c r="AY255" s="19" t="s">
        <v>244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77</v>
      </c>
      <c r="BK255" s="194">
        <f>ROUND(I255*H255,2)</f>
        <v>0</v>
      </c>
      <c r="BL255" s="19" t="s">
        <v>167</v>
      </c>
      <c r="BM255" s="193" t="s">
        <v>6754</v>
      </c>
    </row>
    <row r="256" spans="1:65" s="13" customFormat="1">
      <c r="B256" s="195"/>
      <c r="C256" s="196"/>
      <c r="D256" s="197" t="s">
        <v>252</v>
      </c>
      <c r="E256" s="198" t="s">
        <v>18</v>
      </c>
      <c r="F256" s="199" t="s">
        <v>6755</v>
      </c>
      <c r="G256" s="196"/>
      <c r="H256" s="200">
        <v>24.585000000000001</v>
      </c>
      <c r="I256" s="201"/>
      <c r="J256" s="196"/>
      <c r="K256" s="196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252</v>
      </c>
      <c r="AU256" s="206" t="s">
        <v>79</v>
      </c>
      <c r="AV256" s="13" t="s">
        <v>79</v>
      </c>
      <c r="AW256" s="13" t="s">
        <v>32</v>
      </c>
      <c r="AX256" s="13" t="s">
        <v>70</v>
      </c>
      <c r="AY256" s="206" t="s">
        <v>244</v>
      </c>
    </row>
    <row r="257" spans="1:65" s="14" customFormat="1">
      <c r="B257" s="207"/>
      <c r="C257" s="208"/>
      <c r="D257" s="197" t="s">
        <v>252</v>
      </c>
      <c r="E257" s="209" t="s">
        <v>18</v>
      </c>
      <c r="F257" s="210" t="s">
        <v>254</v>
      </c>
      <c r="G257" s="208"/>
      <c r="H257" s="211">
        <v>24.585000000000001</v>
      </c>
      <c r="I257" s="212"/>
      <c r="J257" s="208"/>
      <c r="K257" s="208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252</v>
      </c>
      <c r="AU257" s="217" t="s">
        <v>79</v>
      </c>
      <c r="AV257" s="14" t="s">
        <v>250</v>
      </c>
      <c r="AW257" s="14" t="s">
        <v>32</v>
      </c>
      <c r="AX257" s="14" t="s">
        <v>77</v>
      </c>
      <c r="AY257" s="217" t="s">
        <v>244</v>
      </c>
    </row>
    <row r="258" spans="1:65" s="2" customFormat="1" ht="21.75" customHeight="1">
      <c r="A258" s="36"/>
      <c r="B258" s="37"/>
      <c r="C258" s="181" t="s">
        <v>523</v>
      </c>
      <c r="D258" s="181" t="s">
        <v>246</v>
      </c>
      <c r="E258" s="182" t="s">
        <v>6756</v>
      </c>
      <c r="F258" s="183" t="s">
        <v>6757</v>
      </c>
      <c r="G258" s="184" t="s">
        <v>379</v>
      </c>
      <c r="H258" s="185">
        <v>6</v>
      </c>
      <c r="I258" s="186"/>
      <c r="J258" s="187">
        <f>ROUND(I258*H258,2)</f>
        <v>0</v>
      </c>
      <c r="K258" s="188"/>
      <c r="L258" s="41"/>
      <c r="M258" s="189" t="s">
        <v>18</v>
      </c>
      <c r="N258" s="190" t="s">
        <v>41</v>
      </c>
      <c r="O258" s="66"/>
      <c r="P258" s="191">
        <f>O258*H258</f>
        <v>0</v>
      </c>
      <c r="Q258" s="191">
        <v>5.5000000000000003E-4</v>
      </c>
      <c r="R258" s="191">
        <f>Q258*H258</f>
        <v>3.3E-3</v>
      </c>
      <c r="S258" s="191">
        <v>0</v>
      </c>
      <c r="T258" s="19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3" t="s">
        <v>167</v>
      </c>
      <c r="AT258" s="193" t="s">
        <v>246</v>
      </c>
      <c r="AU258" s="193" t="s">
        <v>79</v>
      </c>
      <c r="AY258" s="19" t="s">
        <v>244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77</v>
      </c>
      <c r="BK258" s="194">
        <f>ROUND(I258*H258,2)</f>
        <v>0</v>
      </c>
      <c r="BL258" s="19" t="s">
        <v>167</v>
      </c>
      <c r="BM258" s="193" t="s">
        <v>6758</v>
      </c>
    </row>
    <row r="259" spans="1:65" s="2" customFormat="1" ht="21.75" customHeight="1">
      <c r="A259" s="36"/>
      <c r="B259" s="37"/>
      <c r="C259" s="181" t="s">
        <v>529</v>
      </c>
      <c r="D259" s="181" t="s">
        <v>246</v>
      </c>
      <c r="E259" s="182" t="s">
        <v>1134</v>
      </c>
      <c r="F259" s="183" t="s">
        <v>6759</v>
      </c>
      <c r="G259" s="184" t="s">
        <v>379</v>
      </c>
      <c r="H259" s="185">
        <v>20</v>
      </c>
      <c r="I259" s="186"/>
      <c r="J259" s="187">
        <f>ROUND(I259*H259,2)</f>
        <v>0</v>
      </c>
      <c r="K259" s="188"/>
      <c r="L259" s="41"/>
      <c r="M259" s="189" t="s">
        <v>18</v>
      </c>
      <c r="N259" s="190" t="s">
        <v>41</v>
      </c>
      <c r="O259" s="66"/>
      <c r="P259" s="191">
        <f>O259*H259</f>
        <v>0</v>
      </c>
      <c r="Q259" s="191">
        <v>5.0000000000000001E-4</v>
      </c>
      <c r="R259" s="191">
        <f>Q259*H259</f>
        <v>0.01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167</v>
      </c>
      <c r="AT259" s="193" t="s">
        <v>246</v>
      </c>
      <c r="AU259" s="193" t="s">
        <v>79</v>
      </c>
      <c r="AY259" s="19" t="s">
        <v>244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77</v>
      </c>
      <c r="BK259" s="194">
        <f>ROUND(I259*H259,2)</f>
        <v>0</v>
      </c>
      <c r="BL259" s="19" t="s">
        <v>167</v>
      </c>
      <c r="BM259" s="193" t="s">
        <v>6760</v>
      </c>
    </row>
    <row r="260" spans="1:65" s="2" customFormat="1" ht="24.2" customHeight="1">
      <c r="A260" s="36"/>
      <c r="B260" s="37"/>
      <c r="C260" s="181" t="s">
        <v>533</v>
      </c>
      <c r="D260" s="181" t="s">
        <v>246</v>
      </c>
      <c r="E260" s="182" t="s">
        <v>6761</v>
      </c>
      <c r="F260" s="183" t="s">
        <v>6762</v>
      </c>
      <c r="G260" s="184" t="s">
        <v>1286</v>
      </c>
      <c r="H260" s="248"/>
      <c r="I260" s="186"/>
      <c r="J260" s="187">
        <f>ROUND(I260*H260,2)</f>
        <v>0</v>
      </c>
      <c r="K260" s="188"/>
      <c r="L260" s="41"/>
      <c r="M260" s="189" t="s">
        <v>18</v>
      </c>
      <c r="N260" s="190" t="s">
        <v>41</v>
      </c>
      <c r="O260" s="6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3" t="s">
        <v>167</v>
      </c>
      <c r="AT260" s="193" t="s">
        <v>246</v>
      </c>
      <c r="AU260" s="193" t="s">
        <v>79</v>
      </c>
      <c r="AY260" s="19" t="s">
        <v>244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77</v>
      </c>
      <c r="BK260" s="194">
        <f>ROUND(I260*H260,2)</f>
        <v>0</v>
      </c>
      <c r="BL260" s="19" t="s">
        <v>167</v>
      </c>
      <c r="BM260" s="193" t="s">
        <v>6763</v>
      </c>
    </row>
    <row r="261" spans="1:65" s="12" customFormat="1" ht="22.9" customHeight="1">
      <c r="B261" s="165"/>
      <c r="C261" s="166"/>
      <c r="D261" s="167" t="s">
        <v>69</v>
      </c>
      <c r="E261" s="179" t="s">
        <v>1145</v>
      </c>
      <c r="F261" s="179" t="s">
        <v>1146</v>
      </c>
      <c r="G261" s="166"/>
      <c r="H261" s="166"/>
      <c r="I261" s="169"/>
      <c r="J261" s="180">
        <f>BK261</f>
        <v>0</v>
      </c>
      <c r="K261" s="166"/>
      <c r="L261" s="171"/>
      <c r="M261" s="172"/>
      <c r="N261" s="173"/>
      <c r="O261" s="173"/>
      <c r="P261" s="174">
        <f>SUM(P262:P280)</f>
        <v>0</v>
      </c>
      <c r="Q261" s="173"/>
      <c r="R261" s="174">
        <f>SUM(R262:R280)</f>
        <v>0</v>
      </c>
      <c r="S261" s="173"/>
      <c r="T261" s="175">
        <f>SUM(T262:T280)</f>
        <v>0</v>
      </c>
      <c r="AR261" s="176" t="s">
        <v>79</v>
      </c>
      <c r="AT261" s="177" t="s">
        <v>69</v>
      </c>
      <c r="AU261" s="177" t="s">
        <v>77</v>
      </c>
      <c r="AY261" s="176" t="s">
        <v>244</v>
      </c>
      <c r="BK261" s="178">
        <f>SUM(BK262:BK280)</f>
        <v>0</v>
      </c>
    </row>
    <row r="262" spans="1:65" s="2" customFormat="1" ht="24.2" customHeight="1">
      <c r="A262" s="36"/>
      <c r="B262" s="37"/>
      <c r="C262" s="181" t="s">
        <v>538</v>
      </c>
      <c r="D262" s="181" t="s">
        <v>246</v>
      </c>
      <c r="E262" s="182" t="s">
        <v>6764</v>
      </c>
      <c r="F262" s="183" t="s">
        <v>6765</v>
      </c>
      <c r="G262" s="184" t="s">
        <v>289</v>
      </c>
      <c r="H262" s="185">
        <v>3.2440000000000002</v>
      </c>
      <c r="I262" s="186"/>
      <c r="J262" s="187">
        <f>ROUND(I262*H262,2)</f>
        <v>0</v>
      </c>
      <c r="K262" s="188"/>
      <c r="L262" s="41"/>
      <c r="M262" s="189" t="s">
        <v>18</v>
      </c>
      <c r="N262" s="190" t="s">
        <v>41</v>
      </c>
      <c r="O262" s="66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167</v>
      </c>
      <c r="AT262" s="193" t="s">
        <v>246</v>
      </c>
      <c r="AU262" s="193" t="s">
        <v>79</v>
      </c>
      <c r="AY262" s="19" t="s">
        <v>244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77</v>
      </c>
      <c r="BK262" s="194">
        <f>ROUND(I262*H262,2)</f>
        <v>0</v>
      </c>
      <c r="BL262" s="19" t="s">
        <v>167</v>
      </c>
      <c r="BM262" s="193" t="s">
        <v>6766</v>
      </c>
    </row>
    <row r="263" spans="1:65" s="15" customFormat="1">
      <c r="B263" s="229"/>
      <c r="C263" s="230"/>
      <c r="D263" s="197" t="s">
        <v>252</v>
      </c>
      <c r="E263" s="231" t="s">
        <v>18</v>
      </c>
      <c r="F263" s="232" t="s">
        <v>6767</v>
      </c>
      <c r="G263" s="230"/>
      <c r="H263" s="231" t="s">
        <v>18</v>
      </c>
      <c r="I263" s="233"/>
      <c r="J263" s="230"/>
      <c r="K263" s="230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252</v>
      </c>
      <c r="AU263" s="238" t="s">
        <v>79</v>
      </c>
      <c r="AV263" s="15" t="s">
        <v>77</v>
      </c>
      <c r="AW263" s="15" t="s">
        <v>32</v>
      </c>
      <c r="AX263" s="15" t="s">
        <v>70</v>
      </c>
      <c r="AY263" s="238" t="s">
        <v>244</v>
      </c>
    </row>
    <row r="264" spans="1:65" s="13" customFormat="1">
      <c r="B264" s="195"/>
      <c r="C264" s="196"/>
      <c r="D264" s="197" t="s">
        <v>252</v>
      </c>
      <c r="E264" s="198" t="s">
        <v>18</v>
      </c>
      <c r="F264" s="199" t="s">
        <v>6768</v>
      </c>
      <c r="G264" s="196"/>
      <c r="H264" s="200">
        <v>2.7</v>
      </c>
      <c r="I264" s="201"/>
      <c r="J264" s="196"/>
      <c r="K264" s="196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252</v>
      </c>
      <c r="AU264" s="206" t="s">
        <v>79</v>
      </c>
      <c r="AV264" s="13" t="s">
        <v>79</v>
      </c>
      <c r="AW264" s="13" t="s">
        <v>32</v>
      </c>
      <c r="AX264" s="13" t="s">
        <v>70</v>
      </c>
      <c r="AY264" s="206" t="s">
        <v>244</v>
      </c>
    </row>
    <row r="265" spans="1:65" s="15" customFormat="1">
      <c r="B265" s="229"/>
      <c r="C265" s="230"/>
      <c r="D265" s="197" t="s">
        <v>252</v>
      </c>
      <c r="E265" s="231" t="s">
        <v>18</v>
      </c>
      <c r="F265" s="232" t="s">
        <v>6769</v>
      </c>
      <c r="G265" s="230"/>
      <c r="H265" s="231" t="s">
        <v>18</v>
      </c>
      <c r="I265" s="233"/>
      <c r="J265" s="230"/>
      <c r="K265" s="230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252</v>
      </c>
      <c r="AU265" s="238" t="s">
        <v>79</v>
      </c>
      <c r="AV265" s="15" t="s">
        <v>77</v>
      </c>
      <c r="AW265" s="15" t="s">
        <v>32</v>
      </c>
      <c r="AX265" s="15" t="s">
        <v>70</v>
      </c>
      <c r="AY265" s="238" t="s">
        <v>244</v>
      </c>
    </row>
    <row r="266" spans="1:65" s="13" customFormat="1">
      <c r="B266" s="195"/>
      <c r="C266" s="196"/>
      <c r="D266" s="197" t="s">
        <v>252</v>
      </c>
      <c r="E266" s="198" t="s">
        <v>18</v>
      </c>
      <c r="F266" s="199" t="s">
        <v>6770</v>
      </c>
      <c r="G266" s="196"/>
      <c r="H266" s="200">
        <v>0.54400000000000004</v>
      </c>
      <c r="I266" s="201"/>
      <c r="J266" s="196"/>
      <c r="K266" s="196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252</v>
      </c>
      <c r="AU266" s="206" t="s">
        <v>79</v>
      </c>
      <c r="AV266" s="13" t="s">
        <v>79</v>
      </c>
      <c r="AW266" s="13" t="s">
        <v>32</v>
      </c>
      <c r="AX266" s="13" t="s">
        <v>70</v>
      </c>
      <c r="AY266" s="206" t="s">
        <v>244</v>
      </c>
    </row>
    <row r="267" spans="1:65" s="14" customFormat="1">
      <c r="B267" s="207"/>
      <c r="C267" s="208"/>
      <c r="D267" s="197" t="s">
        <v>252</v>
      </c>
      <c r="E267" s="209" t="s">
        <v>18</v>
      </c>
      <c r="F267" s="210" t="s">
        <v>254</v>
      </c>
      <c r="G267" s="208"/>
      <c r="H267" s="211">
        <v>3.2440000000000002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252</v>
      </c>
      <c r="AU267" s="217" t="s">
        <v>79</v>
      </c>
      <c r="AV267" s="14" t="s">
        <v>250</v>
      </c>
      <c r="AW267" s="14" t="s">
        <v>32</v>
      </c>
      <c r="AX267" s="14" t="s">
        <v>77</v>
      </c>
      <c r="AY267" s="217" t="s">
        <v>244</v>
      </c>
    </row>
    <row r="268" spans="1:65" s="2" customFormat="1" ht="24.2" customHeight="1">
      <c r="A268" s="36"/>
      <c r="B268" s="37"/>
      <c r="C268" s="181" t="s">
        <v>542</v>
      </c>
      <c r="D268" s="181" t="s">
        <v>246</v>
      </c>
      <c r="E268" s="182" t="s">
        <v>6771</v>
      </c>
      <c r="F268" s="183" t="s">
        <v>6772</v>
      </c>
      <c r="G268" s="184" t="s">
        <v>289</v>
      </c>
      <c r="H268" s="185">
        <v>3.2440000000000002</v>
      </c>
      <c r="I268" s="186"/>
      <c r="J268" s="187">
        <f>ROUND(I268*H268,2)</f>
        <v>0</v>
      </c>
      <c r="K268" s="188"/>
      <c r="L268" s="41"/>
      <c r="M268" s="189" t="s">
        <v>18</v>
      </c>
      <c r="N268" s="190" t="s">
        <v>41</v>
      </c>
      <c r="O268" s="66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3" t="s">
        <v>167</v>
      </c>
      <c r="AT268" s="193" t="s">
        <v>246</v>
      </c>
      <c r="AU268" s="193" t="s">
        <v>79</v>
      </c>
      <c r="AY268" s="19" t="s">
        <v>244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77</v>
      </c>
      <c r="BK268" s="194">
        <f>ROUND(I268*H268,2)</f>
        <v>0</v>
      </c>
      <c r="BL268" s="19" t="s">
        <v>167</v>
      </c>
      <c r="BM268" s="193" t="s">
        <v>6773</v>
      </c>
    </row>
    <row r="269" spans="1:65" s="2" customFormat="1" ht="24.2" customHeight="1">
      <c r="A269" s="36"/>
      <c r="B269" s="37"/>
      <c r="C269" s="181" t="s">
        <v>547</v>
      </c>
      <c r="D269" s="181" t="s">
        <v>246</v>
      </c>
      <c r="E269" s="182" t="s">
        <v>6410</v>
      </c>
      <c r="F269" s="183" t="s">
        <v>6774</v>
      </c>
      <c r="G269" s="184" t="s">
        <v>289</v>
      </c>
      <c r="H269" s="185">
        <v>3.2440000000000002</v>
      </c>
      <c r="I269" s="186"/>
      <c r="J269" s="187">
        <f>ROUND(I269*H269,2)</f>
        <v>0</v>
      </c>
      <c r="K269" s="188"/>
      <c r="L269" s="41"/>
      <c r="M269" s="189" t="s">
        <v>18</v>
      </c>
      <c r="N269" s="190" t="s">
        <v>41</v>
      </c>
      <c r="O269" s="66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3" t="s">
        <v>167</v>
      </c>
      <c r="AT269" s="193" t="s">
        <v>246</v>
      </c>
      <c r="AU269" s="193" t="s">
        <v>79</v>
      </c>
      <c r="AY269" s="19" t="s">
        <v>244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77</v>
      </c>
      <c r="BK269" s="194">
        <f>ROUND(I269*H269,2)</f>
        <v>0</v>
      </c>
      <c r="BL269" s="19" t="s">
        <v>167</v>
      </c>
      <c r="BM269" s="193" t="s">
        <v>6775</v>
      </c>
    </row>
    <row r="270" spans="1:65" s="2" customFormat="1" ht="24.2" customHeight="1">
      <c r="A270" s="36"/>
      <c r="B270" s="37"/>
      <c r="C270" s="181" t="s">
        <v>551</v>
      </c>
      <c r="D270" s="181" t="s">
        <v>246</v>
      </c>
      <c r="E270" s="182" t="s">
        <v>6776</v>
      </c>
      <c r="F270" s="183" t="s">
        <v>6777</v>
      </c>
      <c r="G270" s="184" t="s">
        <v>289</v>
      </c>
      <c r="H270" s="185">
        <v>7.2</v>
      </c>
      <c r="I270" s="186"/>
      <c r="J270" s="187">
        <f>ROUND(I270*H270,2)</f>
        <v>0</v>
      </c>
      <c r="K270" s="188"/>
      <c r="L270" s="41"/>
      <c r="M270" s="189" t="s">
        <v>18</v>
      </c>
      <c r="N270" s="190" t="s">
        <v>41</v>
      </c>
      <c r="O270" s="66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3" t="s">
        <v>167</v>
      </c>
      <c r="AT270" s="193" t="s">
        <v>246</v>
      </c>
      <c r="AU270" s="193" t="s">
        <v>79</v>
      </c>
      <c r="AY270" s="19" t="s">
        <v>244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77</v>
      </c>
      <c r="BK270" s="194">
        <f>ROUND(I270*H270,2)</f>
        <v>0</v>
      </c>
      <c r="BL270" s="19" t="s">
        <v>167</v>
      </c>
      <c r="BM270" s="193" t="s">
        <v>6778</v>
      </c>
    </row>
    <row r="271" spans="1:65" s="15" customFormat="1">
      <c r="B271" s="229"/>
      <c r="C271" s="230"/>
      <c r="D271" s="197" t="s">
        <v>252</v>
      </c>
      <c r="E271" s="231" t="s">
        <v>18</v>
      </c>
      <c r="F271" s="232" t="s">
        <v>6779</v>
      </c>
      <c r="G271" s="230"/>
      <c r="H271" s="231" t="s">
        <v>18</v>
      </c>
      <c r="I271" s="233"/>
      <c r="J271" s="230"/>
      <c r="K271" s="230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252</v>
      </c>
      <c r="AU271" s="238" t="s">
        <v>79</v>
      </c>
      <c r="AV271" s="15" t="s">
        <v>77</v>
      </c>
      <c r="AW271" s="15" t="s">
        <v>32</v>
      </c>
      <c r="AX271" s="15" t="s">
        <v>70</v>
      </c>
      <c r="AY271" s="238" t="s">
        <v>244</v>
      </c>
    </row>
    <row r="272" spans="1:65" s="13" customFormat="1">
      <c r="B272" s="195"/>
      <c r="C272" s="196"/>
      <c r="D272" s="197" t="s">
        <v>252</v>
      </c>
      <c r="E272" s="198" t="s">
        <v>18</v>
      </c>
      <c r="F272" s="199" t="s">
        <v>6780</v>
      </c>
      <c r="G272" s="196"/>
      <c r="H272" s="200">
        <v>7.2</v>
      </c>
      <c r="I272" s="201"/>
      <c r="J272" s="196"/>
      <c r="K272" s="196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252</v>
      </c>
      <c r="AU272" s="206" t="s">
        <v>79</v>
      </c>
      <c r="AV272" s="13" t="s">
        <v>79</v>
      </c>
      <c r="AW272" s="13" t="s">
        <v>32</v>
      </c>
      <c r="AX272" s="13" t="s">
        <v>70</v>
      </c>
      <c r="AY272" s="206" t="s">
        <v>244</v>
      </c>
    </row>
    <row r="273" spans="1:65" s="14" customFormat="1">
      <c r="B273" s="207"/>
      <c r="C273" s="208"/>
      <c r="D273" s="197" t="s">
        <v>252</v>
      </c>
      <c r="E273" s="209" t="s">
        <v>18</v>
      </c>
      <c r="F273" s="210" t="s">
        <v>254</v>
      </c>
      <c r="G273" s="208"/>
      <c r="H273" s="211">
        <v>7.2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252</v>
      </c>
      <c r="AU273" s="217" t="s">
        <v>79</v>
      </c>
      <c r="AV273" s="14" t="s">
        <v>250</v>
      </c>
      <c r="AW273" s="14" t="s">
        <v>32</v>
      </c>
      <c r="AX273" s="14" t="s">
        <v>77</v>
      </c>
      <c r="AY273" s="217" t="s">
        <v>244</v>
      </c>
    </row>
    <row r="274" spans="1:65" s="2" customFormat="1" ht="33" customHeight="1">
      <c r="A274" s="36"/>
      <c r="B274" s="37"/>
      <c r="C274" s="181" t="s">
        <v>556</v>
      </c>
      <c r="D274" s="181" t="s">
        <v>246</v>
      </c>
      <c r="E274" s="182" t="s">
        <v>6781</v>
      </c>
      <c r="F274" s="183" t="s">
        <v>6782</v>
      </c>
      <c r="G274" s="184" t="s">
        <v>289</v>
      </c>
      <c r="H274" s="185">
        <v>7.2</v>
      </c>
      <c r="I274" s="186"/>
      <c r="J274" s="187">
        <f>ROUND(I274*H274,2)</f>
        <v>0</v>
      </c>
      <c r="K274" s="188"/>
      <c r="L274" s="41"/>
      <c r="M274" s="189" t="s">
        <v>18</v>
      </c>
      <c r="N274" s="190" t="s">
        <v>41</v>
      </c>
      <c r="O274" s="6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167</v>
      </c>
      <c r="AT274" s="193" t="s">
        <v>246</v>
      </c>
      <c r="AU274" s="193" t="s">
        <v>79</v>
      </c>
      <c r="AY274" s="19" t="s">
        <v>244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77</v>
      </c>
      <c r="BK274" s="194">
        <f>ROUND(I274*H274,2)</f>
        <v>0</v>
      </c>
      <c r="BL274" s="19" t="s">
        <v>167</v>
      </c>
      <c r="BM274" s="193" t="s">
        <v>6783</v>
      </c>
    </row>
    <row r="275" spans="1:65" s="2" customFormat="1" ht="24.2" customHeight="1">
      <c r="A275" s="36"/>
      <c r="B275" s="37"/>
      <c r="C275" s="181" t="s">
        <v>561</v>
      </c>
      <c r="D275" s="181" t="s">
        <v>246</v>
      </c>
      <c r="E275" s="182" t="s">
        <v>6784</v>
      </c>
      <c r="F275" s="183" t="s">
        <v>6785</v>
      </c>
      <c r="G275" s="184" t="s">
        <v>289</v>
      </c>
      <c r="H275" s="185">
        <v>7.2</v>
      </c>
      <c r="I275" s="186"/>
      <c r="J275" s="187">
        <f>ROUND(I275*H275,2)</f>
        <v>0</v>
      </c>
      <c r="K275" s="188"/>
      <c r="L275" s="41"/>
      <c r="M275" s="189" t="s">
        <v>18</v>
      </c>
      <c r="N275" s="190" t="s">
        <v>41</v>
      </c>
      <c r="O275" s="66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3" t="s">
        <v>167</v>
      </c>
      <c r="AT275" s="193" t="s">
        <v>246</v>
      </c>
      <c r="AU275" s="193" t="s">
        <v>79</v>
      </c>
      <c r="AY275" s="19" t="s">
        <v>244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77</v>
      </c>
      <c r="BK275" s="194">
        <f>ROUND(I275*H275,2)</f>
        <v>0</v>
      </c>
      <c r="BL275" s="19" t="s">
        <v>167</v>
      </c>
      <c r="BM275" s="193" t="s">
        <v>6786</v>
      </c>
    </row>
    <row r="276" spans="1:65" s="15" customFormat="1">
      <c r="B276" s="229"/>
      <c r="C276" s="230"/>
      <c r="D276" s="197" t="s">
        <v>252</v>
      </c>
      <c r="E276" s="231" t="s">
        <v>18</v>
      </c>
      <c r="F276" s="232" t="s">
        <v>6779</v>
      </c>
      <c r="G276" s="230"/>
      <c r="H276" s="231" t="s">
        <v>18</v>
      </c>
      <c r="I276" s="233"/>
      <c r="J276" s="230"/>
      <c r="K276" s="230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252</v>
      </c>
      <c r="AU276" s="238" t="s">
        <v>79</v>
      </c>
      <c r="AV276" s="15" t="s">
        <v>77</v>
      </c>
      <c r="AW276" s="15" t="s">
        <v>32</v>
      </c>
      <c r="AX276" s="15" t="s">
        <v>70</v>
      </c>
      <c r="AY276" s="238" t="s">
        <v>244</v>
      </c>
    </row>
    <row r="277" spans="1:65" s="13" customFormat="1">
      <c r="B277" s="195"/>
      <c r="C277" s="196"/>
      <c r="D277" s="197" t="s">
        <v>252</v>
      </c>
      <c r="E277" s="198" t="s">
        <v>18</v>
      </c>
      <c r="F277" s="199" t="s">
        <v>6780</v>
      </c>
      <c r="G277" s="196"/>
      <c r="H277" s="200">
        <v>7.2</v>
      </c>
      <c r="I277" s="201"/>
      <c r="J277" s="196"/>
      <c r="K277" s="196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252</v>
      </c>
      <c r="AU277" s="206" t="s">
        <v>79</v>
      </c>
      <c r="AV277" s="13" t="s">
        <v>79</v>
      </c>
      <c r="AW277" s="13" t="s">
        <v>32</v>
      </c>
      <c r="AX277" s="13" t="s">
        <v>70</v>
      </c>
      <c r="AY277" s="206" t="s">
        <v>244</v>
      </c>
    </row>
    <row r="278" spans="1:65" s="14" customFormat="1">
      <c r="B278" s="207"/>
      <c r="C278" s="208"/>
      <c r="D278" s="197" t="s">
        <v>252</v>
      </c>
      <c r="E278" s="209" t="s">
        <v>18</v>
      </c>
      <c r="F278" s="210" t="s">
        <v>254</v>
      </c>
      <c r="G278" s="208"/>
      <c r="H278" s="211">
        <v>7.2</v>
      </c>
      <c r="I278" s="212"/>
      <c r="J278" s="208"/>
      <c r="K278" s="208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252</v>
      </c>
      <c r="AU278" s="217" t="s">
        <v>79</v>
      </c>
      <c r="AV278" s="14" t="s">
        <v>250</v>
      </c>
      <c r="AW278" s="14" t="s">
        <v>32</v>
      </c>
      <c r="AX278" s="14" t="s">
        <v>77</v>
      </c>
      <c r="AY278" s="217" t="s">
        <v>244</v>
      </c>
    </row>
    <row r="279" spans="1:65" s="2" customFormat="1" ht="24.2" customHeight="1">
      <c r="A279" s="36"/>
      <c r="B279" s="37"/>
      <c r="C279" s="181" t="s">
        <v>567</v>
      </c>
      <c r="D279" s="181" t="s">
        <v>246</v>
      </c>
      <c r="E279" s="182" t="s">
        <v>6787</v>
      </c>
      <c r="F279" s="183" t="s">
        <v>6788</v>
      </c>
      <c r="G279" s="184" t="s">
        <v>289</v>
      </c>
      <c r="H279" s="185">
        <v>7.2</v>
      </c>
      <c r="I279" s="186"/>
      <c r="J279" s="187">
        <f>ROUND(I279*H279,2)</f>
        <v>0</v>
      </c>
      <c r="K279" s="188"/>
      <c r="L279" s="41"/>
      <c r="M279" s="189" t="s">
        <v>18</v>
      </c>
      <c r="N279" s="190" t="s">
        <v>41</v>
      </c>
      <c r="O279" s="66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3" t="s">
        <v>167</v>
      </c>
      <c r="AT279" s="193" t="s">
        <v>246</v>
      </c>
      <c r="AU279" s="193" t="s">
        <v>79</v>
      </c>
      <c r="AY279" s="19" t="s">
        <v>244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9" t="s">
        <v>77</v>
      </c>
      <c r="BK279" s="194">
        <f>ROUND(I279*H279,2)</f>
        <v>0</v>
      </c>
      <c r="BL279" s="19" t="s">
        <v>167</v>
      </c>
      <c r="BM279" s="193" t="s">
        <v>6789</v>
      </c>
    </row>
    <row r="280" spans="1:65" s="2" customFormat="1" ht="24.2" customHeight="1">
      <c r="A280" s="36"/>
      <c r="B280" s="37"/>
      <c r="C280" s="181" t="s">
        <v>575</v>
      </c>
      <c r="D280" s="181" t="s">
        <v>246</v>
      </c>
      <c r="E280" s="182" t="s">
        <v>6790</v>
      </c>
      <c r="F280" s="183" t="s">
        <v>6791</v>
      </c>
      <c r="G280" s="184" t="s">
        <v>289</v>
      </c>
      <c r="H280" s="185">
        <v>7.2</v>
      </c>
      <c r="I280" s="186"/>
      <c r="J280" s="187">
        <f>ROUND(I280*H280,2)</f>
        <v>0</v>
      </c>
      <c r="K280" s="188"/>
      <c r="L280" s="41"/>
      <c r="M280" s="189" t="s">
        <v>18</v>
      </c>
      <c r="N280" s="190" t="s">
        <v>41</v>
      </c>
      <c r="O280" s="66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167</v>
      </c>
      <c r="AT280" s="193" t="s">
        <v>246</v>
      </c>
      <c r="AU280" s="193" t="s">
        <v>79</v>
      </c>
      <c r="AY280" s="19" t="s">
        <v>244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77</v>
      </c>
      <c r="BK280" s="194">
        <f>ROUND(I280*H280,2)</f>
        <v>0</v>
      </c>
      <c r="BL280" s="19" t="s">
        <v>167</v>
      </c>
      <c r="BM280" s="193" t="s">
        <v>6792</v>
      </c>
    </row>
    <row r="281" spans="1:65" s="12" customFormat="1" ht="22.9" customHeight="1">
      <c r="B281" s="165"/>
      <c r="C281" s="166"/>
      <c r="D281" s="167" t="s">
        <v>69</v>
      </c>
      <c r="E281" s="179" t="s">
        <v>1161</v>
      </c>
      <c r="F281" s="179" t="s">
        <v>1162</v>
      </c>
      <c r="G281" s="166"/>
      <c r="H281" s="166"/>
      <c r="I281" s="169"/>
      <c r="J281" s="180">
        <f>BK281</f>
        <v>0</v>
      </c>
      <c r="K281" s="166"/>
      <c r="L281" s="171"/>
      <c r="M281" s="172"/>
      <c r="N281" s="173"/>
      <c r="O281" s="173"/>
      <c r="P281" s="174">
        <f>SUM(P282:P286)</f>
        <v>0</v>
      </c>
      <c r="Q281" s="173"/>
      <c r="R281" s="174">
        <f>SUM(R282:R286)</f>
        <v>2.3E-3</v>
      </c>
      <c r="S281" s="173"/>
      <c r="T281" s="175">
        <f>SUM(T282:T286)</f>
        <v>0</v>
      </c>
      <c r="AR281" s="176" t="s">
        <v>79</v>
      </c>
      <c r="AT281" s="177" t="s">
        <v>69</v>
      </c>
      <c r="AU281" s="177" t="s">
        <v>77</v>
      </c>
      <c r="AY281" s="176" t="s">
        <v>244</v>
      </c>
      <c r="BK281" s="178">
        <f>SUM(BK282:BK286)</f>
        <v>0</v>
      </c>
    </row>
    <row r="282" spans="1:65" s="2" customFormat="1" ht="24.2" customHeight="1">
      <c r="A282" s="36"/>
      <c r="B282" s="37"/>
      <c r="C282" s="181" t="s">
        <v>579</v>
      </c>
      <c r="D282" s="181" t="s">
        <v>246</v>
      </c>
      <c r="E282" s="182" t="s">
        <v>6793</v>
      </c>
      <c r="F282" s="183" t="s">
        <v>6794</v>
      </c>
      <c r="G282" s="184" t="s">
        <v>289</v>
      </c>
      <c r="H282" s="185">
        <v>4.5999999999999996</v>
      </c>
      <c r="I282" s="186"/>
      <c r="J282" s="187">
        <f>ROUND(I282*H282,2)</f>
        <v>0</v>
      </c>
      <c r="K282" s="188"/>
      <c r="L282" s="41"/>
      <c r="M282" s="189" t="s">
        <v>18</v>
      </c>
      <c r="N282" s="190" t="s">
        <v>41</v>
      </c>
      <c r="O282" s="66"/>
      <c r="P282" s="191">
        <f>O282*H282</f>
        <v>0</v>
      </c>
      <c r="Q282" s="191">
        <v>2.1000000000000001E-4</v>
      </c>
      <c r="R282" s="191">
        <f>Q282*H282</f>
        <v>9.6599999999999995E-4</v>
      </c>
      <c r="S282" s="191">
        <v>0</v>
      </c>
      <c r="T282" s="192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3" t="s">
        <v>167</v>
      </c>
      <c r="AT282" s="193" t="s">
        <v>246</v>
      </c>
      <c r="AU282" s="193" t="s">
        <v>79</v>
      </c>
      <c r="AY282" s="19" t="s">
        <v>244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9" t="s">
        <v>77</v>
      </c>
      <c r="BK282" s="194">
        <f>ROUND(I282*H282,2)</f>
        <v>0</v>
      </c>
      <c r="BL282" s="19" t="s">
        <v>167</v>
      </c>
      <c r="BM282" s="193" t="s">
        <v>6795</v>
      </c>
    </row>
    <row r="283" spans="1:65" s="15" customFormat="1">
      <c r="B283" s="229"/>
      <c r="C283" s="230"/>
      <c r="D283" s="197" t="s">
        <v>252</v>
      </c>
      <c r="E283" s="231" t="s">
        <v>18</v>
      </c>
      <c r="F283" s="232" t="s">
        <v>6796</v>
      </c>
      <c r="G283" s="230"/>
      <c r="H283" s="231" t="s">
        <v>18</v>
      </c>
      <c r="I283" s="233"/>
      <c r="J283" s="230"/>
      <c r="K283" s="230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252</v>
      </c>
      <c r="AU283" s="238" t="s">
        <v>79</v>
      </c>
      <c r="AV283" s="15" t="s">
        <v>77</v>
      </c>
      <c r="AW283" s="15" t="s">
        <v>32</v>
      </c>
      <c r="AX283" s="15" t="s">
        <v>70</v>
      </c>
      <c r="AY283" s="238" t="s">
        <v>244</v>
      </c>
    </row>
    <row r="284" spans="1:65" s="13" customFormat="1">
      <c r="B284" s="195"/>
      <c r="C284" s="196"/>
      <c r="D284" s="197" t="s">
        <v>252</v>
      </c>
      <c r="E284" s="198" t="s">
        <v>18</v>
      </c>
      <c r="F284" s="199" t="s">
        <v>6797</v>
      </c>
      <c r="G284" s="196"/>
      <c r="H284" s="200">
        <v>4.5999999999999996</v>
      </c>
      <c r="I284" s="201"/>
      <c r="J284" s="196"/>
      <c r="K284" s="196"/>
      <c r="L284" s="202"/>
      <c r="M284" s="203"/>
      <c r="N284" s="204"/>
      <c r="O284" s="204"/>
      <c r="P284" s="204"/>
      <c r="Q284" s="204"/>
      <c r="R284" s="204"/>
      <c r="S284" s="204"/>
      <c r="T284" s="205"/>
      <c r="AT284" s="206" t="s">
        <v>252</v>
      </c>
      <c r="AU284" s="206" t="s">
        <v>79</v>
      </c>
      <c r="AV284" s="13" t="s">
        <v>79</v>
      </c>
      <c r="AW284" s="13" t="s">
        <v>32</v>
      </c>
      <c r="AX284" s="13" t="s">
        <v>70</v>
      </c>
      <c r="AY284" s="206" t="s">
        <v>244</v>
      </c>
    </row>
    <row r="285" spans="1:65" s="14" customFormat="1">
      <c r="B285" s="207"/>
      <c r="C285" s="208"/>
      <c r="D285" s="197" t="s">
        <v>252</v>
      </c>
      <c r="E285" s="209" t="s">
        <v>18</v>
      </c>
      <c r="F285" s="210" t="s">
        <v>254</v>
      </c>
      <c r="G285" s="208"/>
      <c r="H285" s="211">
        <v>4.5999999999999996</v>
      </c>
      <c r="I285" s="212"/>
      <c r="J285" s="208"/>
      <c r="K285" s="208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252</v>
      </c>
      <c r="AU285" s="217" t="s">
        <v>79</v>
      </c>
      <c r="AV285" s="14" t="s">
        <v>250</v>
      </c>
      <c r="AW285" s="14" t="s">
        <v>32</v>
      </c>
      <c r="AX285" s="14" t="s">
        <v>77</v>
      </c>
      <c r="AY285" s="217" t="s">
        <v>244</v>
      </c>
    </row>
    <row r="286" spans="1:65" s="2" customFormat="1" ht="24.2" customHeight="1">
      <c r="A286" s="36"/>
      <c r="B286" s="37"/>
      <c r="C286" s="181" t="s">
        <v>585</v>
      </c>
      <c r="D286" s="181" t="s">
        <v>246</v>
      </c>
      <c r="E286" s="182" t="s">
        <v>6798</v>
      </c>
      <c r="F286" s="183" t="s">
        <v>6799</v>
      </c>
      <c r="G286" s="184" t="s">
        <v>289</v>
      </c>
      <c r="H286" s="185">
        <v>4.5999999999999996</v>
      </c>
      <c r="I286" s="186"/>
      <c r="J286" s="187">
        <f>ROUND(I286*H286,2)</f>
        <v>0</v>
      </c>
      <c r="K286" s="188"/>
      <c r="L286" s="41"/>
      <c r="M286" s="243" t="s">
        <v>18</v>
      </c>
      <c r="N286" s="244" t="s">
        <v>41</v>
      </c>
      <c r="O286" s="245"/>
      <c r="P286" s="246">
        <f>O286*H286</f>
        <v>0</v>
      </c>
      <c r="Q286" s="246">
        <v>2.9E-4</v>
      </c>
      <c r="R286" s="246">
        <f>Q286*H286</f>
        <v>1.3339999999999999E-3</v>
      </c>
      <c r="S286" s="246">
        <v>0</v>
      </c>
      <c r="T286" s="247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3" t="s">
        <v>167</v>
      </c>
      <c r="AT286" s="193" t="s">
        <v>246</v>
      </c>
      <c r="AU286" s="193" t="s">
        <v>79</v>
      </c>
      <c r="AY286" s="19" t="s">
        <v>244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9" t="s">
        <v>77</v>
      </c>
      <c r="BK286" s="194">
        <f>ROUND(I286*H286,2)</f>
        <v>0</v>
      </c>
      <c r="BL286" s="19" t="s">
        <v>167</v>
      </c>
      <c r="BM286" s="193" t="s">
        <v>6800</v>
      </c>
    </row>
    <row r="287" spans="1:65" s="2" customFormat="1" ht="6.95" customHeight="1">
      <c r="A287" s="36"/>
      <c r="B287" s="49"/>
      <c r="C287" s="50"/>
      <c r="D287" s="50"/>
      <c r="E287" s="50"/>
      <c r="F287" s="50"/>
      <c r="G287" s="50"/>
      <c r="H287" s="50"/>
      <c r="I287" s="50"/>
      <c r="J287" s="50"/>
      <c r="K287" s="50"/>
      <c r="L287" s="41"/>
      <c r="M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</row>
  </sheetData>
  <sheetProtection algorithmName="SHA-512" hashValue="bqzYSngUnlrE+WArdFFWMA5okMGP8Ag8mFuVjkGczoonbNuD4x5/zcDbFmYxUj3Ep0pTGL9x67YCeUSvAUDu1w==" saltValue="5EXg+ivutfQm6V3JBeGTTvurIsgXgi+vNu8W03uCKrPYvNMcBQTbISjxRWRNkoqHn9fvNPyIRnpQ7+te96iMNQ==" spinCount="100000" sheet="1" objects="1" scenarios="1" formatColumns="0" formatRows="0" autoFilter="0"/>
  <autoFilter ref="C104:K286"/>
  <mergeCells count="15">
    <mergeCell ref="E91:H91"/>
    <mergeCell ref="E95:H95"/>
    <mergeCell ref="E93:H93"/>
    <mergeCell ref="E97:H9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topLeftCell="A93" workbookViewId="0">
      <selection activeCell="I106" sqref="I1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166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6801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30" customHeight="1">
      <c r="A13" s="36"/>
      <c r="B13" s="41"/>
      <c r="C13" s="36"/>
      <c r="D13" s="36"/>
      <c r="E13" s="402" t="s">
        <v>6802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ROUND(J104,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ROUND((SUM(BE104:BE240)),  2)</f>
        <v>0</v>
      </c>
      <c r="G37" s="36"/>
      <c r="H37" s="36"/>
      <c r="I37" s="126">
        <v>0.21</v>
      </c>
      <c r="J37" s="125">
        <f>ROUND(((SUM(BE104:BE240))*I37),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ROUND((SUM(BF104:BF240)),  2)</f>
        <v>0</v>
      </c>
      <c r="G38" s="36"/>
      <c r="H38" s="36"/>
      <c r="I38" s="126">
        <v>0.15</v>
      </c>
      <c r="J38" s="125">
        <f>ROUND(((SUM(BF104:BF240))*I38),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ROUND((SUM(BG104:BG240)),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ROUND((SUM(BH104:BH240)),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ROUND((SUM(BI104:BI240)),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6801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30" customHeight="1">
      <c r="A58" s="36"/>
      <c r="B58" s="37"/>
      <c r="C58" s="38"/>
      <c r="D58" s="38"/>
      <c r="E58" s="382" t="str">
        <f>E13</f>
        <v>01 - Změna využití na 2 kanceláře m.č. 1.02A a 1.02B - učebna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J104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1650</v>
      </c>
      <c r="E68" s="145"/>
      <c r="F68" s="145"/>
      <c r="G68" s="145"/>
      <c r="H68" s="145"/>
      <c r="I68" s="145"/>
      <c r="J68" s="146">
        <f>J105</f>
        <v>0</v>
      </c>
      <c r="K68" s="143"/>
      <c r="L68" s="147"/>
    </row>
    <row r="69" spans="1:47" s="9" customFormat="1" ht="24.95" customHeight="1">
      <c r="B69" s="142"/>
      <c r="C69" s="143"/>
      <c r="D69" s="144" t="s">
        <v>1383</v>
      </c>
      <c r="E69" s="145"/>
      <c r="F69" s="145"/>
      <c r="G69" s="145"/>
      <c r="H69" s="145"/>
      <c r="I69" s="145"/>
      <c r="J69" s="146">
        <f>J117</f>
        <v>0</v>
      </c>
      <c r="K69" s="143"/>
      <c r="L69" s="147"/>
    </row>
    <row r="70" spans="1:47" s="9" customFormat="1" ht="24.95" customHeight="1">
      <c r="B70" s="142"/>
      <c r="C70" s="143"/>
      <c r="D70" s="144" t="s">
        <v>1385</v>
      </c>
      <c r="E70" s="145"/>
      <c r="F70" s="145"/>
      <c r="G70" s="145"/>
      <c r="H70" s="145"/>
      <c r="I70" s="145"/>
      <c r="J70" s="146">
        <f>J134</f>
        <v>0</v>
      </c>
      <c r="K70" s="143"/>
      <c r="L70" s="147"/>
    </row>
    <row r="71" spans="1:47" s="9" customFormat="1" ht="24.95" customHeight="1">
      <c r="B71" s="142"/>
      <c r="C71" s="143"/>
      <c r="D71" s="144" t="s">
        <v>1654</v>
      </c>
      <c r="E71" s="145"/>
      <c r="F71" s="145"/>
      <c r="G71" s="145"/>
      <c r="H71" s="145"/>
      <c r="I71" s="145"/>
      <c r="J71" s="146">
        <f>J142</f>
        <v>0</v>
      </c>
      <c r="K71" s="143"/>
      <c r="L71" s="147"/>
    </row>
    <row r="72" spans="1:47" s="9" customFormat="1" ht="24.95" customHeight="1">
      <c r="B72" s="142"/>
      <c r="C72" s="143"/>
      <c r="D72" s="144" t="s">
        <v>5790</v>
      </c>
      <c r="E72" s="145"/>
      <c r="F72" s="145"/>
      <c r="G72" s="145"/>
      <c r="H72" s="145"/>
      <c r="I72" s="145"/>
      <c r="J72" s="146">
        <f>J143</f>
        <v>0</v>
      </c>
      <c r="K72" s="143"/>
      <c r="L72" s="147"/>
    </row>
    <row r="73" spans="1:47" s="9" customFormat="1" ht="24.95" customHeight="1">
      <c r="B73" s="142"/>
      <c r="C73" s="143"/>
      <c r="D73" s="144" t="s">
        <v>5791</v>
      </c>
      <c r="E73" s="145"/>
      <c r="F73" s="145"/>
      <c r="G73" s="145"/>
      <c r="H73" s="145"/>
      <c r="I73" s="145"/>
      <c r="J73" s="146">
        <f>J147</f>
        <v>0</v>
      </c>
      <c r="K73" s="143"/>
      <c r="L73" s="147"/>
    </row>
    <row r="74" spans="1:47" s="9" customFormat="1" ht="24.95" customHeight="1">
      <c r="B74" s="142"/>
      <c r="C74" s="143"/>
      <c r="D74" s="144" t="s">
        <v>214</v>
      </c>
      <c r="E74" s="145"/>
      <c r="F74" s="145"/>
      <c r="G74" s="145"/>
      <c r="H74" s="145"/>
      <c r="I74" s="145"/>
      <c r="J74" s="146">
        <f>J150</f>
        <v>0</v>
      </c>
      <c r="K74" s="143"/>
      <c r="L74" s="147"/>
    </row>
    <row r="75" spans="1:47" s="10" customFormat="1" ht="19.899999999999999" customHeight="1">
      <c r="B75" s="148"/>
      <c r="C75" s="99"/>
      <c r="D75" s="149" t="s">
        <v>6569</v>
      </c>
      <c r="E75" s="150"/>
      <c r="F75" s="150"/>
      <c r="G75" s="150"/>
      <c r="H75" s="150"/>
      <c r="I75" s="150"/>
      <c r="J75" s="151">
        <f>J151</f>
        <v>0</v>
      </c>
      <c r="K75" s="99"/>
      <c r="L75" s="152"/>
    </row>
    <row r="76" spans="1:47" s="10" customFormat="1" ht="19.899999999999999" customHeight="1">
      <c r="B76" s="148"/>
      <c r="C76" s="99"/>
      <c r="D76" s="149" t="s">
        <v>219</v>
      </c>
      <c r="E76" s="150"/>
      <c r="F76" s="150"/>
      <c r="G76" s="150"/>
      <c r="H76" s="150"/>
      <c r="I76" s="150"/>
      <c r="J76" s="151">
        <f>J158</f>
        <v>0</v>
      </c>
      <c r="K76" s="99"/>
      <c r="L76" s="152"/>
    </row>
    <row r="77" spans="1:47" s="10" customFormat="1" ht="19.899999999999999" customHeight="1">
      <c r="B77" s="148"/>
      <c r="C77" s="99"/>
      <c r="D77" s="149" t="s">
        <v>220</v>
      </c>
      <c r="E77" s="150"/>
      <c r="F77" s="150"/>
      <c r="G77" s="150"/>
      <c r="H77" s="150"/>
      <c r="I77" s="150"/>
      <c r="J77" s="151">
        <f>J162</f>
        <v>0</v>
      </c>
      <c r="K77" s="99"/>
      <c r="L77" s="152"/>
    </row>
    <row r="78" spans="1:47" s="10" customFormat="1" ht="19.899999999999999" customHeight="1">
      <c r="B78" s="148"/>
      <c r="C78" s="99"/>
      <c r="D78" s="149" t="s">
        <v>224</v>
      </c>
      <c r="E78" s="150"/>
      <c r="F78" s="150"/>
      <c r="G78" s="150"/>
      <c r="H78" s="150"/>
      <c r="I78" s="150"/>
      <c r="J78" s="151">
        <f>J177</f>
        <v>0</v>
      </c>
      <c r="K78" s="99"/>
      <c r="L78" s="152"/>
    </row>
    <row r="79" spans="1:47" s="10" customFormat="1" ht="19.899999999999999" customHeight="1">
      <c r="B79" s="148"/>
      <c r="C79" s="99"/>
      <c r="D79" s="149" t="s">
        <v>227</v>
      </c>
      <c r="E79" s="150"/>
      <c r="F79" s="150"/>
      <c r="G79" s="150"/>
      <c r="H79" s="150"/>
      <c r="I79" s="150"/>
      <c r="J79" s="151">
        <f>J212</f>
        <v>0</v>
      </c>
      <c r="K79" s="99"/>
      <c r="L79" s="152"/>
    </row>
    <row r="80" spans="1:47" s="9" customFormat="1" ht="24.95" customHeight="1">
      <c r="B80" s="142"/>
      <c r="C80" s="143"/>
      <c r="D80" s="144" t="s">
        <v>6803</v>
      </c>
      <c r="E80" s="145"/>
      <c r="F80" s="145"/>
      <c r="G80" s="145"/>
      <c r="H80" s="145"/>
      <c r="I80" s="145"/>
      <c r="J80" s="146">
        <f>J239</f>
        <v>0</v>
      </c>
      <c r="K80" s="143"/>
      <c r="L80" s="147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229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15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97" t="str">
        <f>E7</f>
        <v>JAK  - Smluvní rozpočet VZ.13.2022</v>
      </c>
      <c r="F90" s="398"/>
      <c r="G90" s="398"/>
      <c r="H90" s="39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200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1" customFormat="1" ht="16.5" customHeight="1">
      <c r="B92" s="23"/>
      <c r="C92" s="24"/>
      <c r="D92" s="24"/>
      <c r="E92" s="397" t="s">
        <v>6357</v>
      </c>
      <c r="F92" s="370"/>
      <c r="G92" s="370"/>
      <c r="H92" s="370"/>
      <c r="I92" s="24"/>
      <c r="J92" s="24"/>
      <c r="K92" s="24"/>
      <c r="L92" s="22"/>
    </row>
    <row r="93" spans="1:31" s="1" customFormat="1" ht="12" customHeight="1">
      <c r="B93" s="23"/>
      <c r="C93" s="31" t="s">
        <v>202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406" t="s">
        <v>6801</v>
      </c>
      <c r="F94" s="396"/>
      <c r="G94" s="396"/>
      <c r="H94" s="396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6359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30" customHeight="1">
      <c r="A96" s="36"/>
      <c r="B96" s="37"/>
      <c r="C96" s="38"/>
      <c r="D96" s="38"/>
      <c r="E96" s="382" t="str">
        <f>E13</f>
        <v>01 - Změna využití na 2 kanceláře m.č. 1.02A a 1.02B - učebna</v>
      </c>
      <c r="F96" s="396"/>
      <c r="G96" s="396"/>
      <c r="H96" s="396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20</v>
      </c>
      <c r="D98" s="38"/>
      <c r="E98" s="38"/>
      <c r="F98" s="29" t="str">
        <f>F16</f>
        <v xml:space="preserve"> </v>
      </c>
      <c r="G98" s="38"/>
      <c r="H98" s="38"/>
      <c r="I98" s="31" t="s">
        <v>22</v>
      </c>
      <c r="J98" s="61" t="str">
        <f>IF(J16="","",J16)</f>
        <v>12. 8. 2022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40.15" customHeight="1">
      <c r="A100" s="36"/>
      <c r="B100" s="37"/>
      <c r="C100" s="31" t="s">
        <v>24</v>
      </c>
      <c r="D100" s="38"/>
      <c r="E100" s="38"/>
      <c r="F100" s="29" t="str">
        <f>E19</f>
        <v>MČ Praha 6, odbor školství</v>
      </c>
      <c r="G100" s="38"/>
      <c r="H100" s="38"/>
      <c r="I100" s="31" t="s">
        <v>30</v>
      </c>
      <c r="J100" s="34" t="str">
        <f>E25</f>
        <v>D - PLUS PROJEKTOVÁ A INŽENÝRSKÁ a.s.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28</v>
      </c>
      <c r="D101" s="38"/>
      <c r="E101" s="38"/>
      <c r="F101" s="29" t="str">
        <f>IF(E22="","",E22)</f>
        <v>Vyplň údaj</v>
      </c>
      <c r="G101" s="38"/>
      <c r="H101" s="38"/>
      <c r="I101" s="31" t="s">
        <v>33</v>
      </c>
      <c r="J101" s="34" t="str">
        <f>E28</f>
        <v xml:space="preserve"> 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230</v>
      </c>
      <c r="D103" s="156" t="s">
        <v>55</v>
      </c>
      <c r="E103" s="156" t="s">
        <v>51</v>
      </c>
      <c r="F103" s="156" t="s">
        <v>52</v>
      </c>
      <c r="G103" s="156" t="s">
        <v>231</v>
      </c>
      <c r="H103" s="156" t="s">
        <v>232</v>
      </c>
      <c r="I103" s="156" t="s">
        <v>233</v>
      </c>
      <c r="J103" s="157" t="s">
        <v>206</v>
      </c>
      <c r="K103" s="158" t="s">
        <v>234</v>
      </c>
      <c r="L103" s="159"/>
      <c r="M103" s="70" t="s">
        <v>18</v>
      </c>
      <c r="N103" s="71" t="s">
        <v>40</v>
      </c>
      <c r="O103" s="71" t="s">
        <v>235</v>
      </c>
      <c r="P103" s="71" t="s">
        <v>236</v>
      </c>
      <c r="Q103" s="71" t="s">
        <v>237</v>
      </c>
      <c r="R103" s="71" t="s">
        <v>238</v>
      </c>
      <c r="S103" s="71" t="s">
        <v>239</v>
      </c>
      <c r="T103" s="72" t="s">
        <v>240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241</v>
      </c>
      <c r="D104" s="38"/>
      <c r="E104" s="38"/>
      <c r="F104" s="38"/>
      <c r="G104" s="38"/>
      <c r="H104" s="38"/>
      <c r="I104" s="38"/>
      <c r="J104" s="160">
        <f>BK104</f>
        <v>0</v>
      </c>
      <c r="K104" s="38"/>
      <c r="L104" s="41"/>
      <c r="M104" s="73"/>
      <c r="N104" s="161"/>
      <c r="O104" s="74"/>
      <c r="P104" s="162">
        <f>P105+P117+P134+P142+P143+P147+P150+P239</f>
        <v>0</v>
      </c>
      <c r="Q104" s="74"/>
      <c r="R104" s="162">
        <f>R105+R117+R134+R142+R143+R147+R150+R239</f>
        <v>1.4429265900000001</v>
      </c>
      <c r="S104" s="74"/>
      <c r="T104" s="163">
        <f>T105+T117+T134+T142+T143+T147+T150+T239</f>
        <v>0.172402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69</v>
      </c>
      <c r="AU104" s="19" t="s">
        <v>207</v>
      </c>
      <c r="BK104" s="164">
        <f>BK105+BK117+BK134+BK142+BK143+BK147+BK150+BK239</f>
        <v>0</v>
      </c>
    </row>
    <row r="105" spans="1:65" s="12" customFormat="1" ht="25.9" customHeight="1">
      <c r="B105" s="165"/>
      <c r="C105" s="166"/>
      <c r="D105" s="167" t="s">
        <v>69</v>
      </c>
      <c r="E105" s="168" t="s">
        <v>1240</v>
      </c>
      <c r="F105" s="168" t="s">
        <v>1655</v>
      </c>
      <c r="G105" s="166"/>
      <c r="H105" s="166"/>
      <c r="I105" s="169"/>
      <c r="J105" s="170">
        <f>BK105</f>
        <v>0</v>
      </c>
      <c r="K105" s="166"/>
      <c r="L105" s="171"/>
      <c r="M105" s="172"/>
      <c r="N105" s="173"/>
      <c r="O105" s="173"/>
      <c r="P105" s="174">
        <f>SUM(P106:P116)</f>
        <v>0</v>
      </c>
      <c r="Q105" s="173"/>
      <c r="R105" s="174">
        <f>SUM(R106:R116)</f>
        <v>0</v>
      </c>
      <c r="S105" s="173"/>
      <c r="T105" s="175">
        <f>SUM(T106:T116)</f>
        <v>0</v>
      </c>
      <c r="AR105" s="176" t="s">
        <v>77</v>
      </c>
      <c r="AT105" s="177" t="s">
        <v>69</v>
      </c>
      <c r="AU105" s="177" t="s">
        <v>70</v>
      </c>
      <c r="AY105" s="176" t="s">
        <v>244</v>
      </c>
      <c r="BK105" s="178">
        <f>SUM(BK106:BK116)</f>
        <v>0</v>
      </c>
    </row>
    <row r="106" spans="1:65" s="2" customFormat="1" ht="33" customHeight="1">
      <c r="A106" s="36"/>
      <c r="B106" s="37"/>
      <c r="C106" s="218" t="s">
        <v>77</v>
      </c>
      <c r="D106" s="218" t="s">
        <v>264</v>
      </c>
      <c r="E106" s="219" t="s">
        <v>6042</v>
      </c>
      <c r="F106" s="220" t="s">
        <v>6043</v>
      </c>
      <c r="G106" s="221" t="s">
        <v>1227</v>
      </c>
      <c r="H106" s="222">
        <v>24</v>
      </c>
      <c r="I106" s="223"/>
      <c r="J106" s="224">
        <f>ROUND(I106*H106,2)</f>
        <v>0</v>
      </c>
      <c r="K106" s="225"/>
      <c r="L106" s="226"/>
      <c r="M106" s="227" t="s">
        <v>18</v>
      </c>
      <c r="N106" s="228" t="s">
        <v>41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267</v>
      </c>
      <c r="AT106" s="193" t="s">
        <v>264</v>
      </c>
      <c r="AU106" s="193" t="s">
        <v>77</v>
      </c>
      <c r="AY106" s="19" t="s">
        <v>244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77</v>
      </c>
      <c r="BK106" s="194">
        <f>ROUND(I106*H106,2)</f>
        <v>0</v>
      </c>
      <c r="BL106" s="19" t="s">
        <v>250</v>
      </c>
      <c r="BM106" s="193" t="s">
        <v>6804</v>
      </c>
    </row>
    <row r="107" spans="1:65" s="2" customFormat="1" ht="19.5">
      <c r="A107" s="36"/>
      <c r="B107" s="37"/>
      <c r="C107" s="38"/>
      <c r="D107" s="197" t="s">
        <v>444</v>
      </c>
      <c r="E107" s="38"/>
      <c r="F107" s="239" t="s">
        <v>6045</v>
      </c>
      <c r="G107" s="38"/>
      <c r="H107" s="38"/>
      <c r="I107" s="240"/>
      <c r="J107" s="38"/>
      <c r="K107" s="38"/>
      <c r="L107" s="41"/>
      <c r="M107" s="241"/>
      <c r="N107" s="24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444</v>
      </c>
      <c r="AU107" s="19" t="s">
        <v>77</v>
      </c>
    </row>
    <row r="108" spans="1:65" s="2" customFormat="1" ht="16.5" customHeight="1">
      <c r="A108" s="36"/>
      <c r="B108" s="37"/>
      <c r="C108" s="218" t="s">
        <v>79</v>
      </c>
      <c r="D108" s="218" t="s">
        <v>264</v>
      </c>
      <c r="E108" s="219" t="s">
        <v>6058</v>
      </c>
      <c r="F108" s="220" t="s">
        <v>6059</v>
      </c>
      <c r="G108" s="221" t="s">
        <v>379</v>
      </c>
      <c r="H108" s="222">
        <v>200</v>
      </c>
      <c r="I108" s="223"/>
      <c r="J108" s="224">
        <f>ROUND(I108*H108,2)</f>
        <v>0</v>
      </c>
      <c r="K108" s="225"/>
      <c r="L108" s="226"/>
      <c r="M108" s="227" t="s">
        <v>18</v>
      </c>
      <c r="N108" s="228" t="s">
        <v>41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267</v>
      </c>
      <c r="AT108" s="193" t="s">
        <v>264</v>
      </c>
      <c r="AU108" s="193" t="s">
        <v>77</v>
      </c>
      <c r="AY108" s="19" t="s">
        <v>244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77</v>
      </c>
      <c r="BK108" s="194">
        <f>ROUND(I108*H108,2)</f>
        <v>0</v>
      </c>
      <c r="BL108" s="19" t="s">
        <v>250</v>
      </c>
      <c r="BM108" s="193" t="s">
        <v>6805</v>
      </c>
    </row>
    <row r="109" spans="1:65" s="2" customFormat="1" ht="19.5">
      <c r="A109" s="36"/>
      <c r="B109" s="37"/>
      <c r="C109" s="38"/>
      <c r="D109" s="197" t="s">
        <v>444</v>
      </c>
      <c r="E109" s="38"/>
      <c r="F109" s="239" t="s">
        <v>6061</v>
      </c>
      <c r="G109" s="38"/>
      <c r="H109" s="38"/>
      <c r="I109" s="240"/>
      <c r="J109" s="38"/>
      <c r="K109" s="38"/>
      <c r="L109" s="41"/>
      <c r="M109" s="241"/>
      <c r="N109" s="24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444</v>
      </c>
      <c r="AU109" s="19" t="s">
        <v>77</v>
      </c>
    </row>
    <row r="110" spans="1:65" s="2" customFormat="1" ht="33" customHeight="1">
      <c r="A110" s="36"/>
      <c r="B110" s="37"/>
      <c r="C110" s="218" t="s">
        <v>131</v>
      </c>
      <c r="D110" s="218" t="s">
        <v>264</v>
      </c>
      <c r="E110" s="219" t="s">
        <v>6065</v>
      </c>
      <c r="F110" s="220" t="s">
        <v>1742</v>
      </c>
      <c r="G110" s="221" t="s">
        <v>379</v>
      </c>
      <c r="H110" s="222">
        <v>120</v>
      </c>
      <c r="I110" s="223"/>
      <c r="J110" s="224">
        <f>ROUND(I110*H110,2)</f>
        <v>0</v>
      </c>
      <c r="K110" s="225"/>
      <c r="L110" s="226"/>
      <c r="M110" s="227" t="s">
        <v>18</v>
      </c>
      <c r="N110" s="228" t="s">
        <v>41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267</v>
      </c>
      <c r="AT110" s="193" t="s">
        <v>264</v>
      </c>
      <c r="AU110" s="193" t="s">
        <v>77</v>
      </c>
      <c r="AY110" s="19" t="s">
        <v>244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77</v>
      </c>
      <c r="BK110" s="194">
        <f>ROUND(I110*H110,2)</f>
        <v>0</v>
      </c>
      <c r="BL110" s="19" t="s">
        <v>250</v>
      </c>
      <c r="BM110" s="193" t="s">
        <v>6806</v>
      </c>
    </row>
    <row r="111" spans="1:65" s="2" customFormat="1" ht="19.5">
      <c r="A111" s="36"/>
      <c r="B111" s="37"/>
      <c r="C111" s="38"/>
      <c r="D111" s="197" t="s">
        <v>444</v>
      </c>
      <c r="E111" s="38"/>
      <c r="F111" s="239" t="s">
        <v>6067</v>
      </c>
      <c r="G111" s="38"/>
      <c r="H111" s="38"/>
      <c r="I111" s="240"/>
      <c r="J111" s="38"/>
      <c r="K111" s="38"/>
      <c r="L111" s="41"/>
      <c r="M111" s="241"/>
      <c r="N111" s="24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444</v>
      </c>
      <c r="AU111" s="19" t="s">
        <v>77</v>
      </c>
    </row>
    <row r="112" spans="1:65" s="2" customFormat="1" ht="37.9" customHeight="1">
      <c r="A112" s="36"/>
      <c r="B112" s="37"/>
      <c r="C112" s="218" t="s">
        <v>250</v>
      </c>
      <c r="D112" s="218" t="s">
        <v>264</v>
      </c>
      <c r="E112" s="219" t="s">
        <v>6068</v>
      </c>
      <c r="F112" s="220" t="s">
        <v>6069</v>
      </c>
      <c r="G112" s="221" t="s">
        <v>379</v>
      </c>
      <c r="H112" s="222">
        <v>10</v>
      </c>
      <c r="I112" s="223"/>
      <c r="J112" s="224">
        <f>ROUND(I112*H112,2)</f>
        <v>0</v>
      </c>
      <c r="K112" s="225"/>
      <c r="L112" s="226"/>
      <c r="M112" s="227" t="s">
        <v>18</v>
      </c>
      <c r="N112" s="228" t="s">
        <v>41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267</v>
      </c>
      <c r="AT112" s="193" t="s">
        <v>264</v>
      </c>
      <c r="AU112" s="193" t="s">
        <v>77</v>
      </c>
      <c r="AY112" s="19" t="s">
        <v>244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77</v>
      </c>
      <c r="BK112" s="194">
        <f>ROUND(I112*H112,2)</f>
        <v>0</v>
      </c>
      <c r="BL112" s="19" t="s">
        <v>250</v>
      </c>
      <c r="BM112" s="193" t="s">
        <v>6807</v>
      </c>
    </row>
    <row r="113" spans="1:65" s="2" customFormat="1" ht="19.5">
      <c r="A113" s="36"/>
      <c r="B113" s="37"/>
      <c r="C113" s="38"/>
      <c r="D113" s="197" t="s">
        <v>444</v>
      </c>
      <c r="E113" s="38"/>
      <c r="F113" s="239" t="s">
        <v>6071</v>
      </c>
      <c r="G113" s="38"/>
      <c r="H113" s="38"/>
      <c r="I113" s="240"/>
      <c r="J113" s="38"/>
      <c r="K113" s="38"/>
      <c r="L113" s="41"/>
      <c r="M113" s="241"/>
      <c r="N113" s="24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444</v>
      </c>
      <c r="AU113" s="19" t="s">
        <v>77</v>
      </c>
    </row>
    <row r="114" spans="1:65" s="2" customFormat="1" ht="16.5" customHeight="1">
      <c r="A114" s="36"/>
      <c r="B114" s="37"/>
      <c r="C114" s="218" t="s">
        <v>271</v>
      </c>
      <c r="D114" s="218" t="s">
        <v>264</v>
      </c>
      <c r="E114" s="219" t="s">
        <v>6088</v>
      </c>
      <c r="F114" s="220" t="s">
        <v>1666</v>
      </c>
      <c r="G114" s="221" t="s">
        <v>505</v>
      </c>
      <c r="H114" s="222">
        <v>1</v>
      </c>
      <c r="I114" s="223"/>
      <c r="J114" s="224">
        <f>ROUND(I114*H114,2)</f>
        <v>0</v>
      </c>
      <c r="K114" s="225"/>
      <c r="L114" s="226"/>
      <c r="M114" s="227" t="s">
        <v>18</v>
      </c>
      <c r="N114" s="228" t="s">
        <v>41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267</v>
      </c>
      <c r="AT114" s="193" t="s">
        <v>264</v>
      </c>
      <c r="AU114" s="193" t="s">
        <v>77</v>
      </c>
      <c r="AY114" s="19" t="s">
        <v>244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77</v>
      </c>
      <c r="BK114" s="194">
        <f>ROUND(I114*H114,2)</f>
        <v>0</v>
      </c>
      <c r="BL114" s="19" t="s">
        <v>250</v>
      </c>
      <c r="BM114" s="193" t="s">
        <v>6808</v>
      </c>
    </row>
    <row r="115" spans="1:65" s="2" customFormat="1" ht="44.25" customHeight="1">
      <c r="A115" s="36"/>
      <c r="B115" s="37"/>
      <c r="C115" s="181" t="s">
        <v>275</v>
      </c>
      <c r="D115" s="181" t="s">
        <v>246</v>
      </c>
      <c r="E115" s="182" t="s">
        <v>6452</v>
      </c>
      <c r="F115" s="183" t="s">
        <v>6809</v>
      </c>
      <c r="G115" s="184" t="s">
        <v>1227</v>
      </c>
      <c r="H115" s="185">
        <v>1</v>
      </c>
      <c r="I115" s="186"/>
      <c r="J115" s="187">
        <f>ROUND(I115*H115,2)</f>
        <v>0</v>
      </c>
      <c r="K115" s="188"/>
      <c r="L115" s="41"/>
      <c r="M115" s="189" t="s">
        <v>18</v>
      </c>
      <c r="N115" s="190" t="s">
        <v>41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250</v>
      </c>
      <c r="AT115" s="193" t="s">
        <v>246</v>
      </c>
      <c r="AU115" s="193" t="s">
        <v>77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6810</v>
      </c>
    </row>
    <row r="116" spans="1:65" s="2" customFormat="1" ht="44.25" customHeight="1">
      <c r="A116" s="36"/>
      <c r="B116" s="37"/>
      <c r="C116" s="181" t="s">
        <v>279</v>
      </c>
      <c r="D116" s="181" t="s">
        <v>246</v>
      </c>
      <c r="E116" s="182" t="s">
        <v>1766</v>
      </c>
      <c r="F116" s="183" t="s">
        <v>1767</v>
      </c>
      <c r="G116" s="184" t="s">
        <v>505</v>
      </c>
      <c r="H116" s="185">
        <v>1</v>
      </c>
      <c r="I116" s="186"/>
      <c r="J116" s="187">
        <f>ROUND(I116*H116,2)</f>
        <v>0</v>
      </c>
      <c r="K116" s="188"/>
      <c r="L116" s="41"/>
      <c r="M116" s="189" t="s">
        <v>18</v>
      </c>
      <c r="N116" s="190" t="s">
        <v>41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250</v>
      </c>
      <c r="AT116" s="193" t="s">
        <v>246</v>
      </c>
      <c r="AU116" s="193" t="s">
        <v>77</v>
      </c>
      <c r="AY116" s="19" t="s">
        <v>244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77</v>
      </c>
      <c r="BK116" s="194">
        <f>ROUND(I116*H116,2)</f>
        <v>0</v>
      </c>
      <c r="BL116" s="19" t="s">
        <v>250</v>
      </c>
      <c r="BM116" s="193" t="s">
        <v>6811</v>
      </c>
    </row>
    <row r="117" spans="1:65" s="12" customFormat="1" ht="25.9" customHeight="1">
      <c r="B117" s="165"/>
      <c r="C117" s="166"/>
      <c r="D117" s="167" t="s">
        <v>69</v>
      </c>
      <c r="E117" s="168" t="s">
        <v>1242</v>
      </c>
      <c r="F117" s="168" t="s">
        <v>1396</v>
      </c>
      <c r="G117" s="166"/>
      <c r="H117" s="166"/>
      <c r="I117" s="169"/>
      <c r="J117" s="170">
        <f>BK117</f>
        <v>0</v>
      </c>
      <c r="K117" s="166"/>
      <c r="L117" s="171"/>
      <c r="M117" s="172"/>
      <c r="N117" s="173"/>
      <c r="O117" s="173"/>
      <c r="P117" s="174">
        <f>SUM(P118:P133)</f>
        <v>0</v>
      </c>
      <c r="Q117" s="173"/>
      <c r="R117" s="174">
        <f>SUM(R118:R133)</f>
        <v>0</v>
      </c>
      <c r="S117" s="173"/>
      <c r="T117" s="175">
        <f>SUM(T118:T133)</f>
        <v>0</v>
      </c>
      <c r="AR117" s="176" t="s">
        <v>77</v>
      </c>
      <c r="AT117" s="177" t="s">
        <v>69</v>
      </c>
      <c r="AU117" s="177" t="s">
        <v>70</v>
      </c>
      <c r="AY117" s="176" t="s">
        <v>244</v>
      </c>
      <c r="BK117" s="178">
        <f>SUM(BK118:BK133)</f>
        <v>0</v>
      </c>
    </row>
    <row r="118" spans="1:65" s="2" customFormat="1" ht="16.5" customHeight="1">
      <c r="A118" s="36"/>
      <c r="B118" s="37"/>
      <c r="C118" s="218" t="s">
        <v>267</v>
      </c>
      <c r="D118" s="218" t="s">
        <v>264</v>
      </c>
      <c r="E118" s="219" t="s">
        <v>1421</v>
      </c>
      <c r="F118" s="220" t="s">
        <v>1422</v>
      </c>
      <c r="G118" s="221" t="s">
        <v>1227</v>
      </c>
      <c r="H118" s="222">
        <v>2</v>
      </c>
      <c r="I118" s="223"/>
      <c r="J118" s="224">
        <f>ROUND(I118*H118,2)</f>
        <v>0</v>
      </c>
      <c r="K118" s="225"/>
      <c r="L118" s="226"/>
      <c r="M118" s="227" t="s">
        <v>18</v>
      </c>
      <c r="N118" s="228" t="s">
        <v>41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267</v>
      </c>
      <c r="AT118" s="193" t="s">
        <v>264</v>
      </c>
      <c r="AU118" s="193" t="s">
        <v>77</v>
      </c>
      <c r="AY118" s="19" t="s">
        <v>244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250</v>
      </c>
      <c r="BM118" s="193" t="s">
        <v>6812</v>
      </c>
    </row>
    <row r="119" spans="1:65" s="2" customFormat="1" ht="19.5">
      <c r="A119" s="36"/>
      <c r="B119" s="37"/>
      <c r="C119" s="38"/>
      <c r="D119" s="197" t="s">
        <v>444</v>
      </c>
      <c r="E119" s="38"/>
      <c r="F119" s="239" t="s">
        <v>5820</v>
      </c>
      <c r="G119" s="38"/>
      <c r="H119" s="38"/>
      <c r="I119" s="240"/>
      <c r="J119" s="38"/>
      <c r="K119" s="38"/>
      <c r="L119" s="41"/>
      <c r="M119" s="241"/>
      <c r="N119" s="24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444</v>
      </c>
      <c r="AU119" s="19" t="s">
        <v>77</v>
      </c>
    </row>
    <row r="120" spans="1:65" s="13" customFormat="1">
      <c r="B120" s="195"/>
      <c r="C120" s="196"/>
      <c r="D120" s="197" t="s">
        <v>252</v>
      </c>
      <c r="E120" s="198" t="s">
        <v>18</v>
      </c>
      <c r="F120" s="199" t="s">
        <v>79</v>
      </c>
      <c r="G120" s="196"/>
      <c r="H120" s="200">
        <v>2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252</v>
      </c>
      <c r="AU120" s="206" t="s">
        <v>77</v>
      </c>
      <c r="AV120" s="13" t="s">
        <v>79</v>
      </c>
      <c r="AW120" s="13" t="s">
        <v>32</v>
      </c>
      <c r="AX120" s="13" t="s">
        <v>77</v>
      </c>
      <c r="AY120" s="206" t="s">
        <v>244</v>
      </c>
    </row>
    <row r="121" spans="1:65" s="2" customFormat="1" ht="24.2" customHeight="1">
      <c r="A121" s="36"/>
      <c r="B121" s="37"/>
      <c r="C121" s="218" t="s">
        <v>286</v>
      </c>
      <c r="D121" s="218" t="s">
        <v>264</v>
      </c>
      <c r="E121" s="219" t="s">
        <v>1436</v>
      </c>
      <c r="F121" s="220" t="s">
        <v>1437</v>
      </c>
      <c r="G121" s="221" t="s">
        <v>1227</v>
      </c>
      <c r="H121" s="222">
        <v>12</v>
      </c>
      <c r="I121" s="223"/>
      <c r="J121" s="224">
        <f>ROUND(I121*H121,2)</f>
        <v>0</v>
      </c>
      <c r="K121" s="225"/>
      <c r="L121" s="226"/>
      <c r="M121" s="227" t="s">
        <v>18</v>
      </c>
      <c r="N121" s="228" t="s">
        <v>41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267</v>
      </c>
      <c r="AT121" s="193" t="s">
        <v>264</v>
      </c>
      <c r="AU121" s="193" t="s">
        <v>77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250</v>
      </c>
      <c r="BM121" s="193" t="s">
        <v>6813</v>
      </c>
    </row>
    <row r="122" spans="1:65" s="2" customFormat="1" ht="19.5">
      <c r="A122" s="36"/>
      <c r="B122" s="37"/>
      <c r="C122" s="38"/>
      <c r="D122" s="197" t="s">
        <v>444</v>
      </c>
      <c r="E122" s="38"/>
      <c r="F122" s="239" t="s">
        <v>5820</v>
      </c>
      <c r="G122" s="38"/>
      <c r="H122" s="38"/>
      <c r="I122" s="240"/>
      <c r="J122" s="38"/>
      <c r="K122" s="38"/>
      <c r="L122" s="41"/>
      <c r="M122" s="241"/>
      <c r="N122" s="24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444</v>
      </c>
      <c r="AU122" s="19" t="s">
        <v>77</v>
      </c>
    </row>
    <row r="123" spans="1:65" s="13" customFormat="1">
      <c r="B123" s="195"/>
      <c r="C123" s="196"/>
      <c r="D123" s="197" t="s">
        <v>252</v>
      </c>
      <c r="E123" s="198" t="s">
        <v>18</v>
      </c>
      <c r="F123" s="199" t="s">
        <v>139</v>
      </c>
      <c r="G123" s="196"/>
      <c r="H123" s="200">
        <v>12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252</v>
      </c>
      <c r="AU123" s="206" t="s">
        <v>77</v>
      </c>
      <c r="AV123" s="13" t="s">
        <v>79</v>
      </c>
      <c r="AW123" s="13" t="s">
        <v>32</v>
      </c>
      <c r="AX123" s="13" t="s">
        <v>77</v>
      </c>
      <c r="AY123" s="206" t="s">
        <v>244</v>
      </c>
    </row>
    <row r="124" spans="1:65" s="2" customFormat="1" ht="33" customHeight="1">
      <c r="A124" s="36"/>
      <c r="B124" s="37"/>
      <c r="C124" s="218" t="s">
        <v>293</v>
      </c>
      <c r="D124" s="218" t="s">
        <v>264</v>
      </c>
      <c r="E124" s="219" t="s">
        <v>5838</v>
      </c>
      <c r="F124" s="220" t="s">
        <v>5839</v>
      </c>
      <c r="G124" s="221" t="s">
        <v>1227</v>
      </c>
      <c r="H124" s="222">
        <v>8</v>
      </c>
      <c r="I124" s="223"/>
      <c r="J124" s="224">
        <f>ROUND(I124*H124,2)</f>
        <v>0</v>
      </c>
      <c r="K124" s="225"/>
      <c r="L124" s="226"/>
      <c r="M124" s="227" t="s">
        <v>18</v>
      </c>
      <c r="N124" s="228" t="s">
        <v>41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267</v>
      </c>
      <c r="AT124" s="193" t="s">
        <v>264</v>
      </c>
      <c r="AU124" s="193" t="s">
        <v>77</v>
      </c>
      <c r="AY124" s="19" t="s">
        <v>244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250</v>
      </c>
      <c r="BM124" s="193" t="s">
        <v>6814</v>
      </c>
    </row>
    <row r="125" spans="1:65" s="2" customFormat="1" ht="19.5">
      <c r="A125" s="36"/>
      <c r="B125" s="37"/>
      <c r="C125" s="38"/>
      <c r="D125" s="197" t="s">
        <v>444</v>
      </c>
      <c r="E125" s="38"/>
      <c r="F125" s="239" t="s">
        <v>5820</v>
      </c>
      <c r="G125" s="38"/>
      <c r="H125" s="38"/>
      <c r="I125" s="240"/>
      <c r="J125" s="38"/>
      <c r="K125" s="38"/>
      <c r="L125" s="41"/>
      <c r="M125" s="241"/>
      <c r="N125" s="24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444</v>
      </c>
      <c r="AU125" s="19" t="s">
        <v>77</v>
      </c>
    </row>
    <row r="126" spans="1:65" s="13" customFormat="1">
      <c r="B126" s="195"/>
      <c r="C126" s="196"/>
      <c r="D126" s="197" t="s">
        <v>252</v>
      </c>
      <c r="E126" s="198" t="s">
        <v>18</v>
      </c>
      <c r="F126" s="199" t="s">
        <v>267</v>
      </c>
      <c r="G126" s="196"/>
      <c r="H126" s="200">
        <v>8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252</v>
      </c>
      <c r="AU126" s="206" t="s">
        <v>77</v>
      </c>
      <c r="AV126" s="13" t="s">
        <v>79</v>
      </c>
      <c r="AW126" s="13" t="s">
        <v>32</v>
      </c>
      <c r="AX126" s="13" t="s">
        <v>77</v>
      </c>
      <c r="AY126" s="206" t="s">
        <v>244</v>
      </c>
    </row>
    <row r="127" spans="1:65" s="2" customFormat="1" ht="16.5" customHeight="1">
      <c r="A127" s="36"/>
      <c r="B127" s="37"/>
      <c r="C127" s="218" t="s">
        <v>126</v>
      </c>
      <c r="D127" s="218" t="s">
        <v>264</v>
      </c>
      <c r="E127" s="219" t="s">
        <v>1460</v>
      </c>
      <c r="F127" s="220" t="s">
        <v>1461</v>
      </c>
      <c r="G127" s="221" t="s">
        <v>1227</v>
      </c>
      <c r="H127" s="222">
        <v>2</v>
      </c>
      <c r="I127" s="223"/>
      <c r="J127" s="224">
        <f>ROUND(I127*H127,2)</f>
        <v>0</v>
      </c>
      <c r="K127" s="225"/>
      <c r="L127" s="226"/>
      <c r="M127" s="227" t="s">
        <v>18</v>
      </c>
      <c r="N127" s="228" t="s">
        <v>41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267</v>
      </c>
      <c r="AT127" s="193" t="s">
        <v>264</v>
      </c>
      <c r="AU127" s="193" t="s">
        <v>77</v>
      </c>
      <c r="AY127" s="19" t="s">
        <v>244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77</v>
      </c>
      <c r="BK127" s="194">
        <f>ROUND(I127*H127,2)</f>
        <v>0</v>
      </c>
      <c r="BL127" s="19" t="s">
        <v>250</v>
      </c>
      <c r="BM127" s="193" t="s">
        <v>6815</v>
      </c>
    </row>
    <row r="128" spans="1:65" s="2" customFormat="1" ht="19.5">
      <c r="A128" s="36"/>
      <c r="B128" s="37"/>
      <c r="C128" s="38"/>
      <c r="D128" s="197" t="s">
        <v>444</v>
      </c>
      <c r="E128" s="38"/>
      <c r="F128" s="239" t="s">
        <v>5820</v>
      </c>
      <c r="G128" s="38"/>
      <c r="H128" s="38"/>
      <c r="I128" s="240"/>
      <c r="J128" s="38"/>
      <c r="K128" s="38"/>
      <c r="L128" s="41"/>
      <c r="M128" s="241"/>
      <c r="N128" s="24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444</v>
      </c>
      <c r="AU128" s="19" t="s">
        <v>77</v>
      </c>
    </row>
    <row r="129" spans="1:65" s="13" customFormat="1">
      <c r="B129" s="195"/>
      <c r="C129" s="196"/>
      <c r="D129" s="197" t="s">
        <v>252</v>
      </c>
      <c r="E129" s="198" t="s">
        <v>18</v>
      </c>
      <c r="F129" s="199" t="s">
        <v>79</v>
      </c>
      <c r="G129" s="196"/>
      <c r="H129" s="200">
        <v>2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252</v>
      </c>
      <c r="AU129" s="206" t="s">
        <v>77</v>
      </c>
      <c r="AV129" s="13" t="s">
        <v>79</v>
      </c>
      <c r="AW129" s="13" t="s">
        <v>32</v>
      </c>
      <c r="AX129" s="13" t="s">
        <v>77</v>
      </c>
      <c r="AY129" s="206" t="s">
        <v>244</v>
      </c>
    </row>
    <row r="130" spans="1:65" s="2" customFormat="1" ht="16.5" customHeight="1">
      <c r="A130" s="36"/>
      <c r="B130" s="37"/>
      <c r="C130" s="218" t="s">
        <v>139</v>
      </c>
      <c r="D130" s="218" t="s">
        <v>264</v>
      </c>
      <c r="E130" s="219" t="s">
        <v>1448</v>
      </c>
      <c r="F130" s="220" t="s">
        <v>1449</v>
      </c>
      <c r="G130" s="221" t="s">
        <v>1227</v>
      </c>
      <c r="H130" s="222">
        <v>20</v>
      </c>
      <c r="I130" s="223"/>
      <c r="J130" s="224">
        <f>ROUND(I130*H130,2)</f>
        <v>0</v>
      </c>
      <c r="K130" s="225"/>
      <c r="L130" s="226"/>
      <c r="M130" s="227" t="s">
        <v>18</v>
      </c>
      <c r="N130" s="228" t="s">
        <v>41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267</v>
      </c>
      <c r="AT130" s="193" t="s">
        <v>264</v>
      </c>
      <c r="AU130" s="193" t="s">
        <v>77</v>
      </c>
      <c r="AY130" s="19" t="s">
        <v>244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77</v>
      </c>
      <c r="BK130" s="194">
        <f>ROUND(I130*H130,2)</f>
        <v>0</v>
      </c>
      <c r="BL130" s="19" t="s">
        <v>250</v>
      </c>
      <c r="BM130" s="193" t="s">
        <v>6816</v>
      </c>
    </row>
    <row r="131" spans="1:65" s="2" customFormat="1" ht="19.5">
      <c r="A131" s="36"/>
      <c r="B131" s="37"/>
      <c r="C131" s="38"/>
      <c r="D131" s="197" t="s">
        <v>444</v>
      </c>
      <c r="E131" s="38"/>
      <c r="F131" s="239" t="s">
        <v>5820</v>
      </c>
      <c r="G131" s="38"/>
      <c r="H131" s="38"/>
      <c r="I131" s="240"/>
      <c r="J131" s="38"/>
      <c r="K131" s="38"/>
      <c r="L131" s="41"/>
      <c r="M131" s="241"/>
      <c r="N131" s="24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444</v>
      </c>
      <c r="AU131" s="19" t="s">
        <v>77</v>
      </c>
    </row>
    <row r="132" spans="1:65" s="13" customFormat="1">
      <c r="B132" s="195"/>
      <c r="C132" s="196"/>
      <c r="D132" s="197" t="s">
        <v>252</v>
      </c>
      <c r="E132" s="198" t="s">
        <v>18</v>
      </c>
      <c r="F132" s="199" t="s">
        <v>348</v>
      </c>
      <c r="G132" s="196"/>
      <c r="H132" s="200">
        <v>20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252</v>
      </c>
      <c r="AU132" s="206" t="s">
        <v>77</v>
      </c>
      <c r="AV132" s="13" t="s">
        <v>79</v>
      </c>
      <c r="AW132" s="13" t="s">
        <v>32</v>
      </c>
      <c r="AX132" s="13" t="s">
        <v>77</v>
      </c>
      <c r="AY132" s="206" t="s">
        <v>244</v>
      </c>
    </row>
    <row r="133" spans="1:65" s="2" customFormat="1" ht="16.5" customHeight="1">
      <c r="A133" s="36"/>
      <c r="B133" s="37"/>
      <c r="C133" s="181" t="s">
        <v>146</v>
      </c>
      <c r="D133" s="181" t="s">
        <v>246</v>
      </c>
      <c r="E133" s="182" t="s">
        <v>5864</v>
      </c>
      <c r="F133" s="183" t="s">
        <v>1464</v>
      </c>
      <c r="G133" s="184" t="s">
        <v>1286</v>
      </c>
      <c r="H133" s="248"/>
      <c r="I133" s="186"/>
      <c r="J133" s="187">
        <f>ROUND(I133*H133,2)</f>
        <v>0</v>
      </c>
      <c r="K133" s="188"/>
      <c r="L133" s="41"/>
      <c r="M133" s="189" t="s">
        <v>18</v>
      </c>
      <c r="N133" s="190" t="s">
        <v>41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250</v>
      </c>
      <c r="AT133" s="193" t="s">
        <v>246</v>
      </c>
      <c r="AU133" s="193" t="s">
        <v>77</v>
      </c>
      <c r="AY133" s="19" t="s">
        <v>244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77</v>
      </c>
      <c r="BK133" s="194">
        <f>ROUND(I133*H133,2)</f>
        <v>0</v>
      </c>
      <c r="BL133" s="19" t="s">
        <v>250</v>
      </c>
      <c r="BM133" s="193" t="s">
        <v>6817</v>
      </c>
    </row>
    <row r="134" spans="1:65" s="12" customFormat="1" ht="25.9" customHeight="1">
      <c r="B134" s="165"/>
      <c r="C134" s="166"/>
      <c r="D134" s="167" t="s">
        <v>69</v>
      </c>
      <c r="E134" s="168" t="s">
        <v>1267</v>
      </c>
      <c r="F134" s="168" t="s">
        <v>1503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SUM(P135:P141)</f>
        <v>0</v>
      </c>
      <c r="Q134" s="173"/>
      <c r="R134" s="174">
        <f>SUM(R135:R141)</f>
        <v>0</v>
      </c>
      <c r="S134" s="173"/>
      <c r="T134" s="175">
        <f>SUM(T135:T141)</f>
        <v>0</v>
      </c>
      <c r="AR134" s="176" t="s">
        <v>77</v>
      </c>
      <c r="AT134" s="177" t="s">
        <v>69</v>
      </c>
      <c r="AU134" s="177" t="s">
        <v>70</v>
      </c>
      <c r="AY134" s="176" t="s">
        <v>244</v>
      </c>
      <c r="BK134" s="178">
        <f>SUM(BK135:BK141)</f>
        <v>0</v>
      </c>
    </row>
    <row r="135" spans="1:65" s="2" customFormat="1" ht="16.5" customHeight="1">
      <c r="A135" s="36"/>
      <c r="B135" s="37"/>
      <c r="C135" s="218" t="s">
        <v>158</v>
      </c>
      <c r="D135" s="218" t="s">
        <v>264</v>
      </c>
      <c r="E135" s="219" t="s">
        <v>1528</v>
      </c>
      <c r="F135" s="220" t="s">
        <v>1529</v>
      </c>
      <c r="G135" s="221" t="s">
        <v>379</v>
      </c>
      <c r="H135" s="222">
        <v>120</v>
      </c>
      <c r="I135" s="223"/>
      <c r="J135" s="224">
        <f>ROUND(I135*H135,2)</f>
        <v>0</v>
      </c>
      <c r="K135" s="225"/>
      <c r="L135" s="226"/>
      <c r="M135" s="227" t="s">
        <v>18</v>
      </c>
      <c r="N135" s="228" t="s">
        <v>41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267</v>
      </c>
      <c r="AT135" s="193" t="s">
        <v>264</v>
      </c>
      <c r="AU135" s="193" t="s">
        <v>77</v>
      </c>
      <c r="AY135" s="19" t="s">
        <v>244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77</v>
      </c>
      <c r="BK135" s="194">
        <f>ROUND(I135*H135,2)</f>
        <v>0</v>
      </c>
      <c r="BL135" s="19" t="s">
        <v>250</v>
      </c>
      <c r="BM135" s="193" t="s">
        <v>6818</v>
      </c>
    </row>
    <row r="136" spans="1:65" s="2" customFormat="1" ht="29.25">
      <c r="A136" s="36"/>
      <c r="B136" s="37"/>
      <c r="C136" s="38"/>
      <c r="D136" s="197" t="s">
        <v>444</v>
      </c>
      <c r="E136" s="38"/>
      <c r="F136" s="239" t="s">
        <v>5912</v>
      </c>
      <c r="G136" s="38"/>
      <c r="H136" s="38"/>
      <c r="I136" s="240"/>
      <c r="J136" s="38"/>
      <c r="K136" s="38"/>
      <c r="L136" s="41"/>
      <c r="M136" s="241"/>
      <c r="N136" s="24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444</v>
      </c>
      <c r="AU136" s="19" t="s">
        <v>77</v>
      </c>
    </row>
    <row r="137" spans="1:65" s="13" customFormat="1">
      <c r="B137" s="195"/>
      <c r="C137" s="196"/>
      <c r="D137" s="197" t="s">
        <v>252</v>
      </c>
      <c r="E137" s="198" t="s">
        <v>18</v>
      </c>
      <c r="F137" s="199" t="s">
        <v>863</v>
      </c>
      <c r="G137" s="196"/>
      <c r="H137" s="200">
        <v>120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252</v>
      </c>
      <c r="AU137" s="206" t="s">
        <v>77</v>
      </c>
      <c r="AV137" s="13" t="s">
        <v>79</v>
      </c>
      <c r="AW137" s="13" t="s">
        <v>32</v>
      </c>
      <c r="AX137" s="13" t="s">
        <v>77</v>
      </c>
      <c r="AY137" s="206" t="s">
        <v>244</v>
      </c>
    </row>
    <row r="138" spans="1:65" s="2" customFormat="1" ht="16.5" customHeight="1">
      <c r="A138" s="36"/>
      <c r="B138" s="37"/>
      <c r="C138" s="218" t="s">
        <v>8</v>
      </c>
      <c r="D138" s="218" t="s">
        <v>264</v>
      </c>
      <c r="E138" s="219" t="s">
        <v>1534</v>
      </c>
      <c r="F138" s="220" t="s">
        <v>1535</v>
      </c>
      <c r="G138" s="221" t="s">
        <v>379</v>
      </c>
      <c r="H138" s="222">
        <v>150</v>
      </c>
      <c r="I138" s="223"/>
      <c r="J138" s="224">
        <f>ROUND(I138*H138,2)</f>
        <v>0</v>
      </c>
      <c r="K138" s="225"/>
      <c r="L138" s="226"/>
      <c r="M138" s="227" t="s">
        <v>18</v>
      </c>
      <c r="N138" s="228" t="s">
        <v>41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267</v>
      </c>
      <c r="AT138" s="193" t="s">
        <v>264</v>
      </c>
      <c r="AU138" s="193" t="s">
        <v>77</v>
      </c>
      <c r="AY138" s="19" t="s">
        <v>244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77</v>
      </c>
      <c r="BK138" s="194">
        <f>ROUND(I138*H138,2)</f>
        <v>0</v>
      </c>
      <c r="BL138" s="19" t="s">
        <v>250</v>
      </c>
      <c r="BM138" s="193" t="s">
        <v>6819</v>
      </c>
    </row>
    <row r="139" spans="1:65" s="2" customFormat="1" ht="29.25">
      <c r="A139" s="36"/>
      <c r="B139" s="37"/>
      <c r="C139" s="38"/>
      <c r="D139" s="197" t="s">
        <v>444</v>
      </c>
      <c r="E139" s="38"/>
      <c r="F139" s="239" t="s">
        <v>5915</v>
      </c>
      <c r="G139" s="38"/>
      <c r="H139" s="38"/>
      <c r="I139" s="240"/>
      <c r="J139" s="38"/>
      <c r="K139" s="38"/>
      <c r="L139" s="41"/>
      <c r="M139" s="241"/>
      <c r="N139" s="24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444</v>
      </c>
      <c r="AU139" s="19" t="s">
        <v>77</v>
      </c>
    </row>
    <row r="140" spans="1:65" s="13" customFormat="1">
      <c r="B140" s="195"/>
      <c r="C140" s="196"/>
      <c r="D140" s="197" t="s">
        <v>252</v>
      </c>
      <c r="E140" s="198" t="s">
        <v>18</v>
      </c>
      <c r="F140" s="199" t="s">
        <v>1008</v>
      </c>
      <c r="G140" s="196"/>
      <c r="H140" s="200">
        <v>150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252</v>
      </c>
      <c r="AU140" s="206" t="s">
        <v>77</v>
      </c>
      <c r="AV140" s="13" t="s">
        <v>79</v>
      </c>
      <c r="AW140" s="13" t="s">
        <v>32</v>
      </c>
      <c r="AX140" s="13" t="s">
        <v>77</v>
      </c>
      <c r="AY140" s="206" t="s">
        <v>244</v>
      </c>
    </row>
    <row r="141" spans="1:65" s="2" customFormat="1" ht="16.5" customHeight="1">
      <c r="A141" s="36"/>
      <c r="B141" s="37"/>
      <c r="C141" s="181" t="s">
        <v>167</v>
      </c>
      <c r="D141" s="181" t="s">
        <v>246</v>
      </c>
      <c r="E141" s="182" t="s">
        <v>5932</v>
      </c>
      <c r="F141" s="183" t="s">
        <v>1571</v>
      </c>
      <c r="G141" s="184" t="s">
        <v>1286</v>
      </c>
      <c r="H141" s="248"/>
      <c r="I141" s="186"/>
      <c r="J141" s="187">
        <f>ROUND(I141*H141,2)</f>
        <v>0</v>
      </c>
      <c r="K141" s="188"/>
      <c r="L141" s="41"/>
      <c r="M141" s="189" t="s">
        <v>18</v>
      </c>
      <c r="N141" s="190" t="s">
        <v>41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250</v>
      </c>
      <c r="AT141" s="193" t="s">
        <v>246</v>
      </c>
      <c r="AU141" s="193" t="s">
        <v>77</v>
      </c>
      <c r="AY141" s="19" t="s">
        <v>244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77</v>
      </c>
      <c r="BK141" s="194">
        <f>ROUND(I141*H141,2)</f>
        <v>0</v>
      </c>
      <c r="BL141" s="19" t="s">
        <v>250</v>
      </c>
      <c r="BM141" s="193" t="s">
        <v>6820</v>
      </c>
    </row>
    <row r="142" spans="1:65" s="12" customFormat="1" ht="25.9" customHeight="1">
      <c r="B142" s="165"/>
      <c r="C142" s="166"/>
      <c r="D142" s="167" t="s">
        <v>69</v>
      </c>
      <c r="E142" s="168" t="s">
        <v>1288</v>
      </c>
      <c r="F142" s="168" t="s">
        <v>1373</v>
      </c>
      <c r="G142" s="166"/>
      <c r="H142" s="166"/>
      <c r="I142" s="169"/>
      <c r="J142" s="170">
        <f>BK142</f>
        <v>0</v>
      </c>
      <c r="K142" s="166"/>
      <c r="L142" s="171"/>
      <c r="M142" s="172"/>
      <c r="N142" s="173"/>
      <c r="O142" s="173"/>
      <c r="P142" s="174">
        <v>0</v>
      </c>
      <c r="Q142" s="173"/>
      <c r="R142" s="174">
        <v>0</v>
      </c>
      <c r="S142" s="173"/>
      <c r="T142" s="175">
        <v>0</v>
      </c>
      <c r="AR142" s="176" t="s">
        <v>77</v>
      </c>
      <c r="AT142" s="177" t="s">
        <v>69</v>
      </c>
      <c r="AU142" s="177" t="s">
        <v>70</v>
      </c>
      <c r="AY142" s="176" t="s">
        <v>244</v>
      </c>
      <c r="BK142" s="178">
        <v>0</v>
      </c>
    </row>
    <row r="143" spans="1:65" s="12" customFormat="1" ht="25.9" customHeight="1">
      <c r="B143" s="165"/>
      <c r="C143" s="166"/>
      <c r="D143" s="167" t="s">
        <v>69</v>
      </c>
      <c r="E143" s="168" t="s">
        <v>1337</v>
      </c>
      <c r="F143" s="168" t="s">
        <v>1604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SUM(P144:P146)</f>
        <v>0</v>
      </c>
      <c r="Q143" s="173"/>
      <c r="R143" s="174">
        <f>SUM(R144:R146)</f>
        <v>0</v>
      </c>
      <c r="S143" s="173"/>
      <c r="T143" s="175">
        <f>SUM(T144:T146)</f>
        <v>0</v>
      </c>
      <c r="AR143" s="176" t="s">
        <v>77</v>
      </c>
      <c r="AT143" s="177" t="s">
        <v>69</v>
      </c>
      <c r="AU143" s="177" t="s">
        <v>70</v>
      </c>
      <c r="AY143" s="176" t="s">
        <v>244</v>
      </c>
      <c r="BK143" s="178">
        <f>SUM(BK144:BK146)</f>
        <v>0</v>
      </c>
    </row>
    <row r="144" spans="1:65" s="2" customFormat="1" ht="16.5" customHeight="1">
      <c r="A144" s="36"/>
      <c r="B144" s="37"/>
      <c r="C144" s="181" t="s">
        <v>333</v>
      </c>
      <c r="D144" s="181" t="s">
        <v>246</v>
      </c>
      <c r="E144" s="182" t="s">
        <v>5994</v>
      </c>
      <c r="F144" s="183" t="s">
        <v>1612</v>
      </c>
      <c r="G144" s="184" t="s">
        <v>505</v>
      </c>
      <c r="H144" s="185">
        <v>1</v>
      </c>
      <c r="I144" s="186"/>
      <c r="J144" s="187">
        <f>ROUND(I144*H144,2)</f>
        <v>0</v>
      </c>
      <c r="K144" s="188"/>
      <c r="L144" s="41"/>
      <c r="M144" s="189" t="s">
        <v>18</v>
      </c>
      <c r="N144" s="190" t="s">
        <v>41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250</v>
      </c>
      <c r="AT144" s="193" t="s">
        <v>246</v>
      </c>
      <c r="AU144" s="193" t="s">
        <v>77</v>
      </c>
      <c r="AY144" s="19" t="s">
        <v>244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77</v>
      </c>
      <c r="BK144" s="194">
        <f>ROUND(I144*H144,2)</f>
        <v>0</v>
      </c>
      <c r="BL144" s="19" t="s">
        <v>250</v>
      </c>
      <c r="BM144" s="193" t="s">
        <v>6821</v>
      </c>
    </row>
    <row r="145" spans="1:65" s="2" customFormat="1" ht="16.5" customHeight="1">
      <c r="A145" s="36"/>
      <c r="B145" s="37"/>
      <c r="C145" s="181" t="s">
        <v>339</v>
      </c>
      <c r="D145" s="181" t="s">
        <v>246</v>
      </c>
      <c r="E145" s="182" t="s">
        <v>5992</v>
      </c>
      <c r="F145" s="183" t="s">
        <v>1609</v>
      </c>
      <c r="G145" s="184" t="s">
        <v>505</v>
      </c>
      <c r="H145" s="185">
        <v>1</v>
      </c>
      <c r="I145" s="186"/>
      <c r="J145" s="187">
        <f>ROUND(I145*H145,2)</f>
        <v>0</v>
      </c>
      <c r="K145" s="188"/>
      <c r="L145" s="41"/>
      <c r="M145" s="189" t="s">
        <v>18</v>
      </c>
      <c r="N145" s="190" t="s">
        <v>41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250</v>
      </c>
      <c r="AT145" s="193" t="s">
        <v>246</v>
      </c>
      <c r="AU145" s="193" t="s">
        <v>77</v>
      </c>
      <c r="AY145" s="19" t="s">
        <v>244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77</v>
      </c>
      <c r="BK145" s="194">
        <f>ROUND(I145*H145,2)</f>
        <v>0</v>
      </c>
      <c r="BL145" s="19" t="s">
        <v>250</v>
      </c>
      <c r="BM145" s="193" t="s">
        <v>6822</v>
      </c>
    </row>
    <row r="146" spans="1:65" s="2" customFormat="1" ht="16.5" customHeight="1">
      <c r="A146" s="36"/>
      <c r="B146" s="37"/>
      <c r="C146" s="181" t="s">
        <v>344</v>
      </c>
      <c r="D146" s="181" t="s">
        <v>246</v>
      </c>
      <c r="E146" s="182" t="s">
        <v>5996</v>
      </c>
      <c r="F146" s="183" t="s">
        <v>1615</v>
      </c>
      <c r="G146" s="184" t="s">
        <v>505</v>
      </c>
      <c r="H146" s="185">
        <v>1</v>
      </c>
      <c r="I146" s="186"/>
      <c r="J146" s="187">
        <f>ROUND(I146*H146,2)</f>
        <v>0</v>
      </c>
      <c r="K146" s="188"/>
      <c r="L146" s="41"/>
      <c r="M146" s="189" t="s">
        <v>18</v>
      </c>
      <c r="N146" s="190" t="s">
        <v>41</v>
      </c>
      <c r="O146" s="6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250</v>
      </c>
      <c r="AT146" s="193" t="s">
        <v>246</v>
      </c>
      <c r="AU146" s="193" t="s">
        <v>77</v>
      </c>
      <c r="AY146" s="19" t="s">
        <v>244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77</v>
      </c>
      <c r="BK146" s="194">
        <f>ROUND(I146*H146,2)</f>
        <v>0</v>
      </c>
      <c r="BL146" s="19" t="s">
        <v>250</v>
      </c>
      <c r="BM146" s="193" t="s">
        <v>6823</v>
      </c>
    </row>
    <row r="147" spans="1:65" s="12" customFormat="1" ht="25.9" customHeight="1">
      <c r="B147" s="165"/>
      <c r="C147" s="166"/>
      <c r="D147" s="167" t="s">
        <v>69</v>
      </c>
      <c r="E147" s="168" t="s">
        <v>1356</v>
      </c>
      <c r="F147" s="168" t="s">
        <v>1617</v>
      </c>
      <c r="G147" s="166"/>
      <c r="H147" s="166"/>
      <c r="I147" s="169"/>
      <c r="J147" s="170">
        <f>BK147</f>
        <v>0</v>
      </c>
      <c r="K147" s="166"/>
      <c r="L147" s="171"/>
      <c r="M147" s="172"/>
      <c r="N147" s="173"/>
      <c r="O147" s="173"/>
      <c r="P147" s="174">
        <f>SUM(P148:P149)</f>
        <v>0</v>
      </c>
      <c r="Q147" s="173"/>
      <c r="R147" s="174">
        <f>SUM(R148:R149)</f>
        <v>0</v>
      </c>
      <c r="S147" s="173"/>
      <c r="T147" s="175">
        <f>SUM(T148:T149)</f>
        <v>0</v>
      </c>
      <c r="AR147" s="176" t="s">
        <v>77</v>
      </c>
      <c r="AT147" s="177" t="s">
        <v>69</v>
      </c>
      <c r="AU147" s="177" t="s">
        <v>70</v>
      </c>
      <c r="AY147" s="176" t="s">
        <v>244</v>
      </c>
      <c r="BK147" s="178">
        <f>SUM(BK148:BK149)</f>
        <v>0</v>
      </c>
    </row>
    <row r="148" spans="1:65" s="2" customFormat="1" ht="24.2" customHeight="1">
      <c r="A148" s="36"/>
      <c r="B148" s="37"/>
      <c r="C148" s="181" t="s">
        <v>348</v>
      </c>
      <c r="D148" s="181" t="s">
        <v>246</v>
      </c>
      <c r="E148" s="182" t="s">
        <v>6004</v>
      </c>
      <c r="F148" s="183" t="s">
        <v>6005</v>
      </c>
      <c r="G148" s="184" t="s">
        <v>505</v>
      </c>
      <c r="H148" s="185">
        <v>1</v>
      </c>
      <c r="I148" s="186"/>
      <c r="J148" s="187">
        <f>ROUND(I148*H148,2)</f>
        <v>0</v>
      </c>
      <c r="K148" s="188"/>
      <c r="L148" s="41"/>
      <c r="M148" s="189" t="s">
        <v>18</v>
      </c>
      <c r="N148" s="190" t="s">
        <v>41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250</v>
      </c>
      <c r="AT148" s="193" t="s">
        <v>246</v>
      </c>
      <c r="AU148" s="193" t="s">
        <v>77</v>
      </c>
      <c r="AY148" s="19" t="s">
        <v>244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77</v>
      </c>
      <c r="BK148" s="194">
        <f>ROUND(I148*H148,2)</f>
        <v>0</v>
      </c>
      <c r="BL148" s="19" t="s">
        <v>250</v>
      </c>
      <c r="BM148" s="193" t="s">
        <v>6824</v>
      </c>
    </row>
    <row r="149" spans="1:65" s="2" customFormat="1" ht="16.5" customHeight="1">
      <c r="A149" s="36"/>
      <c r="B149" s="37"/>
      <c r="C149" s="181" t="s">
        <v>7</v>
      </c>
      <c r="D149" s="181" t="s">
        <v>246</v>
      </c>
      <c r="E149" s="182" t="s">
        <v>1643</v>
      </c>
      <c r="F149" s="183" t="s">
        <v>1644</v>
      </c>
      <c r="G149" s="184" t="s">
        <v>505</v>
      </c>
      <c r="H149" s="185">
        <v>1</v>
      </c>
      <c r="I149" s="186"/>
      <c r="J149" s="187">
        <f>ROUND(I149*H149,2)</f>
        <v>0</v>
      </c>
      <c r="K149" s="188"/>
      <c r="L149" s="41"/>
      <c r="M149" s="189" t="s">
        <v>18</v>
      </c>
      <c r="N149" s="190" t="s">
        <v>41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250</v>
      </c>
      <c r="AT149" s="193" t="s">
        <v>246</v>
      </c>
      <c r="AU149" s="193" t="s">
        <v>77</v>
      </c>
      <c r="AY149" s="19" t="s">
        <v>244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77</v>
      </c>
      <c r="BK149" s="194">
        <f>ROUND(I149*H149,2)</f>
        <v>0</v>
      </c>
      <c r="BL149" s="19" t="s">
        <v>250</v>
      </c>
      <c r="BM149" s="193" t="s">
        <v>6825</v>
      </c>
    </row>
    <row r="150" spans="1:65" s="12" customFormat="1" ht="25.9" customHeight="1">
      <c r="B150" s="165"/>
      <c r="C150" s="166"/>
      <c r="D150" s="167" t="s">
        <v>69</v>
      </c>
      <c r="E150" s="168" t="s">
        <v>608</v>
      </c>
      <c r="F150" s="168" t="s">
        <v>609</v>
      </c>
      <c r="G150" s="166"/>
      <c r="H150" s="166"/>
      <c r="I150" s="169"/>
      <c r="J150" s="170">
        <f>BK150</f>
        <v>0</v>
      </c>
      <c r="K150" s="166"/>
      <c r="L150" s="171"/>
      <c r="M150" s="172"/>
      <c r="N150" s="173"/>
      <c r="O150" s="173"/>
      <c r="P150" s="174">
        <f>P151+P158+P162+P177+P212</f>
        <v>0</v>
      </c>
      <c r="Q150" s="173"/>
      <c r="R150" s="174">
        <f>R151+R158+R162+R177+R212</f>
        <v>1.4429265900000001</v>
      </c>
      <c r="S150" s="173"/>
      <c r="T150" s="175">
        <f>T151+T158+T162+T177+T212</f>
        <v>0.172402</v>
      </c>
      <c r="AR150" s="176" t="s">
        <v>79</v>
      </c>
      <c r="AT150" s="177" t="s">
        <v>69</v>
      </c>
      <c r="AU150" s="177" t="s">
        <v>70</v>
      </c>
      <c r="AY150" s="176" t="s">
        <v>244</v>
      </c>
      <c r="BK150" s="178">
        <f>BK151+BK158+BK162+BK177+BK212</f>
        <v>0</v>
      </c>
    </row>
    <row r="151" spans="1:65" s="12" customFormat="1" ht="22.9" customHeight="1">
      <c r="B151" s="165"/>
      <c r="C151" s="166"/>
      <c r="D151" s="167" t="s">
        <v>69</v>
      </c>
      <c r="E151" s="179" t="s">
        <v>6655</v>
      </c>
      <c r="F151" s="179" t="s">
        <v>6656</v>
      </c>
      <c r="G151" s="166"/>
      <c r="H151" s="166"/>
      <c r="I151" s="169"/>
      <c r="J151" s="180">
        <f>BK151</f>
        <v>0</v>
      </c>
      <c r="K151" s="166"/>
      <c r="L151" s="171"/>
      <c r="M151" s="172"/>
      <c r="N151" s="173"/>
      <c r="O151" s="173"/>
      <c r="P151" s="174">
        <f>SUM(P152:P157)</f>
        <v>0</v>
      </c>
      <c r="Q151" s="173"/>
      <c r="R151" s="174">
        <f>SUM(R152:R157)</f>
        <v>0</v>
      </c>
      <c r="S151" s="173"/>
      <c r="T151" s="175">
        <f>SUM(T152:T157)</f>
        <v>0.01</v>
      </c>
      <c r="AR151" s="176" t="s">
        <v>79</v>
      </c>
      <c r="AT151" s="177" t="s">
        <v>69</v>
      </c>
      <c r="AU151" s="177" t="s">
        <v>77</v>
      </c>
      <c r="AY151" s="176" t="s">
        <v>244</v>
      </c>
      <c r="BK151" s="178">
        <f>SUM(BK152:BK157)</f>
        <v>0</v>
      </c>
    </row>
    <row r="152" spans="1:65" s="2" customFormat="1" ht="21.75" customHeight="1">
      <c r="A152" s="36"/>
      <c r="B152" s="37"/>
      <c r="C152" s="181" t="s">
        <v>359</v>
      </c>
      <c r="D152" s="181" t="s">
        <v>246</v>
      </c>
      <c r="E152" s="182" t="s">
        <v>6826</v>
      </c>
      <c r="F152" s="183" t="s">
        <v>6827</v>
      </c>
      <c r="G152" s="184" t="s">
        <v>1227</v>
      </c>
      <c r="H152" s="185">
        <v>1</v>
      </c>
      <c r="I152" s="186"/>
      <c r="J152" s="187">
        <f>ROUND(I152*H152,2)</f>
        <v>0</v>
      </c>
      <c r="K152" s="188"/>
      <c r="L152" s="41"/>
      <c r="M152" s="189" t="s">
        <v>18</v>
      </c>
      <c r="N152" s="190" t="s">
        <v>41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167</v>
      </c>
      <c r="AT152" s="193" t="s">
        <v>246</v>
      </c>
      <c r="AU152" s="193" t="s">
        <v>79</v>
      </c>
      <c r="AY152" s="19" t="s">
        <v>244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77</v>
      </c>
      <c r="BK152" s="194">
        <f>ROUND(I152*H152,2)</f>
        <v>0</v>
      </c>
      <c r="BL152" s="19" t="s">
        <v>167</v>
      </c>
      <c r="BM152" s="193" t="s">
        <v>6828</v>
      </c>
    </row>
    <row r="153" spans="1:65" s="2" customFormat="1" ht="37.9" customHeight="1">
      <c r="A153" s="36"/>
      <c r="B153" s="37"/>
      <c r="C153" s="181" t="s">
        <v>370</v>
      </c>
      <c r="D153" s="181" t="s">
        <v>246</v>
      </c>
      <c r="E153" s="182" t="s">
        <v>6829</v>
      </c>
      <c r="F153" s="183" t="s">
        <v>6830</v>
      </c>
      <c r="G153" s="184" t="s">
        <v>249</v>
      </c>
      <c r="H153" s="185">
        <v>14</v>
      </c>
      <c r="I153" s="186"/>
      <c r="J153" s="187">
        <f>ROUND(I153*H153,2)</f>
        <v>0</v>
      </c>
      <c r="K153" s="188"/>
      <c r="L153" s="41"/>
      <c r="M153" s="189" t="s">
        <v>18</v>
      </c>
      <c r="N153" s="190" t="s">
        <v>41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167</v>
      </c>
      <c r="AT153" s="193" t="s">
        <v>246</v>
      </c>
      <c r="AU153" s="193" t="s">
        <v>79</v>
      </c>
      <c r="AY153" s="19" t="s">
        <v>244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77</v>
      </c>
      <c r="BK153" s="194">
        <f>ROUND(I153*H153,2)</f>
        <v>0</v>
      </c>
      <c r="BL153" s="19" t="s">
        <v>167</v>
      </c>
      <c r="BM153" s="193" t="s">
        <v>6831</v>
      </c>
    </row>
    <row r="154" spans="1:65" s="13" customFormat="1">
      <c r="B154" s="195"/>
      <c r="C154" s="196"/>
      <c r="D154" s="197" t="s">
        <v>252</v>
      </c>
      <c r="E154" s="198" t="s">
        <v>18</v>
      </c>
      <c r="F154" s="199" t="s">
        <v>158</v>
      </c>
      <c r="G154" s="196"/>
      <c r="H154" s="200">
        <v>14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252</v>
      </c>
      <c r="AU154" s="206" t="s">
        <v>79</v>
      </c>
      <c r="AV154" s="13" t="s">
        <v>79</v>
      </c>
      <c r="AW154" s="13" t="s">
        <v>32</v>
      </c>
      <c r="AX154" s="13" t="s">
        <v>77</v>
      </c>
      <c r="AY154" s="206" t="s">
        <v>244</v>
      </c>
    </row>
    <row r="155" spans="1:65" s="2" customFormat="1" ht="33" customHeight="1">
      <c r="A155" s="36"/>
      <c r="B155" s="37"/>
      <c r="C155" s="218" t="s">
        <v>376</v>
      </c>
      <c r="D155" s="218" t="s">
        <v>264</v>
      </c>
      <c r="E155" s="219" t="s">
        <v>6832</v>
      </c>
      <c r="F155" s="220" t="s">
        <v>6833</v>
      </c>
      <c r="G155" s="221" t="s">
        <v>249</v>
      </c>
      <c r="H155" s="222">
        <v>14</v>
      </c>
      <c r="I155" s="223"/>
      <c r="J155" s="224">
        <f>ROUND(I155*H155,2)</f>
        <v>0</v>
      </c>
      <c r="K155" s="225"/>
      <c r="L155" s="226"/>
      <c r="M155" s="227" t="s">
        <v>18</v>
      </c>
      <c r="N155" s="228" t="s">
        <v>41</v>
      </c>
      <c r="O155" s="6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415</v>
      </c>
      <c r="AT155" s="193" t="s">
        <v>264</v>
      </c>
      <c r="AU155" s="193" t="s">
        <v>79</v>
      </c>
      <c r="AY155" s="19" t="s">
        <v>244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77</v>
      </c>
      <c r="BK155" s="194">
        <f>ROUND(I155*H155,2)</f>
        <v>0</v>
      </c>
      <c r="BL155" s="19" t="s">
        <v>167</v>
      </c>
      <c r="BM155" s="193" t="s">
        <v>6834</v>
      </c>
    </row>
    <row r="156" spans="1:65" s="2" customFormat="1" ht="55.5" customHeight="1">
      <c r="A156" s="36"/>
      <c r="B156" s="37"/>
      <c r="C156" s="181" t="s">
        <v>382</v>
      </c>
      <c r="D156" s="181" t="s">
        <v>246</v>
      </c>
      <c r="E156" s="182" t="s">
        <v>6835</v>
      </c>
      <c r="F156" s="183" t="s">
        <v>6836</v>
      </c>
      <c r="G156" s="184" t="s">
        <v>249</v>
      </c>
      <c r="H156" s="185">
        <v>10</v>
      </c>
      <c r="I156" s="186"/>
      <c r="J156" s="187">
        <f>ROUND(I156*H156,2)</f>
        <v>0</v>
      </c>
      <c r="K156" s="188"/>
      <c r="L156" s="41"/>
      <c r="M156" s="189" t="s">
        <v>18</v>
      </c>
      <c r="N156" s="190" t="s">
        <v>41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1E-3</v>
      </c>
      <c r="T156" s="192">
        <f>S156*H156</f>
        <v>0.01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167</v>
      </c>
      <c r="AT156" s="193" t="s">
        <v>246</v>
      </c>
      <c r="AU156" s="193" t="s">
        <v>79</v>
      </c>
      <c r="AY156" s="19" t="s">
        <v>244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77</v>
      </c>
      <c r="BK156" s="194">
        <f>ROUND(I156*H156,2)</f>
        <v>0</v>
      </c>
      <c r="BL156" s="19" t="s">
        <v>167</v>
      </c>
      <c r="BM156" s="193" t="s">
        <v>6837</v>
      </c>
    </row>
    <row r="157" spans="1:65" s="2" customFormat="1" ht="44.25" customHeight="1">
      <c r="A157" s="36"/>
      <c r="B157" s="37"/>
      <c r="C157" s="181" t="s">
        <v>387</v>
      </c>
      <c r="D157" s="181" t="s">
        <v>246</v>
      </c>
      <c r="E157" s="182" t="s">
        <v>6838</v>
      </c>
      <c r="F157" s="183" t="s">
        <v>6839</v>
      </c>
      <c r="G157" s="184" t="s">
        <v>262</v>
      </c>
      <c r="H157" s="185">
        <v>1E-3</v>
      </c>
      <c r="I157" s="186"/>
      <c r="J157" s="187">
        <f>ROUND(I157*H157,2)</f>
        <v>0</v>
      </c>
      <c r="K157" s="188"/>
      <c r="L157" s="41"/>
      <c r="M157" s="189" t="s">
        <v>18</v>
      </c>
      <c r="N157" s="190" t="s">
        <v>41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167</v>
      </c>
      <c r="AT157" s="193" t="s">
        <v>246</v>
      </c>
      <c r="AU157" s="193" t="s">
        <v>79</v>
      </c>
      <c r="AY157" s="19" t="s">
        <v>244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77</v>
      </c>
      <c r="BK157" s="194">
        <f>ROUND(I157*H157,2)</f>
        <v>0</v>
      </c>
      <c r="BL157" s="19" t="s">
        <v>167</v>
      </c>
      <c r="BM157" s="193" t="s">
        <v>6840</v>
      </c>
    </row>
    <row r="158" spans="1:65" s="12" customFormat="1" ht="22.9" customHeight="1">
      <c r="B158" s="165"/>
      <c r="C158" s="166"/>
      <c r="D158" s="167" t="s">
        <v>69</v>
      </c>
      <c r="E158" s="179" t="s">
        <v>740</v>
      </c>
      <c r="F158" s="179" t="s">
        <v>741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SUM(P159:P161)</f>
        <v>0</v>
      </c>
      <c r="Q158" s="173"/>
      <c r="R158" s="174">
        <f>SUM(R159:R161)</f>
        <v>1.0556700000000001</v>
      </c>
      <c r="S158" s="173"/>
      <c r="T158" s="175">
        <f>SUM(T159:T161)</f>
        <v>0</v>
      </c>
      <c r="AR158" s="176" t="s">
        <v>79</v>
      </c>
      <c r="AT158" s="177" t="s">
        <v>69</v>
      </c>
      <c r="AU158" s="177" t="s">
        <v>77</v>
      </c>
      <c r="AY158" s="176" t="s">
        <v>244</v>
      </c>
      <c r="BK158" s="178">
        <f>SUM(BK159:BK161)</f>
        <v>0</v>
      </c>
    </row>
    <row r="159" spans="1:65" s="2" customFormat="1" ht="62.65" customHeight="1">
      <c r="A159" s="36"/>
      <c r="B159" s="37"/>
      <c r="C159" s="181" t="s">
        <v>392</v>
      </c>
      <c r="D159" s="181" t="s">
        <v>246</v>
      </c>
      <c r="E159" s="182" t="s">
        <v>3333</v>
      </c>
      <c r="F159" s="183" t="s">
        <v>6841</v>
      </c>
      <c r="G159" s="184" t="s">
        <v>289</v>
      </c>
      <c r="H159" s="185">
        <v>23.1</v>
      </c>
      <c r="I159" s="186"/>
      <c r="J159" s="187">
        <f>ROUND(I159*H159,2)</f>
        <v>0</v>
      </c>
      <c r="K159" s="188"/>
      <c r="L159" s="41"/>
      <c r="M159" s="189" t="s">
        <v>18</v>
      </c>
      <c r="N159" s="190" t="s">
        <v>41</v>
      </c>
      <c r="O159" s="66"/>
      <c r="P159" s="191">
        <f>O159*H159</f>
        <v>0</v>
      </c>
      <c r="Q159" s="191">
        <v>4.5699999999999998E-2</v>
      </c>
      <c r="R159" s="191">
        <f>Q159*H159</f>
        <v>1.0556700000000001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167</v>
      </c>
      <c r="AT159" s="193" t="s">
        <v>246</v>
      </c>
      <c r="AU159" s="193" t="s">
        <v>79</v>
      </c>
      <c r="AY159" s="19" t="s">
        <v>244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77</v>
      </c>
      <c r="BK159" s="194">
        <f>ROUND(I159*H159,2)</f>
        <v>0</v>
      </c>
      <c r="BL159" s="19" t="s">
        <v>167</v>
      </c>
      <c r="BM159" s="193" t="s">
        <v>6842</v>
      </c>
    </row>
    <row r="160" spans="1:65" s="13" customFormat="1">
      <c r="B160" s="195"/>
      <c r="C160" s="196"/>
      <c r="D160" s="197" t="s">
        <v>252</v>
      </c>
      <c r="E160" s="198" t="s">
        <v>18</v>
      </c>
      <c r="F160" s="199" t="s">
        <v>6843</v>
      </c>
      <c r="G160" s="196"/>
      <c r="H160" s="200">
        <v>23.1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252</v>
      </c>
      <c r="AU160" s="206" t="s">
        <v>79</v>
      </c>
      <c r="AV160" s="13" t="s">
        <v>79</v>
      </c>
      <c r="AW160" s="13" t="s">
        <v>32</v>
      </c>
      <c r="AX160" s="13" t="s">
        <v>77</v>
      </c>
      <c r="AY160" s="206" t="s">
        <v>244</v>
      </c>
    </row>
    <row r="161" spans="1:65" s="2" customFormat="1" ht="44.25" customHeight="1">
      <c r="A161" s="36"/>
      <c r="B161" s="37"/>
      <c r="C161" s="181" t="s">
        <v>397</v>
      </c>
      <c r="D161" s="181" t="s">
        <v>246</v>
      </c>
      <c r="E161" s="182" t="s">
        <v>3598</v>
      </c>
      <c r="F161" s="183" t="s">
        <v>3599</v>
      </c>
      <c r="G161" s="184" t="s">
        <v>262</v>
      </c>
      <c r="H161" s="185">
        <v>1.056</v>
      </c>
      <c r="I161" s="186"/>
      <c r="J161" s="187">
        <f>ROUND(I161*H161,2)</f>
        <v>0</v>
      </c>
      <c r="K161" s="188"/>
      <c r="L161" s="41"/>
      <c r="M161" s="189" t="s">
        <v>18</v>
      </c>
      <c r="N161" s="190" t="s">
        <v>41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167</v>
      </c>
      <c r="AT161" s="193" t="s">
        <v>246</v>
      </c>
      <c r="AU161" s="193" t="s">
        <v>79</v>
      </c>
      <c r="AY161" s="19" t="s">
        <v>244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77</v>
      </c>
      <c r="BK161" s="194">
        <f>ROUND(I161*H161,2)</f>
        <v>0</v>
      </c>
      <c r="BL161" s="19" t="s">
        <v>167</v>
      </c>
      <c r="BM161" s="193" t="s">
        <v>6844</v>
      </c>
    </row>
    <row r="162" spans="1:65" s="12" customFormat="1" ht="22.9" customHeight="1">
      <c r="B162" s="165"/>
      <c r="C162" s="166"/>
      <c r="D162" s="167" t="s">
        <v>69</v>
      </c>
      <c r="E162" s="179" t="s">
        <v>809</v>
      </c>
      <c r="F162" s="179" t="s">
        <v>810</v>
      </c>
      <c r="G162" s="166"/>
      <c r="H162" s="166"/>
      <c r="I162" s="169"/>
      <c r="J162" s="180">
        <f>BK162</f>
        <v>0</v>
      </c>
      <c r="K162" s="166"/>
      <c r="L162" s="171"/>
      <c r="M162" s="172"/>
      <c r="N162" s="173"/>
      <c r="O162" s="173"/>
      <c r="P162" s="174">
        <f>SUM(P163:P176)</f>
        <v>0</v>
      </c>
      <c r="Q162" s="173"/>
      <c r="R162" s="174">
        <f>SUM(R163:R176)</f>
        <v>1.78E-2</v>
      </c>
      <c r="S162" s="173"/>
      <c r="T162" s="175">
        <f>SUM(T163:T176)</f>
        <v>1.1999999999999999E-3</v>
      </c>
      <c r="AR162" s="176" t="s">
        <v>79</v>
      </c>
      <c r="AT162" s="177" t="s">
        <v>69</v>
      </c>
      <c r="AU162" s="177" t="s">
        <v>77</v>
      </c>
      <c r="AY162" s="176" t="s">
        <v>244</v>
      </c>
      <c r="BK162" s="178">
        <f>SUM(BK163:BK176)</f>
        <v>0</v>
      </c>
    </row>
    <row r="163" spans="1:65" s="2" customFormat="1" ht="37.9" customHeight="1">
      <c r="A163" s="36"/>
      <c r="B163" s="37"/>
      <c r="C163" s="181" t="s">
        <v>402</v>
      </c>
      <c r="D163" s="181" t="s">
        <v>246</v>
      </c>
      <c r="E163" s="182" t="s">
        <v>4129</v>
      </c>
      <c r="F163" s="183" t="s">
        <v>4130</v>
      </c>
      <c r="G163" s="184" t="s">
        <v>249</v>
      </c>
      <c r="H163" s="185">
        <v>1</v>
      </c>
      <c r="I163" s="186"/>
      <c r="J163" s="187">
        <f>ROUND(I163*H163,2)</f>
        <v>0</v>
      </c>
      <c r="K163" s="188"/>
      <c r="L163" s="41"/>
      <c r="M163" s="189" t="s">
        <v>18</v>
      </c>
      <c r="N163" s="190" t="s">
        <v>41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167</v>
      </c>
      <c r="AT163" s="193" t="s">
        <v>246</v>
      </c>
      <c r="AU163" s="193" t="s">
        <v>79</v>
      </c>
      <c r="AY163" s="19" t="s">
        <v>244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77</v>
      </c>
      <c r="BK163" s="194">
        <f>ROUND(I163*H163,2)</f>
        <v>0</v>
      </c>
      <c r="BL163" s="19" t="s">
        <v>167</v>
      </c>
      <c r="BM163" s="193" t="s">
        <v>6845</v>
      </c>
    </row>
    <row r="164" spans="1:65" s="13" customFormat="1">
      <c r="B164" s="195"/>
      <c r="C164" s="196"/>
      <c r="D164" s="197" t="s">
        <v>252</v>
      </c>
      <c r="E164" s="198" t="s">
        <v>18</v>
      </c>
      <c r="F164" s="199" t="s">
        <v>77</v>
      </c>
      <c r="G164" s="196"/>
      <c r="H164" s="200">
        <v>1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252</v>
      </c>
      <c r="AU164" s="206" t="s">
        <v>79</v>
      </c>
      <c r="AV164" s="13" t="s">
        <v>79</v>
      </c>
      <c r="AW164" s="13" t="s">
        <v>32</v>
      </c>
      <c r="AX164" s="13" t="s">
        <v>77</v>
      </c>
      <c r="AY164" s="206" t="s">
        <v>244</v>
      </c>
    </row>
    <row r="165" spans="1:65" s="2" customFormat="1" ht="24.2" customHeight="1">
      <c r="A165" s="36"/>
      <c r="B165" s="37"/>
      <c r="C165" s="218" t="s">
        <v>407</v>
      </c>
      <c r="D165" s="218" t="s">
        <v>264</v>
      </c>
      <c r="E165" s="219" t="s">
        <v>4162</v>
      </c>
      <c r="F165" s="220" t="s">
        <v>4163</v>
      </c>
      <c r="G165" s="221" t="s">
        <v>249</v>
      </c>
      <c r="H165" s="222">
        <v>1</v>
      </c>
      <c r="I165" s="223"/>
      <c r="J165" s="224">
        <f>ROUND(I165*H165,2)</f>
        <v>0</v>
      </c>
      <c r="K165" s="225"/>
      <c r="L165" s="226"/>
      <c r="M165" s="227" t="s">
        <v>18</v>
      </c>
      <c r="N165" s="228" t="s">
        <v>41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415</v>
      </c>
      <c r="AT165" s="193" t="s">
        <v>264</v>
      </c>
      <c r="AU165" s="193" t="s">
        <v>79</v>
      </c>
      <c r="AY165" s="19" t="s">
        <v>244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77</v>
      </c>
      <c r="BK165" s="194">
        <f>ROUND(I165*H165,2)</f>
        <v>0</v>
      </c>
      <c r="BL165" s="19" t="s">
        <v>167</v>
      </c>
      <c r="BM165" s="193" t="s">
        <v>6846</v>
      </c>
    </row>
    <row r="166" spans="1:65" s="2" customFormat="1" ht="24.2" customHeight="1">
      <c r="A166" s="36"/>
      <c r="B166" s="37"/>
      <c r="C166" s="181" t="s">
        <v>411</v>
      </c>
      <c r="D166" s="181" t="s">
        <v>246</v>
      </c>
      <c r="E166" s="182" t="s">
        <v>894</v>
      </c>
      <c r="F166" s="183" t="s">
        <v>895</v>
      </c>
      <c r="G166" s="184" t="s">
        <v>249</v>
      </c>
      <c r="H166" s="185">
        <v>1</v>
      </c>
      <c r="I166" s="186"/>
      <c r="J166" s="187">
        <f>ROUND(I166*H166,2)</f>
        <v>0</v>
      </c>
      <c r="K166" s="188"/>
      <c r="L166" s="41"/>
      <c r="M166" s="189" t="s">
        <v>18</v>
      </c>
      <c r="N166" s="190" t="s">
        <v>41</v>
      </c>
      <c r="O166" s="66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167</v>
      </c>
      <c r="AT166" s="193" t="s">
        <v>246</v>
      </c>
      <c r="AU166" s="193" t="s">
        <v>79</v>
      </c>
      <c r="AY166" s="19" t="s">
        <v>244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77</v>
      </c>
      <c r="BK166" s="194">
        <f>ROUND(I166*H166,2)</f>
        <v>0</v>
      </c>
      <c r="BL166" s="19" t="s">
        <v>167</v>
      </c>
      <c r="BM166" s="193" t="s">
        <v>6847</v>
      </c>
    </row>
    <row r="167" spans="1:65" s="13" customFormat="1">
      <c r="B167" s="195"/>
      <c r="C167" s="196"/>
      <c r="D167" s="197" t="s">
        <v>252</v>
      </c>
      <c r="E167" s="198" t="s">
        <v>18</v>
      </c>
      <c r="F167" s="199" t="s">
        <v>77</v>
      </c>
      <c r="G167" s="196"/>
      <c r="H167" s="200">
        <v>1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252</v>
      </c>
      <c r="AU167" s="206" t="s">
        <v>79</v>
      </c>
      <c r="AV167" s="13" t="s">
        <v>79</v>
      </c>
      <c r="AW167" s="13" t="s">
        <v>32</v>
      </c>
      <c r="AX167" s="13" t="s">
        <v>77</v>
      </c>
      <c r="AY167" s="206" t="s">
        <v>244</v>
      </c>
    </row>
    <row r="168" spans="1:65" s="2" customFormat="1" ht="24.2" customHeight="1">
      <c r="A168" s="36"/>
      <c r="B168" s="37"/>
      <c r="C168" s="218" t="s">
        <v>415</v>
      </c>
      <c r="D168" s="218" t="s">
        <v>264</v>
      </c>
      <c r="E168" s="219" t="s">
        <v>898</v>
      </c>
      <c r="F168" s="220" t="s">
        <v>4242</v>
      </c>
      <c r="G168" s="221" t="s">
        <v>249</v>
      </c>
      <c r="H168" s="222">
        <v>1</v>
      </c>
      <c r="I168" s="223"/>
      <c r="J168" s="224">
        <f>ROUND(I168*H168,2)</f>
        <v>0</v>
      </c>
      <c r="K168" s="225"/>
      <c r="L168" s="226"/>
      <c r="M168" s="227" t="s">
        <v>18</v>
      </c>
      <c r="N168" s="228" t="s">
        <v>41</v>
      </c>
      <c r="O168" s="66"/>
      <c r="P168" s="191">
        <f>O168*H168</f>
        <v>0</v>
      </c>
      <c r="Q168" s="191">
        <v>1.1999999999999999E-3</v>
      </c>
      <c r="R168" s="191">
        <f>Q168*H168</f>
        <v>1.1999999999999999E-3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415</v>
      </c>
      <c r="AT168" s="193" t="s">
        <v>264</v>
      </c>
      <c r="AU168" s="193" t="s">
        <v>79</v>
      </c>
      <c r="AY168" s="19" t="s">
        <v>244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77</v>
      </c>
      <c r="BK168" s="194">
        <f>ROUND(I168*H168,2)</f>
        <v>0</v>
      </c>
      <c r="BL168" s="19" t="s">
        <v>167</v>
      </c>
      <c r="BM168" s="193" t="s">
        <v>6848</v>
      </c>
    </row>
    <row r="169" spans="1:65" s="13" customFormat="1">
      <c r="B169" s="195"/>
      <c r="C169" s="196"/>
      <c r="D169" s="197" t="s">
        <v>252</v>
      </c>
      <c r="E169" s="198" t="s">
        <v>18</v>
      </c>
      <c r="F169" s="199" t="s">
        <v>77</v>
      </c>
      <c r="G169" s="196"/>
      <c r="H169" s="200">
        <v>1</v>
      </c>
      <c r="I169" s="201"/>
      <c r="J169" s="196"/>
      <c r="K169" s="196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252</v>
      </c>
      <c r="AU169" s="206" t="s">
        <v>79</v>
      </c>
      <c r="AV169" s="13" t="s">
        <v>79</v>
      </c>
      <c r="AW169" s="13" t="s">
        <v>32</v>
      </c>
      <c r="AX169" s="13" t="s">
        <v>77</v>
      </c>
      <c r="AY169" s="206" t="s">
        <v>244</v>
      </c>
    </row>
    <row r="170" spans="1:65" s="2" customFormat="1" ht="37.9" customHeight="1">
      <c r="A170" s="36"/>
      <c r="B170" s="37"/>
      <c r="C170" s="181" t="s">
        <v>419</v>
      </c>
      <c r="D170" s="181" t="s">
        <v>246</v>
      </c>
      <c r="E170" s="182" t="s">
        <v>6849</v>
      </c>
      <c r="F170" s="183" t="s">
        <v>6850</v>
      </c>
      <c r="G170" s="184" t="s">
        <v>249</v>
      </c>
      <c r="H170" s="185">
        <v>1</v>
      </c>
      <c r="I170" s="186"/>
      <c r="J170" s="187">
        <f>ROUND(I170*H170,2)</f>
        <v>0</v>
      </c>
      <c r="K170" s="188"/>
      <c r="L170" s="41"/>
      <c r="M170" s="189" t="s">
        <v>18</v>
      </c>
      <c r="N170" s="190" t="s">
        <v>41</v>
      </c>
      <c r="O170" s="66"/>
      <c r="P170" s="191">
        <f>O170*H170</f>
        <v>0</v>
      </c>
      <c r="Q170" s="191">
        <v>0</v>
      </c>
      <c r="R170" s="191">
        <f>Q170*H170</f>
        <v>0</v>
      </c>
      <c r="S170" s="191">
        <v>1.1999999999999999E-3</v>
      </c>
      <c r="T170" s="192">
        <f>S170*H170</f>
        <v>1.1999999999999999E-3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167</v>
      </c>
      <c r="AT170" s="193" t="s">
        <v>246</v>
      </c>
      <c r="AU170" s="193" t="s">
        <v>79</v>
      </c>
      <c r="AY170" s="19" t="s">
        <v>244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77</v>
      </c>
      <c r="BK170" s="194">
        <f>ROUND(I170*H170,2)</f>
        <v>0</v>
      </c>
      <c r="BL170" s="19" t="s">
        <v>167</v>
      </c>
      <c r="BM170" s="193" t="s">
        <v>6851</v>
      </c>
    </row>
    <row r="171" spans="1:65" s="2" customFormat="1" ht="16.5" customHeight="1">
      <c r="A171" s="36"/>
      <c r="B171" s="37"/>
      <c r="C171" s="218" t="s">
        <v>423</v>
      </c>
      <c r="D171" s="218" t="s">
        <v>264</v>
      </c>
      <c r="E171" s="219" t="s">
        <v>6852</v>
      </c>
      <c r="F171" s="220" t="s">
        <v>6853</v>
      </c>
      <c r="G171" s="221" t="s">
        <v>249</v>
      </c>
      <c r="H171" s="222">
        <v>1</v>
      </c>
      <c r="I171" s="223"/>
      <c r="J171" s="224">
        <f>ROUND(I171*H171,2)</f>
        <v>0</v>
      </c>
      <c r="K171" s="225"/>
      <c r="L171" s="226"/>
      <c r="M171" s="227" t="s">
        <v>18</v>
      </c>
      <c r="N171" s="228" t="s">
        <v>41</v>
      </c>
      <c r="O171" s="66"/>
      <c r="P171" s="191">
        <f>O171*H171</f>
        <v>0</v>
      </c>
      <c r="Q171" s="191">
        <v>1.2999999999999999E-4</v>
      </c>
      <c r="R171" s="191">
        <f>Q171*H171</f>
        <v>1.2999999999999999E-4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267</v>
      </c>
      <c r="AT171" s="193" t="s">
        <v>264</v>
      </c>
      <c r="AU171" s="193" t="s">
        <v>79</v>
      </c>
      <c r="AY171" s="19" t="s">
        <v>244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77</v>
      </c>
      <c r="BK171" s="194">
        <f>ROUND(I171*H171,2)</f>
        <v>0</v>
      </c>
      <c r="BL171" s="19" t="s">
        <v>250</v>
      </c>
      <c r="BM171" s="193" t="s">
        <v>6854</v>
      </c>
    </row>
    <row r="172" spans="1:65" s="2" customFormat="1" ht="24.2" customHeight="1">
      <c r="A172" s="36"/>
      <c r="B172" s="37"/>
      <c r="C172" s="181" t="s">
        <v>427</v>
      </c>
      <c r="D172" s="181" t="s">
        <v>246</v>
      </c>
      <c r="E172" s="182" t="s">
        <v>902</v>
      </c>
      <c r="F172" s="183" t="s">
        <v>4312</v>
      </c>
      <c r="G172" s="184" t="s">
        <v>249</v>
      </c>
      <c r="H172" s="185">
        <v>1</v>
      </c>
      <c r="I172" s="186"/>
      <c r="J172" s="187">
        <f>ROUND(I172*H172,2)</f>
        <v>0</v>
      </c>
      <c r="K172" s="188"/>
      <c r="L172" s="41"/>
      <c r="M172" s="189" t="s">
        <v>18</v>
      </c>
      <c r="N172" s="190" t="s">
        <v>41</v>
      </c>
      <c r="O172" s="66"/>
      <c r="P172" s="191">
        <f>O172*H172</f>
        <v>0</v>
      </c>
      <c r="Q172" s="191">
        <v>4.6999999999999999E-4</v>
      </c>
      <c r="R172" s="191">
        <f>Q172*H172</f>
        <v>4.6999999999999999E-4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167</v>
      </c>
      <c r="AT172" s="193" t="s">
        <v>246</v>
      </c>
      <c r="AU172" s="193" t="s">
        <v>79</v>
      </c>
      <c r="AY172" s="19" t="s">
        <v>244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77</v>
      </c>
      <c r="BK172" s="194">
        <f>ROUND(I172*H172,2)</f>
        <v>0</v>
      </c>
      <c r="BL172" s="19" t="s">
        <v>167</v>
      </c>
      <c r="BM172" s="193" t="s">
        <v>6855</v>
      </c>
    </row>
    <row r="173" spans="1:65" s="13" customFormat="1">
      <c r="B173" s="195"/>
      <c r="C173" s="196"/>
      <c r="D173" s="197" t="s">
        <v>252</v>
      </c>
      <c r="E173" s="198" t="s">
        <v>18</v>
      </c>
      <c r="F173" s="199" t="s">
        <v>77</v>
      </c>
      <c r="G173" s="196"/>
      <c r="H173" s="200">
        <v>1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252</v>
      </c>
      <c r="AU173" s="206" t="s">
        <v>79</v>
      </c>
      <c r="AV173" s="13" t="s">
        <v>79</v>
      </c>
      <c r="AW173" s="13" t="s">
        <v>32</v>
      </c>
      <c r="AX173" s="13" t="s">
        <v>77</v>
      </c>
      <c r="AY173" s="206" t="s">
        <v>244</v>
      </c>
    </row>
    <row r="174" spans="1:65" s="2" customFormat="1" ht="37.9" customHeight="1">
      <c r="A174" s="36"/>
      <c r="B174" s="37"/>
      <c r="C174" s="218" t="s">
        <v>431</v>
      </c>
      <c r="D174" s="218" t="s">
        <v>264</v>
      </c>
      <c r="E174" s="219" t="s">
        <v>4315</v>
      </c>
      <c r="F174" s="220" t="s">
        <v>4316</v>
      </c>
      <c r="G174" s="221" t="s">
        <v>249</v>
      </c>
      <c r="H174" s="222">
        <v>1</v>
      </c>
      <c r="I174" s="223"/>
      <c r="J174" s="224">
        <f>ROUND(I174*H174,2)</f>
        <v>0</v>
      </c>
      <c r="K174" s="225"/>
      <c r="L174" s="226"/>
      <c r="M174" s="227" t="s">
        <v>18</v>
      </c>
      <c r="N174" s="228" t="s">
        <v>41</v>
      </c>
      <c r="O174" s="66"/>
      <c r="P174" s="191">
        <f>O174*H174</f>
        <v>0</v>
      </c>
      <c r="Q174" s="191">
        <v>1.6E-2</v>
      </c>
      <c r="R174" s="191">
        <f>Q174*H174</f>
        <v>1.6E-2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415</v>
      </c>
      <c r="AT174" s="193" t="s">
        <v>264</v>
      </c>
      <c r="AU174" s="193" t="s">
        <v>79</v>
      </c>
      <c r="AY174" s="19" t="s">
        <v>244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77</v>
      </c>
      <c r="BK174" s="194">
        <f>ROUND(I174*H174,2)</f>
        <v>0</v>
      </c>
      <c r="BL174" s="19" t="s">
        <v>167</v>
      </c>
      <c r="BM174" s="193" t="s">
        <v>6856</v>
      </c>
    </row>
    <row r="175" spans="1:65" s="13" customFormat="1">
      <c r="B175" s="195"/>
      <c r="C175" s="196"/>
      <c r="D175" s="197" t="s">
        <v>252</v>
      </c>
      <c r="E175" s="198" t="s">
        <v>18</v>
      </c>
      <c r="F175" s="199" t="s">
        <v>77</v>
      </c>
      <c r="G175" s="196"/>
      <c r="H175" s="200">
        <v>1</v>
      </c>
      <c r="I175" s="201"/>
      <c r="J175" s="196"/>
      <c r="K175" s="196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252</v>
      </c>
      <c r="AU175" s="206" t="s">
        <v>79</v>
      </c>
      <c r="AV175" s="13" t="s">
        <v>79</v>
      </c>
      <c r="AW175" s="13" t="s">
        <v>32</v>
      </c>
      <c r="AX175" s="13" t="s">
        <v>77</v>
      </c>
      <c r="AY175" s="206" t="s">
        <v>244</v>
      </c>
    </row>
    <row r="176" spans="1:65" s="2" customFormat="1" ht="49.15" customHeight="1">
      <c r="A176" s="36"/>
      <c r="B176" s="37"/>
      <c r="C176" s="181" t="s">
        <v>435</v>
      </c>
      <c r="D176" s="181" t="s">
        <v>246</v>
      </c>
      <c r="E176" s="182" t="s">
        <v>4446</v>
      </c>
      <c r="F176" s="183" t="s">
        <v>4447</v>
      </c>
      <c r="G176" s="184" t="s">
        <v>262</v>
      </c>
      <c r="H176" s="185">
        <v>1.7999999999999999E-2</v>
      </c>
      <c r="I176" s="186"/>
      <c r="J176" s="187">
        <f>ROUND(I176*H176,2)</f>
        <v>0</v>
      </c>
      <c r="K176" s="188"/>
      <c r="L176" s="41"/>
      <c r="M176" s="189" t="s">
        <v>18</v>
      </c>
      <c r="N176" s="190" t="s">
        <v>41</v>
      </c>
      <c r="O176" s="6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167</v>
      </c>
      <c r="AT176" s="193" t="s">
        <v>246</v>
      </c>
      <c r="AU176" s="193" t="s">
        <v>79</v>
      </c>
      <c r="AY176" s="19" t="s">
        <v>244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77</v>
      </c>
      <c r="BK176" s="194">
        <f>ROUND(I176*H176,2)</f>
        <v>0</v>
      </c>
      <c r="BL176" s="19" t="s">
        <v>167</v>
      </c>
      <c r="BM176" s="193" t="s">
        <v>6857</v>
      </c>
    </row>
    <row r="177" spans="1:65" s="12" customFormat="1" ht="22.9" customHeight="1">
      <c r="B177" s="165"/>
      <c r="C177" s="166"/>
      <c r="D177" s="167" t="s">
        <v>69</v>
      </c>
      <c r="E177" s="179" t="s">
        <v>1024</v>
      </c>
      <c r="F177" s="179" t="s">
        <v>1025</v>
      </c>
      <c r="G177" s="166"/>
      <c r="H177" s="166"/>
      <c r="I177" s="169"/>
      <c r="J177" s="180">
        <f>BK177</f>
        <v>0</v>
      </c>
      <c r="K177" s="166"/>
      <c r="L177" s="171"/>
      <c r="M177" s="172"/>
      <c r="N177" s="173"/>
      <c r="O177" s="173"/>
      <c r="P177" s="174">
        <f>SUM(P178:P211)</f>
        <v>0</v>
      </c>
      <c r="Q177" s="173"/>
      <c r="R177" s="174">
        <f>SUM(R178:R211)</f>
        <v>0.26833039999999991</v>
      </c>
      <c r="S177" s="173"/>
      <c r="T177" s="175">
        <f>SUM(T178:T211)</f>
        <v>0.16120200000000001</v>
      </c>
      <c r="AR177" s="176" t="s">
        <v>79</v>
      </c>
      <c r="AT177" s="177" t="s">
        <v>69</v>
      </c>
      <c r="AU177" s="177" t="s">
        <v>77</v>
      </c>
      <c r="AY177" s="176" t="s">
        <v>244</v>
      </c>
      <c r="BK177" s="178">
        <f>SUM(BK178:BK211)</f>
        <v>0</v>
      </c>
    </row>
    <row r="178" spans="1:65" s="2" customFormat="1" ht="33" customHeight="1">
      <c r="A178" s="36"/>
      <c r="B178" s="37"/>
      <c r="C178" s="181" t="s">
        <v>440</v>
      </c>
      <c r="D178" s="181" t="s">
        <v>246</v>
      </c>
      <c r="E178" s="182" t="s">
        <v>4680</v>
      </c>
      <c r="F178" s="183" t="s">
        <v>4681</v>
      </c>
      <c r="G178" s="184" t="s">
        <v>289</v>
      </c>
      <c r="H178" s="185">
        <v>51.42</v>
      </c>
      <c r="I178" s="186"/>
      <c r="J178" s="187">
        <f>ROUND(I178*H178,2)</f>
        <v>0</v>
      </c>
      <c r="K178" s="188"/>
      <c r="L178" s="41"/>
      <c r="M178" s="189" t="s">
        <v>18</v>
      </c>
      <c r="N178" s="190" t="s">
        <v>41</v>
      </c>
      <c r="O178" s="66"/>
      <c r="P178" s="191">
        <f>O178*H178</f>
        <v>0</v>
      </c>
      <c r="Q178" s="191">
        <v>4.4999999999999997E-3</v>
      </c>
      <c r="R178" s="191">
        <f>Q178*H178</f>
        <v>0.23138999999999998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167</v>
      </c>
      <c r="AT178" s="193" t="s">
        <v>246</v>
      </c>
      <c r="AU178" s="193" t="s">
        <v>79</v>
      </c>
      <c r="AY178" s="19" t="s">
        <v>244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77</v>
      </c>
      <c r="BK178" s="194">
        <f>ROUND(I178*H178,2)</f>
        <v>0</v>
      </c>
      <c r="BL178" s="19" t="s">
        <v>167</v>
      </c>
      <c r="BM178" s="193" t="s">
        <v>6858</v>
      </c>
    </row>
    <row r="179" spans="1:65" s="15" customFormat="1">
      <c r="B179" s="229"/>
      <c r="C179" s="230"/>
      <c r="D179" s="197" t="s">
        <v>252</v>
      </c>
      <c r="E179" s="231" t="s">
        <v>18</v>
      </c>
      <c r="F179" s="232" t="s">
        <v>6859</v>
      </c>
      <c r="G179" s="230"/>
      <c r="H179" s="231" t="s">
        <v>18</v>
      </c>
      <c r="I179" s="233"/>
      <c r="J179" s="230"/>
      <c r="K179" s="230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252</v>
      </c>
      <c r="AU179" s="238" t="s">
        <v>79</v>
      </c>
      <c r="AV179" s="15" t="s">
        <v>77</v>
      </c>
      <c r="AW179" s="15" t="s">
        <v>32</v>
      </c>
      <c r="AX179" s="15" t="s">
        <v>70</v>
      </c>
      <c r="AY179" s="238" t="s">
        <v>244</v>
      </c>
    </row>
    <row r="180" spans="1:65" s="13" customFormat="1">
      <c r="B180" s="195"/>
      <c r="C180" s="196"/>
      <c r="D180" s="197" t="s">
        <v>252</v>
      </c>
      <c r="E180" s="198" t="s">
        <v>18</v>
      </c>
      <c r="F180" s="199" t="s">
        <v>6860</v>
      </c>
      <c r="G180" s="196"/>
      <c r="H180" s="200">
        <v>51.42</v>
      </c>
      <c r="I180" s="201"/>
      <c r="J180" s="196"/>
      <c r="K180" s="196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252</v>
      </c>
      <c r="AU180" s="206" t="s">
        <v>79</v>
      </c>
      <c r="AV180" s="13" t="s">
        <v>79</v>
      </c>
      <c r="AW180" s="13" t="s">
        <v>32</v>
      </c>
      <c r="AX180" s="13" t="s">
        <v>77</v>
      </c>
      <c r="AY180" s="206" t="s">
        <v>244</v>
      </c>
    </row>
    <row r="181" spans="1:65" s="2" customFormat="1" ht="24.2" customHeight="1">
      <c r="A181" s="36"/>
      <c r="B181" s="37"/>
      <c r="C181" s="181" t="s">
        <v>447</v>
      </c>
      <c r="D181" s="181" t="s">
        <v>246</v>
      </c>
      <c r="E181" s="182" t="s">
        <v>1035</v>
      </c>
      <c r="F181" s="183" t="s">
        <v>1036</v>
      </c>
      <c r="G181" s="184" t="s">
        <v>289</v>
      </c>
      <c r="H181" s="185">
        <v>51.42</v>
      </c>
      <c r="I181" s="186"/>
      <c r="J181" s="187">
        <f>ROUND(I181*H181,2)</f>
        <v>0</v>
      </c>
      <c r="K181" s="188"/>
      <c r="L181" s="41"/>
      <c r="M181" s="189" t="s">
        <v>18</v>
      </c>
      <c r="N181" s="190" t="s">
        <v>41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3.0000000000000001E-3</v>
      </c>
      <c r="T181" s="192">
        <f>S181*H181</f>
        <v>0.15426000000000001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167</v>
      </c>
      <c r="AT181" s="193" t="s">
        <v>246</v>
      </c>
      <c r="AU181" s="193" t="s">
        <v>79</v>
      </c>
      <c r="AY181" s="19" t="s">
        <v>244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77</v>
      </c>
      <c r="BK181" s="194">
        <f>ROUND(I181*H181,2)</f>
        <v>0</v>
      </c>
      <c r="BL181" s="19" t="s">
        <v>167</v>
      </c>
      <c r="BM181" s="193" t="s">
        <v>6861</v>
      </c>
    </row>
    <row r="182" spans="1:65" s="15" customFormat="1">
      <c r="B182" s="229"/>
      <c r="C182" s="230"/>
      <c r="D182" s="197" t="s">
        <v>252</v>
      </c>
      <c r="E182" s="231" t="s">
        <v>18</v>
      </c>
      <c r="F182" s="232" t="s">
        <v>6859</v>
      </c>
      <c r="G182" s="230"/>
      <c r="H182" s="231" t="s">
        <v>18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252</v>
      </c>
      <c r="AU182" s="238" t="s">
        <v>79</v>
      </c>
      <c r="AV182" s="15" t="s">
        <v>77</v>
      </c>
      <c r="AW182" s="15" t="s">
        <v>32</v>
      </c>
      <c r="AX182" s="15" t="s">
        <v>70</v>
      </c>
      <c r="AY182" s="238" t="s">
        <v>244</v>
      </c>
    </row>
    <row r="183" spans="1:65" s="13" customFormat="1">
      <c r="B183" s="195"/>
      <c r="C183" s="196"/>
      <c r="D183" s="197" t="s">
        <v>252</v>
      </c>
      <c r="E183" s="198" t="s">
        <v>18</v>
      </c>
      <c r="F183" s="199" t="s">
        <v>6860</v>
      </c>
      <c r="G183" s="196"/>
      <c r="H183" s="200">
        <v>51.42</v>
      </c>
      <c r="I183" s="201"/>
      <c r="J183" s="196"/>
      <c r="K183" s="196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252</v>
      </c>
      <c r="AU183" s="206" t="s">
        <v>79</v>
      </c>
      <c r="AV183" s="13" t="s">
        <v>79</v>
      </c>
      <c r="AW183" s="13" t="s">
        <v>32</v>
      </c>
      <c r="AX183" s="13" t="s">
        <v>70</v>
      </c>
      <c r="AY183" s="206" t="s">
        <v>244</v>
      </c>
    </row>
    <row r="184" spans="1:65" s="14" customFormat="1">
      <c r="B184" s="207"/>
      <c r="C184" s="208"/>
      <c r="D184" s="197" t="s">
        <v>252</v>
      </c>
      <c r="E184" s="209" t="s">
        <v>18</v>
      </c>
      <c r="F184" s="210" t="s">
        <v>254</v>
      </c>
      <c r="G184" s="208"/>
      <c r="H184" s="211">
        <v>51.42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252</v>
      </c>
      <c r="AU184" s="217" t="s">
        <v>79</v>
      </c>
      <c r="AV184" s="14" t="s">
        <v>250</v>
      </c>
      <c r="AW184" s="14" t="s">
        <v>32</v>
      </c>
      <c r="AX184" s="14" t="s">
        <v>77</v>
      </c>
      <c r="AY184" s="217" t="s">
        <v>244</v>
      </c>
    </row>
    <row r="185" spans="1:65" s="2" customFormat="1" ht="24.2" customHeight="1">
      <c r="A185" s="36"/>
      <c r="B185" s="37"/>
      <c r="C185" s="181" t="s">
        <v>452</v>
      </c>
      <c r="D185" s="181" t="s">
        <v>246</v>
      </c>
      <c r="E185" s="182" t="s">
        <v>1044</v>
      </c>
      <c r="F185" s="183" t="s">
        <v>4688</v>
      </c>
      <c r="G185" s="184" t="s">
        <v>289</v>
      </c>
      <c r="H185" s="185">
        <v>51.42</v>
      </c>
      <c r="I185" s="186"/>
      <c r="J185" s="187">
        <f>ROUND(I185*H185,2)</f>
        <v>0</v>
      </c>
      <c r="K185" s="188"/>
      <c r="L185" s="41"/>
      <c r="M185" s="189" t="s">
        <v>18</v>
      </c>
      <c r="N185" s="190" t="s">
        <v>41</v>
      </c>
      <c r="O185" s="66"/>
      <c r="P185" s="191">
        <f>O185*H185</f>
        <v>0</v>
      </c>
      <c r="Q185" s="191">
        <v>6.9999999999999999E-4</v>
      </c>
      <c r="R185" s="191">
        <f>Q185*H185</f>
        <v>3.5993999999999998E-2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167</v>
      </c>
      <c r="AT185" s="193" t="s">
        <v>246</v>
      </c>
      <c r="AU185" s="193" t="s">
        <v>79</v>
      </c>
      <c r="AY185" s="19" t="s">
        <v>244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77</v>
      </c>
      <c r="BK185" s="194">
        <f>ROUND(I185*H185,2)</f>
        <v>0</v>
      </c>
      <c r="BL185" s="19" t="s">
        <v>167</v>
      </c>
      <c r="BM185" s="193" t="s">
        <v>6862</v>
      </c>
    </row>
    <row r="186" spans="1:65" s="15" customFormat="1">
      <c r="B186" s="229"/>
      <c r="C186" s="230"/>
      <c r="D186" s="197" t="s">
        <v>252</v>
      </c>
      <c r="E186" s="231" t="s">
        <v>18</v>
      </c>
      <c r="F186" s="232" t="s">
        <v>6859</v>
      </c>
      <c r="G186" s="230"/>
      <c r="H186" s="231" t="s">
        <v>18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252</v>
      </c>
      <c r="AU186" s="238" t="s">
        <v>79</v>
      </c>
      <c r="AV186" s="15" t="s">
        <v>77</v>
      </c>
      <c r="AW186" s="15" t="s">
        <v>32</v>
      </c>
      <c r="AX186" s="15" t="s">
        <v>70</v>
      </c>
      <c r="AY186" s="238" t="s">
        <v>244</v>
      </c>
    </row>
    <row r="187" spans="1:65" s="13" customFormat="1">
      <c r="B187" s="195"/>
      <c r="C187" s="196"/>
      <c r="D187" s="197" t="s">
        <v>252</v>
      </c>
      <c r="E187" s="198" t="s">
        <v>18</v>
      </c>
      <c r="F187" s="199" t="s">
        <v>6860</v>
      </c>
      <c r="G187" s="196"/>
      <c r="H187" s="200">
        <v>51.42</v>
      </c>
      <c r="I187" s="201"/>
      <c r="J187" s="196"/>
      <c r="K187" s="196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252</v>
      </c>
      <c r="AU187" s="206" t="s">
        <v>79</v>
      </c>
      <c r="AV187" s="13" t="s">
        <v>79</v>
      </c>
      <c r="AW187" s="13" t="s">
        <v>32</v>
      </c>
      <c r="AX187" s="13" t="s">
        <v>70</v>
      </c>
      <c r="AY187" s="206" t="s">
        <v>244</v>
      </c>
    </row>
    <row r="188" spans="1:65" s="14" customFormat="1">
      <c r="B188" s="207"/>
      <c r="C188" s="208"/>
      <c r="D188" s="197" t="s">
        <v>252</v>
      </c>
      <c r="E188" s="209" t="s">
        <v>18</v>
      </c>
      <c r="F188" s="210" t="s">
        <v>254</v>
      </c>
      <c r="G188" s="208"/>
      <c r="H188" s="211">
        <v>51.42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252</v>
      </c>
      <c r="AU188" s="217" t="s">
        <v>79</v>
      </c>
      <c r="AV188" s="14" t="s">
        <v>250</v>
      </c>
      <c r="AW188" s="14" t="s">
        <v>32</v>
      </c>
      <c r="AX188" s="14" t="s">
        <v>77</v>
      </c>
      <c r="AY188" s="217" t="s">
        <v>244</v>
      </c>
    </row>
    <row r="189" spans="1:65" s="2" customFormat="1" ht="21.75" customHeight="1">
      <c r="A189" s="36"/>
      <c r="B189" s="37"/>
      <c r="C189" s="218" t="s">
        <v>459</v>
      </c>
      <c r="D189" s="218" t="s">
        <v>264</v>
      </c>
      <c r="E189" s="219" t="s">
        <v>1048</v>
      </c>
      <c r="F189" s="220" t="s">
        <v>1049</v>
      </c>
      <c r="G189" s="221" t="s">
        <v>289</v>
      </c>
      <c r="H189" s="222">
        <v>56.561999999999998</v>
      </c>
      <c r="I189" s="223"/>
      <c r="J189" s="224">
        <f>ROUND(I189*H189,2)</f>
        <v>0</v>
      </c>
      <c r="K189" s="225"/>
      <c r="L189" s="226"/>
      <c r="M189" s="227" t="s">
        <v>18</v>
      </c>
      <c r="N189" s="228" t="s">
        <v>41</v>
      </c>
      <c r="O189" s="6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415</v>
      </c>
      <c r="AT189" s="193" t="s">
        <v>264</v>
      </c>
      <c r="AU189" s="193" t="s">
        <v>79</v>
      </c>
      <c r="AY189" s="19" t="s">
        <v>244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77</v>
      </c>
      <c r="BK189" s="194">
        <f>ROUND(I189*H189,2)</f>
        <v>0</v>
      </c>
      <c r="BL189" s="19" t="s">
        <v>167</v>
      </c>
      <c r="BM189" s="193" t="s">
        <v>6863</v>
      </c>
    </row>
    <row r="190" spans="1:65" s="13" customFormat="1">
      <c r="B190" s="195"/>
      <c r="C190" s="196"/>
      <c r="D190" s="197" t="s">
        <v>252</v>
      </c>
      <c r="E190" s="198" t="s">
        <v>18</v>
      </c>
      <c r="F190" s="199" t="s">
        <v>6864</v>
      </c>
      <c r="G190" s="196"/>
      <c r="H190" s="200">
        <v>56.561999999999998</v>
      </c>
      <c r="I190" s="201"/>
      <c r="J190" s="196"/>
      <c r="K190" s="196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252</v>
      </c>
      <c r="AU190" s="206" t="s">
        <v>79</v>
      </c>
      <c r="AV190" s="13" t="s">
        <v>79</v>
      </c>
      <c r="AW190" s="13" t="s">
        <v>32</v>
      </c>
      <c r="AX190" s="13" t="s">
        <v>70</v>
      </c>
      <c r="AY190" s="206" t="s">
        <v>244</v>
      </c>
    </row>
    <row r="191" spans="1:65" s="14" customFormat="1">
      <c r="B191" s="207"/>
      <c r="C191" s="208"/>
      <c r="D191" s="197" t="s">
        <v>252</v>
      </c>
      <c r="E191" s="209" t="s">
        <v>18</v>
      </c>
      <c r="F191" s="210" t="s">
        <v>254</v>
      </c>
      <c r="G191" s="208"/>
      <c r="H191" s="211">
        <v>56.561999999999998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252</v>
      </c>
      <c r="AU191" s="217" t="s">
        <v>79</v>
      </c>
      <c r="AV191" s="14" t="s">
        <v>250</v>
      </c>
      <c r="AW191" s="14" t="s">
        <v>32</v>
      </c>
      <c r="AX191" s="14" t="s">
        <v>77</v>
      </c>
      <c r="AY191" s="217" t="s">
        <v>244</v>
      </c>
    </row>
    <row r="192" spans="1:65" s="2" customFormat="1" ht="21.75" customHeight="1">
      <c r="A192" s="36"/>
      <c r="B192" s="37"/>
      <c r="C192" s="181" t="s">
        <v>467</v>
      </c>
      <c r="D192" s="181" t="s">
        <v>246</v>
      </c>
      <c r="E192" s="182" t="s">
        <v>1052</v>
      </c>
      <c r="F192" s="183" t="s">
        <v>1053</v>
      </c>
      <c r="G192" s="184" t="s">
        <v>379</v>
      </c>
      <c r="H192" s="185">
        <v>23.14</v>
      </c>
      <c r="I192" s="186"/>
      <c r="J192" s="187">
        <f>ROUND(I192*H192,2)</f>
        <v>0</v>
      </c>
      <c r="K192" s="188"/>
      <c r="L192" s="41"/>
      <c r="M192" s="189" t="s">
        <v>18</v>
      </c>
      <c r="N192" s="190" t="s">
        <v>41</v>
      </c>
      <c r="O192" s="66"/>
      <c r="P192" s="191">
        <f>O192*H192</f>
        <v>0</v>
      </c>
      <c r="Q192" s="191">
        <v>0</v>
      </c>
      <c r="R192" s="191">
        <f>Q192*H192</f>
        <v>0</v>
      </c>
      <c r="S192" s="191">
        <v>2.9999999999999997E-4</v>
      </c>
      <c r="T192" s="192">
        <f>S192*H192</f>
        <v>6.9419999999999994E-3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167</v>
      </c>
      <c r="AT192" s="193" t="s">
        <v>246</v>
      </c>
      <c r="AU192" s="193" t="s">
        <v>79</v>
      </c>
      <c r="AY192" s="19" t="s">
        <v>244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77</v>
      </c>
      <c r="BK192" s="194">
        <f>ROUND(I192*H192,2)</f>
        <v>0</v>
      </c>
      <c r="BL192" s="19" t="s">
        <v>167</v>
      </c>
      <c r="BM192" s="193" t="s">
        <v>6865</v>
      </c>
    </row>
    <row r="193" spans="1:65" s="13" customFormat="1">
      <c r="B193" s="195"/>
      <c r="C193" s="196"/>
      <c r="D193" s="197" t="s">
        <v>252</v>
      </c>
      <c r="E193" s="198" t="s">
        <v>18</v>
      </c>
      <c r="F193" s="199" t="s">
        <v>6866</v>
      </c>
      <c r="G193" s="196"/>
      <c r="H193" s="200">
        <v>23.14</v>
      </c>
      <c r="I193" s="201"/>
      <c r="J193" s="196"/>
      <c r="K193" s="196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252</v>
      </c>
      <c r="AU193" s="206" t="s">
        <v>79</v>
      </c>
      <c r="AV193" s="13" t="s">
        <v>79</v>
      </c>
      <c r="AW193" s="13" t="s">
        <v>32</v>
      </c>
      <c r="AX193" s="13" t="s">
        <v>70</v>
      </c>
      <c r="AY193" s="206" t="s">
        <v>244</v>
      </c>
    </row>
    <row r="194" spans="1:65" s="14" customFormat="1">
      <c r="B194" s="207"/>
      <c r="C194" s="208"/>
      <c r="D194" s="197" t="s">
        <v>252</v>
      </c>
      <c r="E194" s="209" t="s">
        <v>18</v>
      </c>
      <c r="F194" s="210" t="s">
        <v>254</v>
      </c>
      <c r="G194" s="208"/>
      <c r="H194" s="211">
        <v>23.14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252</v>
      </c>
      <c r="AU194" s="217" t="s">
        <v>79</v>
      </c>
      <c r="AV194" s="14" t="s">
        <v>250</v>
      </c>
      <c r="AW194" s="14" t="s">
        <v>32</v>
      </c>
      <c r="AX194" s="14" t="s">
        <v>77</v>
      </c>
      <c r="AY194" s="217" t="s">
        <v>244</v>
      </c>
    </row>
    <row r="195" spans="1:65" s="2" customFormat="1" ht="21.75" customHeight="1">
      <c r="A195" s="36"/>
      <c r="B195" s="37"/>
      <c r="C195" s="181" t="s">
        <v>472</v>
      </c>
      <c r="D195" s="181" t="s">
        <v>246</v>
      </c>
      <c r="E195" s="182" t="s">
        <v>4704</v>
      </c>
      <c r="F195" s="183" t="s">
        <v>4705</v>
      </c>
      <c r="G195" s="184" t="s">
        <v>379</v>
      </c>
      <c r="H195" s="185">
        <v>38.14</v>
      </c>
      <c r="I195" s="186"/>
      <c r="J195" s="187">
        <f>ROUND(I195*H195,2)</f>
        <v>0</v>
      </c>
      <c r="K195" s="188"/>
      <c r="L195" s="41"/>
      <c r="M195" s="189" t="s">
        <v>18</v>
      </c>
      <c r="N195" s="190" t="s">
        <v>41</v>
      </c>
      <c r="O195" s="66"/>
      <c r="P195" s="191">
        <f>O195*H195</f>
        <v>0</v>
      </c>
      <c r="Q195" s="191">
        <v>1.0000000000000001E-5</v>
      </c>
      <c r="R195" s="191">
        <f>Q195*H195</f>
        <v>3.8140000000000005E-4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167</v>
      </c>
      <c r="AT195" s="193" t="s">
        <v>246</v>
      </c>
      <c r="AU195" s="193" t="s">
        <v>79</v>
      </c>
      <c r="AY195" s="19" t="s">
        <v>244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77</v>
      </c>
      <c r="BK195" s="194">
        <f>ROUND(I195*H195,2)</f>
        <v>0</v>
      </c>
      <c r="BL195" s="19" t="s">
        <v>167</v>
      </c>
      <c r="BM195" s="193" t="s">
        <v>6867</v>
      </c>
    </row>
    <row r="196" spans="1:65" s="13" customFormat="1">
      <c r="B196" s="195"/>
      <c r="C196" s="196"/>
      <c r="D196" s="197" t="s">
        <v>252</v>
      </c>
      <c r="E196" s="198" t="s">
        <v>18</v>
      </c>
      <c r="F196" s="199" t="s">
        <v>6868</v>
      </c>
      <c r="G196" s="196"/>
      <c r="H196" s="200">
        <v>38.14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252</v>
      </c>
      <c r="AU196" s="206" t="s">
        <v>79</v>
      </c>
      <c r="AV196" s="13" t="s">
        <v>79</v>
      </c>
      <c r="AW196" s="13" t="s">
        <v>32</v>
      </c>
      <c r="AX196" s="13" t="s">
        <v>70</v>
      </c>
      <c r="AY196" s="206" t="s">
        <v>244</v>
      </c>
    </row>
    <row r="197" spans="1:65" s="14" customFormat="1">
      <c r="B197" s="207"/>
      <c r="C197" s="208"/>
      <c r="D197" s="197" t="s">
        <v>252</v>
      </c>
      <c r="E197" s="209" t="s">
        <v>18</v>
      </c>
      <c r="F197" s="210" t="s">
        <v>254</v>
      </c>
      <c r="G197" s="208"/>
      <c r="H197" s="211">
        <v>38.14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252</v>
      </c>
      <c r="AU197" s="217" t="s">
        <v>79</v>
      </c>
      <c r="AV197" s="14" t="s">
        <v>250</v>
      </c>
      <c r="AW197" s="14" t="s">
        <v>32</v>
      </c>
      <c r="AX197" s="14" t="s">
        <v>77</v>
      </c>
      <c r="AY197" s="217" t="s">
        <v>244</v>
      </c>
    </row>
    <row r="198" spans="1:65" s="2" customFormat="1" ht="16.5" customHeight="1">
      <c r="A198" s="36"/>
      <c r="B198" s="37"/>
      <c r="C198" s="218" t="s">
        <v>478</v>
      </c>
      <c r="D198" s="218" t="s">
        <v>264</v>
      </c>
      <c r="E198" s="219" t="s">
        <v>4709</v>
      </c>
      <c r="F198" s="220" t="s">
        <v>4710</v>
      </c>
      <c r="G198" s="221" t="s">
        <v>289</v>
      </c>
      <c r="H198" s="222">
        <v>2.2879999999999998</v>
      </c>
      <c r="I198" s="223"/>
      <c r="J198" s="224">
        <f>ROUND(I198*H198,2)</f>
        <v>0</v>
      </c>
      <c r="K198" s="225"/>
      <c r="L198" s="226"/>
      <c r="M198" s="227" t="s">
        <v>18</v>
      </c>
      <c r="N198" s="228" t="s">
        <v>41</v>
      </c>
      <c r="O198" s="6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415</v>
      </c>
      <c r="AT198" s="193" t="s">
        <v>264</v>
      </c>
      <c r="AU198" s="193" t="s">
        <v>79</v>
      </c>
      <c r="AY198" s="19" t="s">
        <v>244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77</v>
      </c>
      <c r="BK198" s="194">
        <f>ROUND(I198*H198,2)</f>
        <v>0</v>
      </c>
      <c r="BL198" s="19" t="s">
        <v>167</v>
      </c>
      <c r="BM198" s="193" t="s">
        <v>6869</v>
      </c>
    </row>
    <row r="199" spans="1:65" s="13" customFormat="1">
      <c r="B199" s="195"/>
      <c r="C199" s="196"/>
      <c r="D199" s="197" t="s">
        <v>252</v>
      </c>
      <c r="E199" s="198" t="s">
        <v>18</v>
      </c>
      <c r="F199" s="199" t="s">
        <v>6870</v>
      </c>
      <c r="G199" s="196"/>
      <c r="H199" s="200">
        <v>2.2879999999999998</v>
      </c>
      <c r="I199" s="201"/>
      <c r="J199" s="196"/>
      <c r="K199" s="196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252</v>
      </c>
      <c r="AU199" s="206" t="s">
        <v>79</v>
      </c>
      <c r="AV199" s="13" t="s">
        <v>79</v>
      </c>
      <c r="AW199" s="13" t="s">
        <v>32</v>
      </c>
      <c r="AX199" s="13" t="s">
        <v>70</v>
      </c>
      <c r="AY199" s="206" t="s">
        <v>244</v>
      </c>
    </row>
    <row r="200" spans="1:65" s="14" customFormat="1">
      <c r="B200" s="207"/>
      <c r="C200" s="208"/>
      <c r="D200" s="197" t="s">
        <v>252</v>
      </c>
      <c r="E200" s="209" t="s">
        <v>18</v>
      </c>
      <c r="F200" s="210" t="s">
        <v>254</v>
      </c>
      <c r="G200" s="208"/>
      <c r="H200" s="211">
        <v>2.2879999999999998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252</v>
      </c>
      <c r="AU200" s="217" t="s">
        <v>79</v>
      </c>
      <c r="AV200" s="14" t="s">
        <v>250</v>
      </c>
      <c r="AW200" s="14" t="s">
        <v>32</v>
      </c>
      <c r="AX200" s="14" t="s">
        <v>77</v>
      </c>
      <c r="AY200" s="217" t="s">
        <v>244</v>
      </c>
    </row>
    <row r="201" spans="1:65" s="2" customFormat="1" ht="16.5" customHeight="1">
      <c r="A201" s="36"/>
      <c r="B201" s="37"/>
      <c r="C201" s="181" t="s">
        <v>483</v>
      </c>
      <c r="D201" s="181" t="s">
        <v>246</v>
      </c>
      <c r="E201" s="182" t="s">
        <v>1056</v>
      </c>
      <c r="F201" s="183" t="s">
        <v>1057</v>
      </c>
      <c r="G201" s="184" t="s">
        <v>379</v>
      </c>
      <c r="H201" s="185">
        <v>38.14</v>
      </c>
      <c r="I201" s="186"/>
      <c r="J201" s="187">
        <f>ROUND(I201*H201,2)</f>
        <v>0</v>
      </c>
      <c r="K201" s="188"/>
      <c r="L201" s="41"/>
      <c r="M201" s="189" t="s">
        <v>18</v>
      </c>
      <c r="N201" s="190" t="s">
        <v>41</v>
      </c>
      <c r="O201" s="66"/>
      <c r="P201" s="191">
        <f>O201*H201</f>
        <v>0</v>
      </c>
      <c r="Q201" s="191">
        <v>1.0000000000000001E-5</v>
      </c>
      <c r="R201" s="191">
        <f>Q201*H201</f>
        <v>3.8140000000000005E-4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167</v>
      </c>
      <c r="AT201" s="193" t="s">
        <v>246</v>
      </c>
      <c r="AU201" s="193" t="s">
        <v>79</v>
      </c>
      <c r="AY201" s="19" t="s">
        <v>244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77</v>
      </c>
      <c r="BK201" s="194">
        <f>ROUND(I201*H201,2)</f>
        <v>0</v>
      </c>
      <c r="BL201" s="19" t="s">
        <v>167</v>
      </c>
      <c r="BM201" s="193" t="s">
        <v>6871</v>
      </c>
    </row>
    <row r="202" spans="1:65" s="13" customFormat="1">
      <c r="B202" s="195"/>
      <c r="C202" s="196"/>
      <c r="D202" s="197" t="s">
        <v>252</v>
      </c>
      <c r="E202" s="198" t="s">
        <v>18</v>
      </c>
      <c r="F202" s="199" t="s">
        <v>6868</v>
      </c>
      <c r="G202" s="196"/>
      <c r="H202" s="200">
        <v>38.14</v>
      </c>
      <c r="I202" s="201"/>
      <c r="J202" s="196"/>
      <c r="K202" s="196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252</v>
      </c>
      <c r="AU202" s="206" t="s">
        <v>79</v>
      </c>
      <c r="AV202" s="13" t="s">
        <v>79</v>
      </c>
      <c r="AW202" s="13" t="s">
        <v>32</v>
      </c>
      <c r="AX202" s="13" t="s">
        <v>70</v>
      </c>
      <c r="AY202" s="206" t="s">
        <v>244</v>
      </c>
    </row>
    <row r="203" spans="1:65" s="14" customFormat="1">
      <c r="B203" s="207"/>
      <c r="C203" s="208"/>
      <c r="D203" s="197" t="s">
        <v>252</v>
      </c>
      <c r="E203" s="209" t="s">
        <v>18</v>
      </c>
      <c r="F203" s="210" t="s">
        <v>254</v>
      </c>
      <c r="G203" s="208"/>
      <c r="H203" s="211">
        <v>38.14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252</v>
      </c>
      <c r="AU203" s="217" t="s">
        <v>79</v>
      </c>
      <c r="AV203" s="14" t="s">
        <v>250</v>
      </c>
      <c r="AW203" s="14" t="s">
        <v>32</v>
      </c>
      <c r="AX203" s="14" t="s">
        <v>77</v>
      </c>
      <c r="AY203" s="217" t="s">
        <v>244</v>
      </c>
    </row>
    <row r="204" spans="1:65" s="2" customFormat="1" ht="24.2" customHeight="1">
      <c r="A204" s="36"/>
      <c r="B204" s="37"/>
      <c r="C204" s="218" t="s">
        <v>490</v>
      </c>
      <c r="D204" s="218" t="s">
        <v>264</v>
      </c>
      <c r="E204" s="219" t="s">
        <v>4716</v>
      </c>
      <c r="F204" s="220" t="s">
        <v>4717</v>
      </c>
      <c r="G204" s="221" t="s">
        <v>379</v>
      </c>
      <c r="H204" s="222">
        <v>38.902999999999999</v>
      </c>
      <c r="I204" s="223"/>
      <c r="J204" s="224">
        <f>ROUND(I204*H204,2)</f>
        <v>0</v>
      </c>
      <c r="K204" s="225"/>
      <c r="L204" s="226"/>
      <c r="M204" s="227" t="s">
        <v>18</v>
      </c>
      <c r="N204" s="228" t="s">
        <v>41</v>
      </c>
      <c r="O204" s="66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3" t="s">
        <v>415</v>
      </c>
      <c r="AT204" s="193" t="s">
        <v>264</v>
      </c>
      <c r="AU204" s="193" t="s">
        <v>79</v>
      </c>
      <c r="AY204" s="19" t="s">
        <v>244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77</v>
      </c>
      <c r="BK204" s="194">
        <f>ROUND(I204*H204,2)</f>
        <v>0</v>
      </c>
      <c r="BL204" s="19" t="s">
        <v>167</v>
      </c>
      <c r="BM204" s="193" t="s">
        <v>6872</v>
      </c>
    </row>
    <row r="205" spans="1:65" s="2" customFormat="1" ht="19.5">
      <c r="A205" s="36"/>
      <c r="B205" s="37"/>
      <c r="C205" s="38"/>
      <c r="D205" s="197" t="s">
        <v>444</v>
      </c>
      <c r="E205" s="38"/>
      <c r="F205" s="239" t="s">
        <v>4719</v>
      </c>
      <c r="G205" s="38"/>
      <c r="H205" s="38"/>
      <c r="I205" s="240"/>
      <c r="J205" s="38"/>
      <c r="K205" s="38"/>
      <c r="L205" s="41"/>
      <c r="M205" s="241"/>
      <c r="N205" s="24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444</v>
      </c>
      <c r="AU205" s="19" t="s">
        <v>79</v>
      </c>
    </row>
    <row r="206" spans="1:65" s="13" customFormat="1">
      <c r="B206" s="195"/>
      <c r="C206" s="196"/>
      <c r="D206" s="197" t="s">
        <v>252</v>
      </c>
      <c r="E206" s="198" t="s">
        <v>18</v>
      </c>
      <c r="F206" s="199" t="s">
        <v>6873</v>
      </c>
      <c r="G206" s="196"/>
      <c r="H206" s="200">
        <v>38.902999999999999</v>
      </c>
      <c r="I206" s="201"/>
      <c r="J206" s="196"/>
      <c r="K206" s="196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252</v>
      </c>
      <c r="AU206" s="206" t="s">
        <v>79</v>
      </c>
      <c r="AV206" s="13" t="s">
        <v>79</v>
      </c>
      <c r="AW206" s="13" t="s">
        <v>32</v>
      </c>
      <c r="AX206" s="13" t="s">
        <v>70</v>
      </c>
      <c r="AY206" s="206" t="s">
        <v>244</v>
      </c>
    </row>
    <row r="207" spans="1:65" s="14" customFormat="1">
      <c r="B207" s="207"/>
      <c r="C207" s="208"/>
      <c r="D207" s="197" t="s">
        <v>252</v>
      </c>
      <c r="E207" s="209" t="s">
        <v>18</v>
      </c>
      <c r="F207" s="210" t="s">
        <v>254</v>
      </c>
      <c r="G207" s="208"/>
      <c r="H207" s="211">
        <v>38.902999999999999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252</v>
      </c>
      <c r="AU207" s="217" t="s">
        <v>79</v>
      </c>
      <c r="AV207" s="14" t="s">
        <v>250</v>
      </c>
      <c r="AW207" s="14" t="s">
        <v>32</v>
      </c>
      <c r="AX207" s="14" t="s">
        <v>77</v>
      </c>
      <c r="AY207" s="217" t="s">
        <v>244</v>
      </c>
    </row>
    <row r="208" spans="1:65" s="2" customFormat="1" ht="16.5" customHeight="1">
      <c r="A208" s="36"/>
      <c r="B208" s="37"/>
      <c r="C208" s="181" t="s">
        <v>497</v>
      </c>
      <c r="D208" s="181" t="s">
        <v>246</v>
      </c>
      <c r="E208" s="182" t="s">
        <v>1065</v>
      </c>
      <c r="F208" s="183" t="s">
        <v>6874</v>
      </c>
      <c r="G208" s="184" t="s">
        <v>379</v>
      </c>
      <c r="H208" s="185">
        <v>0.9</v>
      </c>
      <c r="I208" s="186"/>
      <c r="J208" s="187">
        <f>ROUND(I208*H208,2)</f>
        <v>0</v>
      </c>
      <c r="K208" s="188"/>
      <c r="L208" s="41"/>
      <c r="M208" s="189" t="s">
        <v>18</v>
      </c>
      <c r="N208" s="190" t="s">
        <v>41</v>
      </c>
      <c r="O208" s="6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167</v>
      </c>
      <c r="AT208" s="193" t="s">
        <v>246</v>
      </c>
      <c r="AU208" s="193" t="s">
        <v>79</v>
      </c>
      <c r="AY208" s="19" t="s">
        <v>244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77</v>
      </c>
      <c r="BK208" s="194">
        <f>ROUND(I208*H208,2)</f>
        <v>0</v>
      </c>
      <c r="BL208" s="19" t="s">
        <v>167</v>
      </c>
      <c r="BM208" s="193" t="s">
        <v>6875</v>
      </c>
    </row>
    <row r="209" spans="1:65" s="2" customFormat="1" ht="16.5" customHeight="1">
      <c r="A209" s="36"/>
      <c r="B209" s="37"/>
      <c r="C209" s="218" t="s">
        <v>502</v>
      </c>
      <c r="D209" s="218" t="s">
        <v>264</v>
      </c>
      <c r="E209" s="219" t="s">
        <v>6876</v>
      </c>
      <c r="F209" s="220" t="s">
        <v>6877</v>
      </c>
      <c r="G209" s="221" t="s">
        <v>379</v>
      </c>
      <c r="H209" s="222">
        <v>0.91800000000000004</v>
      </c>
      <c r="I209" s="223"/>
      <c r="J209" s="224">
        <f>ROUND(I209*H209,2)</f>
        <v>0</v>
      </c>
      <c r="K209" s="225"/>
      <c r="L209" s="226"/>
      <c r="M209" s="227" t="s">
        <v>18</v>
      </c>
      <c r="N209" s="228" t="s">
        <v>41</v>
      </c>
      <c r="O209" s="66"/>
      <c r="P209" s="191">
        <f>O209*H209</f>
        <v>0</v>
      </c>
      <c r="Q209" s="191">
        <v>2.0000000000000001E-4</v>
      </c>
      <c r="R209" s="191">
        <f>Q209*H209</f>
        <v>1.8360000000000002E-4</v>
      </c>
      <c r="S209" s="191">
        <v>0</v>
      </c>
      <c r="T209" s="19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415</v>
      </c>
      <c r="AT209" s="193" t="s">
        <v>264</v>
      </c>
      <c r="AU209" s="193" t="s">
        <v>79</v>
      </c>
      <c r="AY209" s="19" t="s">
        <v>244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77</v>
      </c>
      <c r="BK209" s="194">
        <f>ROUND(I209*H209,2)</f>
        <v>0</v>
      </c>
      <c r="BL209" s="19" t="s">
        <v>167</v>
      </c>
      <c r="BM209" s="193" t="s">
        <v>6878</v>
      </c>
    </row>
    <row r="210" spans="1:65" s="13" customFormat="1">
      <c r="B210" s="195"/>
      <c r="C210" s="196"/>
      <c r="D210" s="197" t="s">
        <v>252</v>
      </c>
      <c r="E210" s="198" t="s">
        <v>18</v>
      </c>
      <c r="F210" s="199" t="s">
        <v>6879</v>
      </c>
      <c r="G210" s="196"/>
      <c r="H210" s="200">
        <v>0.91800000000000004</v>
      </c>
      <c r="I210" s="201"/>
      <c r="J210" s="196"/>
      <c r="K210" s="196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252</v>
      </c>
      <c r="AU210" s="206" t="s">
        <v>79</v>
      </c>
      <c r="AV210" s="13" t="s">
        <v>79</v>
      </c>
      <c r="AW210" s="13" t="s">
        <v>32</v>
      </c>
      <c r="AX210" s="13" t="s">
        <v>77</v>
      </c>
      <c r="AY210" s="206" t="s">
        <v>244</v>
      </c>
    </row>
    <row r="211" spans="1:65" s="2" customFormat="1" ht="49.15" customHeight="1">
      <c r="A211" s="36"/>
      <c r="B211" s="37"/>
      <c r="C211" s="181" t="s">
        <v>507</v>
      </c>
      <c r="D211" s="181" t="s">
        <v>246</v>
      </c>
      <c r="E211" s="182" t="s">
        <v>4728</v>
      </c>
      <c r="F211" s="183" t="s">
        <v>4729</v>
      </c>
      <c r="G211" s="184" t="s">
        <v>262</v>
      </c>
      <c r="H211" s="185">
        <v>0.26800000000000002</v>
      </c>
      <c r="I211" s="186"/>
      <c r="J211" s="187">
        <f>ROUND(I211*H211,2)</f>
        <v>0</v>
      </c>
      <c r="K211" s="188"/>
      <c r="L211" s="41"/>
      <c r="M211" s="189" t="s">
        <v>18</v>
      </c>
      <c r="N211" s="190" t="s">
        <v>41</v>
      </c>
      <c r="O211" s="6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167</v>
      </c>
      <c r="AT211" s="193" t="s">
        <v>246</v>
      </c>
      <c r="AU211" s="193" t="s">
        <v>79</v>
      </c>
      <c r="AY211" s="19" t="s">
        <v>244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77</v>
      </c>
      <c r="BK211" s="194">
        <f>ROUND(I211*H211,2)</f>
        <v>0</v>
      </c>
      <c r="BL211" s="19" t="s">
        <v>167</v>
      </c>
      <c r="BM211" s="193" t="s">
        <v>6880</v>
      </c>
    </row>
    <row r="212" spans="1:65" s="12" customFormat="1" ht="22.9" customHeight="1">
      <c r="B212" s="165"/>
      <c r="C212" s="166"/>
      <c r="D212" s="167" t="s">
        <v>69</v>
      </c>
      <c r="E212" s="179" t="s">
        <v>1161</v>
      </c>
      <c r="F212" s="179" t="s">
        <v>1162</v>
      </c>
      <c r="G212" s="166"/>
      <c r="H212" s="166"/>
      <c r="I212" s="169"/>
      <c r="J212" s="180">
        <f>BK212</f>
        <v>0</v>
      </c>
      <c r="K212" s="166"/>
      <c r="L212" s="171"/>
      <c r="M212" s="172"/>
      <c r="N212" s="173"/>
      <c r="O212" s="173"/>
      <c r="P212" s="174">
        <f>SUM(P213:P238)</f>
        <v>0</v>
      </c>
      <c r="Q212" s="173"/>
      <c r="R212" s="174">
        <f>SUM(R213:R238)</f>
        <v>0.10112619</v>
      </c>
      <c r="S212" s="173"/>
      <c r="T212" s="175">
        <f>SUM(T213:T238)</f>
        <v>0</v>
      </c>
      <c r="AR212" s="176" t="s">
        <v>79</v>
      </c>
      <c r="AT212" s="177" t="s">
        <v>69</v>
      </c>
      <c r="AU212" s="177" t="s">
        <v>77</v>
      </c>
      <c r="AY212" s="176" t="s">
        <v>244</v>
      </c>
      <c r="BK212" s="178">
        <f>SUM(BK213:BK238)</f>
        <v>0</v>
      </c>
    </row>
    <row r="213" spans="1:65" s="2" customFormat="1" ht="24.2" customHeight="1">
      <c r="A213" s="36"/>
      <c r="B213" s="37"/>
      <c r="C213" s="181" t="s">
        <v>512</v>
      </c>
      <c r="D213" s="181" t="s">
        <v>246</v>
      </c>
      <c r="E213" s="182" t="s">
        <v>4851</v>
      </c>
      <c r="F213" s="183" t="s">
        <v>4852</v>
      </c>
      <c r="G213" s="184" t="s">
        <v>289</v>
      </c>
      <c r="H213" s="185">
        <v>217.548</v>
      </c>
      <c r="I213" s="186"/>
      <c r="J213" s="187">
        <f>ROUND(I213*H213,2)</f>
        <v>0</v>
      </c>
      <c r="K213" s="188"/>
      <c r="L213" s="41"/>
      <c r="M213" s="189" t="s">
        <v>18</v>
      </c>
      <c r="N213" s="190" t="s">
        <v>41</v>
      </c>
      <c r="O213" s="6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167</v>
      </c>
      <c r="AT213" s="193" t="s">
        <v>246</v>
      </c>
      <c r="AU213" s="193" t="s">
        <v>79</v>
      </c>
      <c r="AY213" s="19" t="s">
        <v>244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77</v>
      </c>
      <c r="BK213" s="194">
        <f>ROUND(I213*H213,2)</f>
        <v>0</v>
      </c>
      <c r="BL213" s="19" t="s">
        <v>167</v>
      </c>
      <c r="BM213" s="193" t="s">
        <v>6881</v>
      </c>
    </row>
    <row r="214" spans="1:65" s="15" customFormat="1">
      <c r="B214" s="229"/>
      <c r="C214" s="230"/>
      <c r="D214" s="197" t="s">
        <v>252</v>
      </c>
      <c r="E214" s="231" t="s">
        <v>18</v>
      </c>
      <c r="F214" s="232" t="s">
        <v>6882</v>
      </c>
      <c r="G214" s="230"/>
      <c r="H214" s="231" t="s">
        <v>18</v>
      </c>
      <c r="I214" s="233"/>
      <c r="J214" s="230"/>
      <c r="K214" s="230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252</v>
      </c>
      <c r="AU214" s="238" t="s">
        <v>79</v>
      </c>
      <c r="AV214" s="15" t="s">
        <v>77</v>
      </c>
      <c r="AW214" s="15" t="s">
        <v>32</v>
      </c>
      <c r="AX214" s="15" t="s">
        <v>70</v>
      </c>
      <c r="AY214" s="238" t="s">
        <v>244</v>
      </c>
    </row>
    <row r="215" spans="1:65" s="13" customFormat="1">
      <c r="B215" s="195"/>
      <c r="C215" s="196"/>
      <c r="D215" s="197" t="s">
        <v>252</v>
      </c>
      <c r="E215" s="198" t="s">
        <v>18</v>
      </c>
      <c r="F215" s="199" t="s">
        <v>6883</v>
      </c>
      <c r="G215" s="196"/>
      <c r="H215" s="200">
        <v>166.12799999999999</v>
      </c>
      <c r="I215" s="201"/>
      <c r="J215" s="196"/>
      <c r="K215" s="196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252</v>
      </c>
      <c r="AU215" s="206" t="s">
        <v>79</v>
      </c>
      <c r="AV215" s="13" t="s">
        <v>79</v>
      </c>
      <c r="AW215" s="13" t="s">
        <v>32</v>
      </c>
      <c r="AX215" s="13" t="s">
        <v>70</v>
      </c>
      <c r="AY215" s="206" t="s">
        <v>244</v>
      </c>
    </row>
    <row r="216" spans="1:65" s="15" customFormat="1">
      <c r="B216" s="229"/>
      <c r="C216" s="230"/>
      <c r="D216" s="197" t="s">
        <v>252</v>
      </c>
      <c r="E216" s="231" t="s">
        <v>18</v>
      </c>
      <c r="F216" s="232" t="s">
        <v>6884</v>
      </c>
      <c r="G216" s="230"/>
      <c r="H216" s="231" t="s">
        <v>18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252</v>
      </c>
      <c r="AU216" s="238" t="s">
        <v>79</v>
      </c>
      <c r="AV216" s="15" t="s">
        <v>77</v>
      </c>
      <c r="AW216" s="15" t="s">
        <v>32</v>
      </c>
      <c r="AX216" s="15" t="s">
        <v>70</v>
      </c>
      <c r="AY216" s="238" t="s">
        <v>244</v>
      </c>
    </row>
    <row r="217" spans="1:65" s="13" customFormat="1">
      <c r="B217" s="195"/>
      <c r="C217" s="196"/>
      <c r="D217" s="197" t="s">
        <v>252</v>
      </c>
      <c r="E217" s="198" t="s">
        <v>18</v>
      </c>
      <c r="F217" s="199" t="s">
        <v>6860</v>
      </c>
      <c r="G217" s="196"/>
      <c r="H217" s="200">
        <v>51.42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252</v>
      </c>
      <c r="AU217" s="206" t="s">
        <v>79</v>
      </c>
      <c r="AV217" s="13" t="s">
        <v>79</v>
      </c>
      <c r="AW217" s="13" t="s">
        <v>32</v>
      </c>
      <c r="AX217" s="13" t="s">
        <v>70</v>
      </c>
      <c r="AY217" s="206" t="s">
        <v>244</v>
      </c>
    </row>
    <row r="218" spans="1:65" s="14" customFormat="1">
      <c r="B218" s="207"/>
      <c r="C218" s="208"/>
      <c r="D218" s="197" t="s">
        <v>252</v>
      </c>
      <c r="E218" s="209" t="s">
        <v>18</v>
      </c>
      <c r="F218" s="210" t="s">
        <v>254</v>
      </c>
      <c r="G218" s="208"/>
      <c r="H218" s="211">
        <v>217.548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252</v>
      </c>
      <c r="AU218" s="217" t="s">
        <v>79</v>
      </c>
      <c r="AV218" s="14" t="s">
        <v>250</v>
      </c>
      <c r="AW218" s="14" t="s">
        <v>32</v>
      </c>
      <c r="AX218" s="14" t="s">
        <v>77</v>
      </c>
      <c r="AY218" s="217" t="s">
        <v>244</v>
      </c>
    </row>
    <row r="219" spans="1:65" s="2" customFormat="1" ht="24.2" customHeight="1">
      <c r="A219" s="36"/>
      <c r="B219" s="37"/>
      <c r="C219" s="181" t="s">
        <v>518</v>
      </c>
      <c r="D219" s="181" t="s">
        <v>246</v>
      </c>
      <c r="E219" s="182" t="s">
        <v>6885</v>
      </c>
      <c r="F219" s="183" t="s">
        <v>6886</v>
      </c>
      <c r="G219" s="184" t="s">
        <v>289</v>
      </c>
      <c r="H219" s="185">
        <v>51.42</v>
      </c>
      <c r="I219" s="186"/>
      <c r="J219" s="187">
        <f>ROUND(I219*H219,2)</f>
        <v>0</v>
      </c>
      <c r="K219" s="188"/>
      <c r="L219" s="41"/>
      <c r="M219" s="189" t="s">
        <v>18</v>
      </c>
      <c r="N219" s="190" t="s">
        <v>41</v>
      </c>
      <c r="O219" s="6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167</v>
      </c>
      <c r="AT219" s="193" t="s">
        <v>246</v>
      </c>
      <c r="AU219" s="193" t="s">
        <v>79</v>
      </c>
      <c r="AY219" s="19" t="s">
        <v>244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77</v>
      </c>
      <c r="BK219" s="194">
        <f>ROUND(I219*H219,2)</f>
        <v>0</v>
      </c>
      <c r="BL219" s="19" t="s">
        <v>167</v>
      </c>
      <c r="BM219" s="193" t="s">
        <v>6887</v>
      </c>
    </row>
    <row r="220" spans="1:65" s="13" customFormat="1">
      <c r="B220" s="195"/>
      <c r="C220" s="196"/>
      <c r="D220" s="197" t="s">
        <v>252</v>
      </c>
      <c r="E220" s="198" t="s">
        <v>18</v>
      </c>
      <c r="F220" s="199" t="s">
        <v>6860</v>
      </c>
      <c r="G220" s="196"/>
      <c r="H220" s="200">
        <v>51.42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252</v>
      </c>
      <c r="AU220" s="206" t="s">
        <v>79</v>
      </c>
      <c r="AV220" s="13" t="s">
        <v>79</v>
      </c>
      <c r="AW220" s="13" t="s">
        <v>32</v>
      </c>
      <c r="AX220" s="13" t="s">
        <v>70</v>
      </c>
      <c r="AY220" s="206" t="s">
        <v>244</v>
      </c>
    </row>
    <row r="221" spans="1:65" s="14" customFormat="1">
      <c r="B221" s="207"/>
      <c r="C221" s="208"/>
      <c r="D221" s="197" t="s">
        <v>252</v>
      </c>
      <c r="E221" s="209" t="s">
        <v>18</v>
      </c>
      <c r="F221" s="210" t="s">
        <v>254</v>
      </c>
      <c r="G221" s="208"/>
      <c r="H221" s="211">
        <v>51.42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252</v>
      </c>
      <c r="AU221" s="217" t="s">
        <v>79</v>
      </c>
      <c r="AV221" s="14" t="s">
        <v>250</v>
      </c>
      <c r="AW221" s="14" t="s">
        <v>32</v>
      </c>
      <c r="AX221" s="14" t="s">
        <v>77</v>
      </c>
      <c r="AY221" s="217" t="s">
        <v>244</v>
      </c>
    </row>
    <row r="222" spans="1:65" s="2" customFormat="1" ht="16.5" customHeight="1">
      <c r="A222" s="36"/>
      <c r="B222" s="37"/>
      <c r="C222" s="218" t="s">
        <v>523</v>
      </c>
      <c r="D222" s="218" t="s">
        <v>264</v>
      </c>
      <c r="E222" s="219" t="s">
        <v>6888</v>
      </c>
      <c r="F222" s="220" t="s">
        <v>6889</v>
      </c>
      <c r="G222" s="221" t="s">
        <v>289</v>
      </c>
      <c r="H222" s="222">
        <v>53.991</v>
      </c>
      <c r="I222" s="223"/>
      <c r="J222" s="224">
        <f>ROUND(I222*H222,2)</f>
        <v>0</v>
      </c>
      <c r="K222" s="225"/>
      <c r="L222" s="226"/>
      <c r="M222" s="227" t="s">
        <v>18</v>
      </c>
      <c r="N222" s="228" t="s">
        <v>41</v>
      </c>
      <c r="O222" s="66"/>
      <c r="P222" s="191">
        <f>O222*H222</f>
        <v>0</v>
      </c>
      <c r="Q222" s="191">
        <v>1.0000000000000001E-5</v>
      </c>
      <c r="R222" s="191">
        <f>Q222*H222</f>
        <v>5.3991E-4</v>
      </c>
      <c r="S222" s="191">
        <v>0</v>
      </c>
      <c r="T222" s="19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3" t="s">
        <v>415</v>
      </c>
      <c r="AT222" s="193" t="s">
        <v>264</v>
      </c>
      <c r="AU222" s="193" t="s">
        <v>79</v>
      </c>
      <c r="AY222" s="19" t="s">
        <v>244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77</v>
      </c>
      <c r="BK222" s="194">
        <f>ROUND(I222*H222,2)</f>
        <v>0</v>
      </c>
      <c r="BL222" s="19" t="s">
        <v>167</v>
      </c>
      <c r="BM222" s="193" t="s">
        <v>6890</v>
      </c>
    </row>
    <row r="223" spans="1:65" s="13" customFormat="1">
      <c r="B223" s="195"/>
      <c r="C223" s="196"/>
      <c r="D223" s="197" t="s">
        <v>252</v>
      </c>
      <c r="E223" s="198" t="s">
        <v>18</v>
      </c>
      <c r="F223" s="199" t="s">
        <v>6891</v>
      </c>
      <c r="G223" s="196"/>
      <c r="H223" s="200">
        <v>53.991</v>
      </c>
      <c r="I223" s="201"/>
      <c r="J223" s="196"/>
      <c r="K223" s="196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252</v>
      </c>
      <c r="AU223" s="206" t="s">
        <v>79</v>
      </c>
      <c r="AV223" s="13" t="s">
        <v>79</v>
      </c>
      <c r="AW223" s="13" t="s">
        <v>32</v>
      </c>
      <c r="AX223" s="13" t="s">
        <v>77</v>
      </c>
      <c r="AY223" s="206" t="s">
        <v>244</v>
      </c>
    </row>
    <row r="224" spans="1:65" s="2" customFormat="1" ht="33" customHeight="1">
      <c r="A224" s="36"/>
      <c r="B224" s="37"/>
      <c r="C224" s="181" t="s">
        <v>529</v>
      </c>
      <c r="D224" s="181" t="s">
        <v>246</v>
      </c>
      <c r="E224" s="182" t="s">
        <v>4855</v>
      </c>
      <c r="F224" s="183" t="s">
        <v>4856</v>
      </c>
      <c r="G224" s="184" t="s">
        <v>289</v>
      </c>
      <c r="H224" s="185">
        <v>217.548</v>
      </c>
      <c r="I224" s="186"/>
      <c r="J224" s="187">
        <f>ROUND(I224*H224,2)</f>
        <v>0</v>
      </c>
      <c r="K224" s="188"/>
      <c r="L224" s="41"/>
      <c r="M224" s="189" t="s">
        <v>18</v>
      </c>
      <c r="N224" s="190" t="s">
        <v>41</v>
      </c>
      <c r="O224" s="66"/>
      <c r="P224" s="191">
        <f>O224*H224</f>
        <v>0</v>
      </c>
      <c r="Q224" s="191">
        <v>2.0000000000000001E-4</v>
      </c>
      <c r="R224" s="191">
        <f>Q224*H224</f>
        <v>4.3509600000000002E-2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167</v>
      </c>
      <c r="AT224" s="193" t="s">
        <v>246</v>
      </c>
      <c r="AU224" s="193" t="s">
        <v>79</v>
      </c>
      <c r="AY224" s="19" t="s">
        <v>244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77</v>
      </c>
      <c r="BK224" s="194">
        <f>ROUND(I224*H224,2)</f>
        <v>0</v>
      </c>
      <c r="BL224" s="19" t="s">
        <v>167</v>
      </c>
      <c r="BM224" s="193" t="s">
        <v>6892</v>
      </c>
    </row>
    <row r="225" spans="1:65" s="15" customFormat="1">
      <c r="B225" s="229"/>
      <c r="C225" s="230"/>
      <c r="D225" s="197" t="s">
        <v>252</v>
      </c>
      <c r="E225" s="231" t="s">
        <v>18</v>
      </c>
      <c r="F225" s="232" t="s">
        <v>6882</v>
      </c>
      <c r="G225" s="230"/>
      <c r="H225" s="231" t="s">
        <v>18</v>
      </c>
      <c r="I225" s="233"/>
      <c r="J225" s="230"/>
      <c r="K225" s="230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252</v>
      </c>
      <c r="AU225" s="238" t="s">
        <v>79</v>
      </c>
      <c r="AV225" s="15" t="s">
        <v>77</v>
      </c>
      <c r="AW225" s="15" t="s">
        <v>32</v>
      </c>
      <c r="AX225" s="15" t="s">
        <v>70</v>
      </c>
      <c r="AY225" s="238" t="s">
        <v>244</v>
      </c>
    </row>
    <row r="226" spans="1:65" s="13" customFormat="1">
      <c r="B226" s="195"/>
      <c r="C226" s="196"/>
      <c r="D226" s="197" t="s">
        <v>252</v>
      </c>
      <c r="E226" s="198" t="s">
        <v>18</v>
      </c>
      <c r="F226" s="199" t="s">
        <v>6883</v>
      </c>
      <c r="G226" s="196"/>
      <c r="H226" s="200">
        <v>166.12799999999999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252</v>
      </c>
      <c r="AU226" s="206" t="s">
        <v>79</v>
      </c>
      <c r="AV226" s="13" t="s">
        <v>79</v>
      </c>
      <c r="AW226" s="13" t="s">
        <v>32</v>
      </c>
      <c r="AX226" s="13" t="s">
        <v>70</v>
      </c>
      <c r="AY226" s="206" t="s">
        <v>244</v>
      </c>
    </row>
    <row r="227" spans="1:65" s="15" customFormat="1">
      <c r="B227" s="229"/>
      <c r="C227" s="230"/>
      <c r="D227" s="197" t="s">
        <v>252</v>
      </c>
      <c r="E227" s="231" t="s">
        <v>18</v>
      </c>
      <c r="F227" s="232" t="s">
        <v>6884</v>
      </c>
      <c r="G227" s="230"/>
      <c r="H227" s="231" t="s">
        <v>18</v>
      </c>
      <c r="I227" s="233"/>
      <c r="J227" s="230"/>
      <c r="K227" s="230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252</v>
      </c>
      <c r="AU227" s="238" t="s">
        <v>79</v>
      </c>
      <c r="AV227" s="15" t="s">
        <v>77</v>
      </c>
      <c r="AW227" s="15" t="s">
        <v>32</v>
      </c>
      <c r="AX227" s="15" t="s">
        <v>70</v>
      </c>
      <c r="AY227" s="238" t="s">
        <v>244</v>
      </c>
    </row>
    <row r="228" spans="1:65" s="13" customFormat="1">
      <c r="B228" s="195"/>
      <c r="C228" s="196"/>
      <c r="D228" s="197" t="s">
        <v>252</v>
      </c>
      <c r="E228" s="198" t="s">
        <v>18</v>
      </c>
      <c r="F228" s="199" t="s">
        <v>6860</v>
      </c>
      <c r="G228" s="196"/>
      <c r="H228" s="200">
        <v>51.42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252</v>
      </c>
      <c r="AU228" s="206" t="s">
        <v>79</v>
      </c>
      <c r="AV228" s="13" t="s">
        <v>79</v>
      </c>
      <c r="AW228" s="13" t="s">
        <v>32</v>
      </c>
      <c r="AX228" s="13" t="s">
        <v>70</v>
      </c>
      <c r="AY228" s="206" t="s">
        <v>244</v>
      </c>
    </row>
    <row r="229" spans="1:65" s="14" customFormat="1">
      <c r="B229" s="207"/>
      <c r="C229" s="208"/>
      <c r="D229" s="197" t="s">
        <v>252</v>
      </c>
      <c r="E229" s="209" t="s">
        <v>18</v>
      </c>
      <c r="F229" s="210" t="s">
        <v>254</v>
      </c>
      <c r="G229" s="208"/>
      <c r="H229" s="211">
        <v>217.548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252</v>
      </c>
      <c r="AU229" s="217" t="s">
        <v>79</v>
      </c>
      <c r="AV229" s="14" t="s">
        <v>250</v>
      </c>
      <c r="AW229" s="14" t="s">
        <v>32</v>
      </c>
      <c r="AX229" s="14" t="s">
        <v>77</v>
      </c>
      <c r="AY229" s="217" t="s">
        <v>244</v>
      </c>
    </row>
    <row r="230" spans="1:65" s="2" customFormat="1" ht="24.2" customHeight="1">
      <c r="A230" s="36"/>
      <c r="B230" s="37"/>
      <c r="C230" s="181" t="s">
        <v>533</v>
      </c>
      <c r="D230" s="181" t="s">
        <v>246</v>
      </c>
      <c r="E230" s="182" t="s">
        <v>4859</v>
      </c>
      <c r="F230" s="183" t="s">
        <v>4860</v>
      </c>
      <c r="G230" s="184" t="s">
        <v>289</v>
      </c>
      <c r="H230" s="185">
        <v>51.42</v>
      </c>
      <c r="I230" s="186"/>
      <c r="J230" s="187">
        <f>ROUND(I230*H230,2)</f>
        <v>0</v>
      </c>
      <c r="K230" s="188"/>
      <c r="L230" s="41"/>
      <c r="M230" s="189" t="s">
        <v>18</v>
      </c>
      <c r="N230" s="190" t="s">
        <v>41</v>
      </c>
      <c r="O230" s="66"/>
      <c r="P230" s="191">
        <f>O230*H230</f>
        <v>0</v>
      </c>
      <c r="Q230" s="191">
        <v>1.0000000000000001E-5</v>
      </c>
      <c r="R230" s="191">
        <f>Q230*H230</f>
        <v>5.1420000000000003E-4</v>
      </c>
      <c r="S230" s="191">
        <v>0</v>
      </c>
      <c r="T230" s="19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167</v>
      </c>
      <c r="AT230" s="193" t="s">
        <v>246</v>
      </c>
      <c r="AU230" s="193" t="s">
        <v>79</v>
      </c>
      <c r="AY230" s="19" t="s">
        <v>244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77</v>
      </c>
      <c r="BK230" s="194">
        <f>ROUND(I230*H230,2)</f>
        <v>0</v>
      </c>
      <c r="BL230" s="19" t="s">
        <v>167</v>
      </c>
      <c r="BM230" s="193" t="s">
        <v>6893</v>
      </c>
    </row>
    <row r="231" spans="1:65" s="13" customFormat="1">
      <c r="B231" s="195"/>
      <c r="C231" s="196"/>
      <c r="D231" s="197" t="s">
        <v>252</v>
      </c>
      <c r="E231" s="198" t="s">
        <v>18</v>
      </c>
      <c r="F231" s="199" t="s">
        <v>6860</v>
      </c>
      <c r="G231" s="196"/>
      <c r="H231" s="200">
        <v>51.42</v>
      </c>
      <c r="I231" s="201"/>
      <c r="J231" s="196"/>
      <c r="K231" s="196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252</v>
      </c>
      <c r="AU231" s="206" t="s">
        <v>79</v>
      </c>
      <c r="AV231" s="13" t="s">
        <v>79</v>
      </c>
      <c r="AW231" s="13" t="s">
        <v>32</v>
      </c>
      <c r="AX231" s="13" t="s">
        <v>70</v>
      </c>
      <c r="AY231" s="206" t="s">
        <v>244</v>
      </c>
    </row>
    <row r="232" spans="1:65" s="14" customFormat="1">
      <c r="B232" s="207"/>
      <c r="C232" s="208"/>
      <c r="D232" s="197" t="s">
        <v>252</v>
      </c>
      <c r="E232" s="209" t="s">
        <v>18</v>
      </c>
      <c r="F232" s="210" t="s">
        <v>254</v>
      </c>
      <c r="G232" s="208"/>
      <c r="H232" s="211">
        <v>51.42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252</v>
      </c>
      <c r="AU232" s="217" t="s">
        <v>79</v>
      </c>
      <c r="AV232" s="14" t="s">
        <v>250</v>
      </c>
      <c r="AW232" s="14" t="s">
        <v>32</v>
      </c>
      <c r="AX232" s="14" t="s">
        <v>77</v>
      </c>
      <c r="AY232" s="217" t="s">
        <v>244</v>
      </c>
    </row>
    <row r="233" spans="1:65" s="2" customFormat="1" ht="37.9" customHeight="1">
      <c r="A233" s="36"/>
      <c r="B233" s="37"/>
      <c r="C233" s="181" t="s">
        <v>538</v>
      </c>
      <c r="D233" s="181" t="s">
        <v>246</v>
      </c>
      <c r="E233" s="182" t="s">
        <v>1189</v>
      </c>
      <c r="F233" s="183" t="s">
        <v>1190</v>
      </c>
      <c r="G233" s="184" t="s">
        <v>289</v>
      </c>
      <c r="H233" s="185">
        <v>217.548</v>
      </c>
      <c r="I233" s="186"/>
      <c r="J233" s="187">
        <f>ROUND(I233*H233,2)</f>
        <v>0</v>
      </c>
      <c r="K233" s="188"/>
      <c r="L233" s="41"/>
      <c r="M233" s="189" t="s">
        <v>18</v>
      </c>
      <c r="N233" s="190" t="s">
        <v>41</v>
      </c>
      <c r="O233" s="66"/>
      <c r="P233" s="191">
        <f>O233*H233</f>
        <v>0</v>
      </c>
      <c r="Q233" s="191">
        <v>2.5999999999999998E-4</v>
      </c>
      <c r="R233" s="191">
        <f>Q233*H233</f>
        <v>5.6562479999999998E-2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167</v>
      </c>
      <c r="AT233" s="193" t="s">
        <v>246</v>
      </c>
      <c r="AU233" s="193" t="s">
        <v>79</v>
      </c>
      <c r="AY233" s="19" t="s">
        <v>244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77</v>
      </c>
      <c r="BK233" s="194">
        <f>ROUND(I233*H233,2)</f>
        <v>0</v>
      </c>
      <c r="BL233" s="19" t="s">
        <v>167</v>
      </c>
      <c r="BM233" s="193" t="s">
        <v>6894</v>
      </c>
    </row>
    <row r="234" spans="1:65" s="15" customFormat="1">
      <c r="B234" s="229"/>
      <c r="C234" s="230"/>
      <c r="D234" s="197" t="s">
        <v>252</v>
      </c>
      <c r="E234" s="231" t="s">
        <v>18</v>
      </c>
      <c r="F234" s="232" t="s">
        <v>6882</v>
      </c>
      <c r="G234" s="230"/>
      <c r="H234" s="231" t="s">
        <v>18</v>
      </c>
      <c r="I234" s="233"/>
      <c r="J234" s="230"/>
      <c r="K234" s="230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252</v>
      </c>
      <c r="AU234" s="238" t="s">
        <v>79</v>
      </c>
      <c r="AV234" s="15" t="s">
        <v>77</v>
      </c>
      <c r="AW234" s="15" t="s">
        <v>32</v>
      </c>
      <c r="AX234" s="15" t="s">
        <v>70</v>
      </c>
      <c r="AY234" s="238" t="s">
        <v>244</v>
      </c>
    </row>
    <row r="235" spans="1:65" s="13" customFormat="1">
      <c r="B235" s="195"/>
      <c r="C235" s="196"/>
      <c r="D235" s="197" t="s">
        <v>252</v>
      </c>
      <c r="E235" s="198" t="s">
        <v>18</v>
      </c>
      <c r="F235" s="199" t="s">
        <v>6883</v>
      </c>
      <c r="G235" s="196"/>
      <c r="H235" s="200">
        <v>166.12799999999999</v>
      </c>
      <c r="I235" s="201"/>
      <c r="J235" s="196"/>
      <c r="K235" s="196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252</v>
      </c>
      <c r="AU235" s="206" t="s">
        <v>79</v>
      </c>
      <c r="AV235" s="13" t="s">
        <v>79</v>
      </c>
      <c r="AW235" s="13" t="s">
        <v>32</v>
      </c>
      <c r="AX235" s="13" t="s">
        <v>70</v>
      </c>
      <c r="AY235" s="206" t="s">
        <v>244</v>
      </c>
    </row>
    <row r="236" spans="1:65" s="15" customFormat="1">
      <c r="B236" s="229"/>
      <c r="C236" s="230"/>
      <c r="D236" s="197" t="s">
        <v>252</v>
      </c>
      <c r="E236" s="231" t="s">
        <v>18</v>
      </c>
      <c r="F236" s="232" t="s">
        <v>6884</v>
      </c>
      <c r="G236" s="230"/>
      <c r="H236" s="231" t="s">
        <v>18</v>
      </c>
      <c r="I236" s="233"/>
      <c r="J236" s="230"/>
      <c r="K236" s="230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252</v>
      </c>
      <c r="AU236" s="238" t="s">
        <v>79</v>
      </c>
      <c r="AV236" s="15" t="s">
        <v>77</v>
      </c>
      <c r="AW236" s="15" t="s">
        <v>32</v>
      </c>
      <c r="AX236" s="15" t="s">
        <v>70</v>
      </c>
      <c r="AY236" s="238" t="s">
        <v>244</v>
      </c>
    </row>
    <row r="237" spans="1:65" s="13" customFormat="1">
      <c r="B237" s="195"/>
      <c r="C237" s="196"/>
      <c r="D237" s="197" t="s">
        <v>252</v>
      </c>
      <c r="E237" s="198" t="s">
        <v>18</v>
      </c>
      <c r="F237" s="199" t="s">
        <v>6860</v>
      </c>
      <c r="G237" s="196"/>
      <c r="H237" s="200">
        <v>51.42</v>
      </c>
      <c r="I237" s="201"/>
      <c r="J237" s="196"/>
      <c r="K237" s="196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252</v>
      </c>
      <c r="AU237" s="206" t="s">
        <v>79</v>
      </c>
      <c r="AV237" s="13" t="s">
        <v>79</v>
      </c>
      <c r="AW237" s="13" t="s">
        <v>32</v>
      </c>
      <c r="AX237" s="13" t="s">
        <v>70</v>
      </c>
      <c r="AY237" s="206" t="s">
        <v>244</v>
      </c>
    </row>
    <row r="238" spans="1:65" s="14" customFormat="1">
      <c r="B238" s="207"/>
      <c r="C238" s="208"/>
      <c r="D238" s="197" t="s">
        <v>252</v>
      </c>
      <c r="E238" s="209" t="s">
        <v>18</v>
      </c>
      <c r="F238" s="210" t="s">
        <v>254</v>
      </c>
      <c r="G238" s="208"/>
      <c r="H238" s="211">
        <v>217.548</v>
      </c>
      <c r="I238" s="212"/>
      <c r="J238" s="208"/>
      <c r="K238" s="208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252</v>
      </c>
      <c r="AU238" s="217" t="s">
        <v>79</v>
      </c>
      <c r="AV238" s="14" t="s">
        <v>250</v>
      </c>
      <c r="AW238" s="14" t="s">
        <v>32</v>
      </c>
      <c r="AX238" s="14" t="s">
        <v>77</v>
      </c>
      <c r="AY238" s="217" t="s">
        <v>244</v>
      </c>
    </row>
    <row r="239" spans="1:65" s="12" customFormat="1" ht="25.9" customHeight="1">
      <c r="B239" s="165"/>
      <c r="C239" s="166"/>
      <c r="D239" s="167" t="s">
        <v>69</v>
      </c>
      <c r="E239" s="168" t="s">
        <v>6895</v>
      </c>
      <c r="F239" s="168" t="s">
        <v>1373</v>
      </c>
      <c r="G239" s="166"/>
      <c r="H239" s="166"/>
      <c r="I239" s="169"/>
      <c r="J239" s="170">
        <f>BK239</f>
        <v>0</v>
      </c>
      <c r="K239" s="166"/>
      <c r="L239" s="171"/>
      <c r="M239" s="172"/>
      <c r="N239" s="173"/>
      <c r="O239" s="173"/>
      <c r="P239" s="174">
        <f>P240</f>
        <v>0</v>
      </c>
      <c r="Q239" s="173"/>
      <c r="R239" s="174">
        <f>R240</f>
        <v>0</v>
      </c>
      <c r="S239" s="173"/>
      <c r="T239" s="175">
        <f>T240</f>
        <v>0</v>
      </c>
      <c r="AR239" s="176" t="s">
        <v>250</v>
      </c>
      <c r="AT239" s="177" t="s">
        <v>69</v>
      </c>
      <c r="AU239" s="177" t="s">
        <v>70</v>
      </c>
      <c r="AY239" s="176" t="s">
        <v>244</v>
      </c>
      <c r="BK239" s="178">
        <f>BK240</f>
        <v>0</v>
      </c>
    </row>
    <row r="240" spans="1:65" s="2" customFormat="1" ht="24.2" customHeight="1">
      <c r="A240" s="36"/>
      <c r="B240" s="37"/>
      <c r="C240" s="181" t="s">
        <v>542</v>
      </c>
      <c r="D240" s="181" t="s">
        <v>246</v>
      </c>
      <c r="E240" s="182" t="s">
        <v>129</v>
      </c>
      <c r="F240" s="183" t="s">
        <v>6896</v>
      </c>
      <c r="G240" s="184" t="s">
        <v>1227</v>
      </c>
      <c r="H240" s="185">
        <v>1</v>
      </c>
      <c r="I240" s="186"/>
      <c r="J240" s="187">
        <f>ROUND(I240*H240,2)</f>
        <v>0</v>
      </c>
      <c r="K240" s="188"/>
      <c r="L240" s="41"/>
      <c r="M240" s="243" t="s">
        <v>18</v>
      </c>
      <c r="N240" s="244" t="s">
        <v>41</v>
      </c>
      <c r="O240" s="245"/>
      <c r="P240" s="246">
        <f>O240*H240</f>
        <v>0</v>
      </c>
      <c r="Q240" s="246">
        <v>0</v>
      </c>
      <c r="R240" s="246">
        <f>Q240*H240</f>
        <v>0</v>
      </c>
      <c r="S240" s="246">
        <v>0</v>
      </c>
      <c r="T240" s="247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4290</v>
      </c>
      <c r="AT240" s="193" t="s">
        <v>246</v>
      </c>
      <c r="AU240" s="193" t="s">
        <v>77</v>
      </c>
      <c r="AY240" s="19" t="s">
        <v>244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77</v>
      </c>
      <c r="BK240" s="194">
        <f>ROUND(I240*H240,2)</f>
        <v>0</v>
      </c>
      <c r="BL240" s="19" t="s">
        <v>4290</v>
      </c>
      <c r="BM240" s="193" t="s">
        <v>6897</v>
      </c>
    </row>
    <row r="241" spans="1:31" s="2" customFormat="1" ht="6.95" customHeight="1">
      <c r="A241" s="36"/>
      <c r="B241" s="49"/>
      <c r="C241" s="50"/>
      <c r="D241" s="50"/>
      <c r="E241" s="50"/>
      <c r="F241" s="50"/>
      <c r="G241" s="50"/>
      <c r="H241" s="50"/>
      <c r="I241" s="50"/>
      <c r="J241" s="50"/>
      <c r="K241" s="50"/>
      <c r="L241" s="41"/>
      <c r="M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</row>
  </sheetData>
  <sheetProtection algorithmName="SHA-512" hashValue="t3r8YoBYgKee4bzcaSt1JTuXtIiQShLgUzDRd3mB/e9fvlfehTOQloZ4zEk36YtLSHMue24/oFmjclChXrgcwA==" saltValue="lqwjzmXHeiP9pn358U53kkJqekJUKRmkLHfKPKI10JQB9u3I9E7TEPh/O4vZQ/rrVNjStikC6n+XYNiV+38rww==" spinCount="100000" sheet="1" objects="1" scenarios="1" formatColumns="0" formatRows="0" autoFilter="0"/>
  <autoFilter ref="C103:K240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84" workbookViewId="0">
      <selection activeCell="I99" sqref="I9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171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ht="12.75">
      <c r="B8" s="22"/>
      <c r="D8" s="114" t="s">
        <v>200</v>
      </c>
      <c r="L8" s="22"/>
    </row>
    <row r="9" spans="1:46" s="1" customFormat="1" ht="16.5" customHeight="1">
      <c r="B9" s="22"/>
      <c r="E9" s="399" t="s">
        <v>6357</v>
      </c>
      <c r="F9" s="358"/>
      <c r="G9" s="358"/>
      <c r="H9" s="358"/>
      <c r="L9" s="22"/>
    </row>
    <row r="10" spans="1:46" s="1" customFormat="1" ht="12" customHeight="1">
      <c r="B10" s="22"/>
      <c r="D10" s="114" t="s">
        <v>202</v>
      </c>
      <c r="L10" s="22"/>
    </row>
    <row r="11" spans="1:46" s="2" customFormat="1" ht="16.5" customHeight="1">
      <c r="A11" s="36"/>
      <c r="B11" s="41"/>
      <c r="C11" s="36"/>
      <c r="D11" s="36"/>
      <c r="E11" s="407" t="s">
        <v>6898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6359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2" t="s">
        <v>6899</v>
      </c>
      <c r="F13" s="401"/>
      <c r="G13" s="401"/>
      <c r="H13" s="401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34</v>
      </c>
      <c r="G16" s="36"/>
      <c r="H16" s="36"/>
      <c r="I16" s="114" t="s">
        <v>22</v>
      </c>
      <c r="J16" s="116" t="str">
        <f>'Rekapitulace stavby'!AN8</f>
        <v>12. 8. 2022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3" t="str">
        <f>'Rekapitulace stavby'!E14</f>
        <v>Vyplň údaj</v>
      </c>
      <c r="F22" s="404"/>
      <c r="G22" s="404"/>
      <c r="H22" s="404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">
        <v>18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34</v>
      </c>
      <c r="F28" s="36"/>
      <c r="G28" s="36"/>
      <c r="H28" s="36"/>
      <c r="I28" s="114" t="s">
        <v>27</v>
      </c>
      <c r="J28" s="105" t="s">
        <v>18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5" t="s">
        <v>18</v>
      </c>
      <c r="F31" s="405"/>
      <c r="G31" s="405"/>
      <c r="H31" s="405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36</v>
      </c>
      <c r="E34" s="36"/>
      <c r="F34" s="36"/>
      <c r="G34" s="36"/>
      <c r="H34" s="36"/>
      <c r="I34" s="36"/>
      <c r="J34" s="122">
        <f>ROUND(J97,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38</v>
      </c>
      <c r="G36" s="36"/>
      <c r="H36" s="36"/>
      <c r="I36" s="123" t="s">
        <v>37</v>
      </c>
      <c r="J36" s="123" t="s">
        <v>39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40</v>
      </c>
      <c r="E37" s="114" t="s">
        <v>41</v>
      </c>
      <c r="F37" s="125">
        <f>ROUND((SUM(BE97:BE129)),  2)</f>
        <v>0</v>
      </c>
      <c r="G37" s="36"/>
      <c r="H37" s="36"/>
      <c r="I37" s="126">
        <v>0.21</v>
      </c>
      <c r="J37" s="125">
        <f>ROUND(((SUM(BE97:BE129))*I37),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ROUND((SUM(BF97:BF129)),  2)</f>
        <v>0</v>
      </c>
      <c r="G38" s="36"/>
      <c r="H38" s="36"/>
      <c r="I38" s="126">
        <v>0.15</v>
      </c>
      <c r="J38" s="125">
        <f>ROUND(((SUM(BF97:BF129))*I38),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ROUND((SUM(BG97:BG129)),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ROUND((SUM(BH97:BH129)),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ROUND((SUM(BI97:BI129)),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7" t="str">
        <f>E7</f>
        <v>JAK  - Smluvní rozpočet VZ.13.2022</v>
      </c>
      <c r="F52" s="398"/>
      <c r="G52" s="398"/>
      <c r="H52" s="39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7" t="s">
        <v>6357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06" t="s">
        <v>6898</v>
      </c>
      <c r="F56" s="396"/>
      <c r="G56" s="396"/>
      <c r="H56" s="396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6359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2" t="str">
        <f>E13</f>
        <v>01 - Doplnění UT ve 3.NP - ředitelně</v>
      </c>
      <c r="F58" s="396"/>
      <c r="G58" s="396"/>
      <c r="H58" s="396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 xml:space="preserve"> </v>
      </c>
      <c r="G60" s="38"/>
      <c r="H60" s="38"/>
      <c r="I60" s="31" t="s">
        <v>22</v>
      </c>
      <c r="J60" s="61" t="str">
        <f>IF(J16="","",J16)</f>
        <v>12. 8. 2022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40.15" customHeight="1">
      <c r="A62" s="36"/>
      <c r="B62" s="37"/>
      <c r="C62" s="31" t="s">
        <v>24</v>
      </c>
      <c r="D62" s="38"/>
      <c r="E62" s="38"/>
      <c r="F62" s="29" t="str">
        <f>E19</f>
        <v>MČ Praha 6, odbor školství</v>
      </c>
      <c r="G62" s="38"/>
      <c r="H62" s="38"/>
      <c r="I62" s="31" t="s">
        <v>30</v>
      </c>
      <c r="J62" s="34" t="str">
        <f>E25</f>
        <v>D - PLUS PROJEKTOVÁ A INŽENÝRSKÁ a.s.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4899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9" customFormat="1" ht="24.95" customHeight="1">
      <c r="B69" s="142"/>
      <c r="C69" s="143"/>
      <c r="D69" s="144" t="s">
        <v>214</v>
      </c>
      <c r="E69" s="145"/>
      <c r="F69" s="145"/>
      <c r="G69" s="145"/>
      <c r="H69" s="145"/>
      <c r="I69" s="145"/>
      <c r="J69" s="146">
        <f>J111</f>
        <v>0</v>
      </c>
      <c r="K69" s="143"/>
      <c r="L69" s="147"/>
    </row>
    <row r="70" spans="1:47" s="10" customFormat="1" ht="19.899999999999999" customHeight="1">
      <c r="B70" s="148"/>
      <c r="C70" s="99"/>
      <c r="D70" s="149" t="s">
        <v>4900</v>
      </c>
      <c r="E70" s="150"/>
      <c r="F70" s="150"/>
      <c r="G70" s="150"/>
      <c r="H70" s="150"/>
      <c r="I70" s="150"/>
      <c r="J70" s="151">
        <f>J112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4901</v>
      </c>
      <c r="E71" s="150"/>
      <c r="F71" s="150"/>
      <c r="G71" s="150"/>
      <c r="H71" s="150"/>
      <c r="I71" s="150"/>
      <c r="J71" s="151">
        <f>J118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1801</v>
      </c>
      <c r="E72" s="150"/>
      <c r="F72" s="150"/>
      <c r="G72" s="150"/>
      <c r="H72" s="150"/>
      <c r="I72" s="150"/>
      <c r="J72" s="151">
        <f>J123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226</v>
      </c>
      <c r="E73" s="150"/>
      <c r="F73" s="150"/>
      <c r="G73" s="150"/>
      <c r="H73" s="150"/>
      <c r="I73" s="150"/>
      <c r="J73" s="151">
        <f>J127</f>
        <v>0</v>
      </c>
      <c r="K73" s="99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229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397" t="str">
        <f>E7</f>
        <v>JAK  - Smluvní rozpočet VZ.13.2022</v>
      </c>
      <c r="F83" s="398"/>
      <c r="G83" s="398"/>
      <c r="H83" s="39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200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397" t="s">
        <v>6357</v>
      </c>
      <c r="F85" s="370"/>
      <c r="G85" s="370"/>
      <c r="H85" s="370"/>
      <c r="I85" s="24"/>
      <c r="J85" s="24"/>
      <c r="K85" s="24"/>
      <c r="L85" s="22"/>
    </row>
    <row r="86" spans="1:31" s="1" customFormat="1" ht="12" customHeight="1">
      <c r="B86" s="23"/>
      <c r="C86" s="31" t="s">
        <v>202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06" t="s">
        <v>6898</v>
      </c>
      <c r="F87" s="396"/>
      <c r="G87" s="396"/>
      <c r="H87" s="396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6359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2" t="str">
        <f>E13</f>
        <v>01 - Doplnění UT ve 3.NP - ředitelně</v>
      </c>
      <c r="F89" s="396"/>
      <c r="G89" s="396"/>
      <c r="H89" s="396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20</v>
      </c>
      <c r="D91" s="38"/>
      <c r="E91" s="38"/>
      <c r="F91" s="29" t="str">
        <f>F16</f>
        <v xml:space="preserve"> </v>
      </c>
      <c r="G91" s="38"/>
      <c r="H91" s="38"/>
      <c r="I91" s="31" t="s">
        <v>22</v>
      </c>
      <c r="J91" s="61" t="str">
        <f>IF(J16="","",J16)</f>
        <v>12. 8. 2022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40.15" customHeight="1">
      <c r="A93" s="36"/>
      <c r="B93" s="37"/>
      <c r="C93" s="31" t="s">
        <v>24</v>
      </c>
      <c r="D93" s="38"/>
      <c r="E93" s="38"/>
      <c r="F93" s="29" t="str">
        <f>E19</f>
        <v>MČ Praha 6, odbor školství</v>
      </c>
      <c r="G93" s="38"/>
      <c r="H93" s="38"/>
      <c r="I93" s="31" t="s">
        <v>30</v>
      </c>
      <c r="J93" s="34" t="str">
        <f>E25</f>
        <v>D - PLUS PROJEKTOVÁ A INŽENÝRSKÁ a.s.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28</v>
      </c>
      <c r="D94" s="38"/>
      <c r="E94" s="38"/>
      <c r="F94" s="29" t="str">
        <f>IF(E22="","",E22)</f>
        <v>Vyplň údaj</v>
      </c>
      <c r="G94" s="38"/>
      <c r="H94" s="38"/>
      <c r="I94" s="31" t="s">
        <v>33</v>
      </c>
      <c r="J94" s="34" t="str">
        <f>E28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230</v>
      </c>
      <c r="D96" s="156" t="s">
        <v>55</v>
      </c>
      <c r="E96" s="156" t="s">
        <v>51</v>
      </c>
      <c r="F96" s="156" t="s">
        <v>52</v>
      </c>
      <c r="G96" s="156" t="s">
        <v>231</v>
      </c>
      <c r="H96" s="156" t="s">
        <v>232</v>
      </c>
      <c r="I96" s="156" t="s">
        <v>233</v>
      </c>
      <c r="J96" s="157" t="s">
        <v>206</v>
      </c>
      <c r="K96" s="158" t="s">
        <v>234</v>
      </c>
      <c r="L96" s="159"/>
      <c r="M96" s="70" t="s">
        <v>18</v>
      </c>
      <c r="N96" s="71" t="s">
        <v>40</v>
      </c>
      <c r="O96" s="71" t="s">
        <v>235</v>
      </c>
      <c r="P96" s="71" t="s">
        <v>236</v>
      </c>
      <c r="Q96" s="71" t="s">
        <v>237</v>
      </c>
      <c r="R96" s="71" t="s">
        <v>238</v>
      </c>
      <c r="S96" s="71" t="s">
        <v>239</v>
      </c>
      <c r="T96" s="72" t="s">
        <v>240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241</v>
      </c>
      <c r="D97" s="38"/>
      <c r="E97" s="38"/>
      <c r="F97" s="38"/>
      <c r="G97" s="38"/>
      <c r="H97" s="38"/>
      <c r="I97" s="38"/>
      <c r="J97" s="160">
        <f>BK97</f>
        <v>0</v>
      </c>
      <c r="K97" s="38"/>
      <c r="L97" s="41"/>
      <c r="M97" s="73"/>
      <c r="N97" s="161"/>
      <c r="O97" s="74"/>
      <c r="P97" s="162">
        <f>P98+P111</f>
        <v>0</v>
      </c>
      <c r="Q97" s="74"/>
      <c r="R97" s="162">
        <f>R98+R111</f>
        <v>0.19322</v>
      </c>
      <c r="S97" s="74"/>
      <c r="T97" s="163">
        <f>T98+T111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</v>
      </c>
      <c r="AU97" s="19" t="s">
        <v>207</v>
      </c>
      <c r="BK97" s="164">
        <f>BK98+BK111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333</v>
      </c>
      <c r="F98" s="168" t="s">
        <v>4930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SUM(P99:P110)</f>
        <v>0</v>
      </c>
      <c r="Q98" s="173"/>
      <c r="R98" s="174">
        <f>SUM(R99:R110)</f>
        <v>0</v>
      </c>
      <c r="S98" s="173"/>
      <c r="T98" s="175">
        <f>SUM(T99:T110)</f>
        <v>0</v>
      </c>
      <c r="AR98" s="176" t="s">
        <v>77</v>
      </c>
      <c r="AT98" s="177" t="s">
        <v>69</v>
      </c>
      <c r="AU98" s="177" t="s">
        <v>70</v>
      </c>
      <c r="AY98" s="176" t="s">
        <v>244</v>
      </c>
      <c r="BK98" s="178">
        <f>SUM(BK99:BK110)</f>
        <v>0</v>
      </c>
    </row>
    <row r="99" spans="1:65" s="2" customFormat="1" ht="16.5" customHeight="1">
      <c r="A99" s="36"/>
      <c r="B99" s="37"/>
      <c r="C99" s="181" t="s">
        <v>77</v>
      </c>
      <c r="D99" s="181" t="s">
        <v>246</v>
      </c>
      <c r="E99" s="182" t="s">
        <v>4931</v>
      </c>
      <c r="F99" s="183" t="s">
        <v>4932</v>
      </c>
      <c r="G99" s="184" t="s">
        <v>1286</v>
      </c>
      <c r="H99" s="248"/>
      <c r="I99" s="186"/>
      <c r="J99" s="187">
        <f t="shared" ref="J99:J110" si="0">ROUND(I99*H99,2)</f>
        <v>0</v>
      </c>
      <c r="K99" s="188"/>
      <c r="L99" s="41"/>
      <c r="M99" s="189" t="s">
        <v>18</v>
      </c>
      <c r="N99" s="190" t="s">
        <v>41</v>
      </c>
      <c r="O99" s="66"/>
      <c r="P99" s="191">
        <f t="shared" ref="P99:P110" si="1">O99*H99</f>
        <v>0</v>
      </c>
      <c r="Q99" s="191">
        <v>0</v>
      </c>
      <c r="R99" s="191">
        <f t="shared" ref="R99:R110" si="2">Q99*H99</f>
        <v>0</v>
      </c>
      <c r="S99" s="191">
        <v>0</v>
      </c>
      <c r="T99" s="192">
        <f t="shared" ref="T99:T110" si="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250</v>
      </c>
      <c r="AT99" s="193" t="s">
        <v>246</v>
      </c>
      <c r="AU99" s="193" t="s">
        <v>77</v>
      </c>
      <c r="AY99" s="19" t="s">
        <v>244</v>
      </c>
      <c r="BE99" s="194">
        <f t="shared" ref="BE99:BE110" si="4">IF(N99="základní",J99,0)</f>
        <v>0</v>
      </c>
      <c r="BF99" s="194">
        <f t="shared" ref="BF99:BF110" si="5">IF(N99="snížená",J99,0)</f>
        <v>0</v>
      </c>
      <c r="BG99" s="194">
        <f t="shared" ref="BG99:BG110" si="6">IF(N99="zákl. přenesená",J99,0)</f>
        <v>0</v>
      </c>
      <c r="BH99" s="194">
        <f t="shared" ref="BH99:BH110" si="7">IF(N99="sníž. přenesená",J99,0)</f>
        <v>0</v>
      </c>
      <c r="BI99" s="194">
        <f t="shared" ref="BI99:BI110" si="8">IF(N99="nulová",J99,0)</f>
        <v>0</v>
      </c>
      <c r="BJ99" s="19" t="s">
        <v>77</v>
      </c>
      <c r="BK99" s="194">
        <f t="shared" ref="BK99:BK110" si="9">ROUND(I99*H99,2)</f>
        <v>0</v>
      </c>
      <c r="BL99" s="19" t="s">
        <v>250</v>
      </c>
      <c r="BM99" s="193" t="s">
        <v>6900</v>
      </c>
    </row>
    <row r="100" spans="1:65" s="2" customFormat="1" ht="24.2" customHeight="1">
      <c r="A100" s="36"/>
      <c r="B100" s="37"/>
      <c r="C100" s="181" t="s">
        <v>79</v>
      </c>
      <c r="D100" s="181" t="s">
        <v>246</v>
      </c>
      <c r="E100" s="182" t="s">
        <v>4951</v>
      </c>
      <c r="F100" s="183" t="s">
        <v>4952</v>
      </c>
      <c r="G100" s="184" t="s">
        <v>1286</v>
      </c>
      <c r="H100" s="248"/>
      <c r="I100" s="186"/>
      <c r="J100" s="187">
        <f t="shared" si="0"/>
        <v>0</v>
      </c>
      <c r="K100" s="188"/>
      <c r="L100" s="41"/>
      <c r="M100" s="189" t="s">
        <v>18</v>
      </c>
      <c r="N100" s="190" t="s">
        <v>41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250</v>
      </c>
      <c r="AT100" s="193" t="s">
        <v>246</v>
      </c>
      <c r="AU100" s="193" t="s">
        <v>77</v>
      </c>
      <c r="AY100" s="19" t="s">
        <v>244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77</v>
      </c>
      <c r="BK100" s="194">
        <f t="shared" si="9"/>
        <v>0</v>
      </c>
      <c r="BL100" s="19" t="s">
        <v>250</v>
      </c>
      <c r="BM100" s="193" t="s">
        <v>6901</v>
      </c>
    </row>
    <row r="101" spans="1:65" s="2" customFormat="1" ht="16.5" customHeight="1">
      <c r="A101" s="36"/>
      <c r="B101" s="37"/>
      <c r="C101" s="181" t="s">
        <v>131</v>
      </c>
      <c r="D101" s="181" t="s">
        <v>246</v>
      </c>
      <c r="E101" s="182" t="s">
        <v>4954</v>
      </c>
      <c r="F101" s="183" t="s">
        <v>4955</v>
      </c>
      <c r="G101" s="184" t="s">
        <v>1286</v>
      </c>
      <c r="H101" s="248"/>
      <c r="I101" s="186"/>
      <c r="J101" s="187">
        <f t="shared" si="0"/>
        <v>0</v>
      </c>
      <c r="K101" s="188"/>
      <c r="L101" s="41"/>
      <c r="M101" s="189" t="s">
        <v>18</v>
      </c>
      <c r="N101" s="190" t="s">
        <v>41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250</v>
      </c>
      <c r="AT101" s="193" t="s">
        <v>246</v>
      </c>
      <c r="AU101" s="193" t="s">
        <v>77</v>
      </c>
      <c r="AY101" s="19" t="s">
        <v>244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77</v>
      </c>
      <c r="BK101" s="194">
        <f t="shared" si="9"/>
        <v>0</v>
      </c>
      <c r="BL101" s="19" t="s">
        <v>250</v>
      </c>
      <c r="BM101" s="193" t="s">
        <v>6902</v>
      </c>
    </row>
    <row r="102" spans="1:65" s="2" customFormat="1" ht="16.5" customHeight="1">
      <c r="A102" s="36"/>
      <c r="B102" s="37"/>
      <c r="C102" s="181" t="s">
        <v>250</v>
      </c>
      <c r="D102" s="181" t="s">
        <v>246</v>
      </c>
      <c r="E102" s="182" t="s">
        <v>4957</v>
      </c>
      <c r="F102" s="183" t="s">
        <v>4958</v>
      </c>
      <c r="G102" s="184" t="s">
        <v>1286</v>
      </c>
      <c r="H102" s="248"/>
      <c r="I102" s="186"/>
      <c r="J102" s="187">
        <f t="shared" si="0"/>
        <v>0</v>
      </c>
      <c r="K102" s="188"/>
      <c r="L102" s="41"/>
      <c r="M102" s="189" t="s">
        <v>18</v>
      </c>
      <c r="N102" s="190" t="s">
        <v>41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250</v>
      </c>
      <c r="AT102" s="193" t="s">
        <v>246</v>
      </c>
      <c r="AU102" s="193" t="s">
        <v>77</v>
      </c>
      <c r="AY102" s="19" t="s">
        <v>244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77</v>
      </c>
      <c r="BK102" s="194">
        <f t="shared" si="9"/>
        <v>0</v>
      </c>
      <c r="BL102" s="19" t="s">
        <v>250</v>
      </c>
      <c r="BM102" s="193" t="s">
        <v>6903</v>
      </c>
    </row>
    <row r="103" spans="1:65" s="2" customFormat="1" ht="16.5" customHeight="1">
      <c r="A103" s="36"/>
      <c r="B103" s="37"/>
      <c r="C103" s="181" t="s">
        <v>271</v>
      </c>
      <c r="D103" s="181" t="s">
        <v>246</v>
      </c>
      <c r="E103" s="182" t="s">
        <v>4960</v>
      </c>
      <c r="F103" s="183" t="s">
        <v>4961</v>
      </c>
      <c r="G103" s="184" t="s">
        <v>1286</v>
      </c>
      <c r="H103" s="248"/>
      <c r="I103" s="186"/>
      <c r="J103" s="187">
        <f t="shared" si="0"/>
        <v>0</v>
      </c>
      <c r="K103" s="188"/>
      <c r="L103" s="41"/>
      <c r="M103" s="189" t="s">
        <v>18</v>
      </c>
      <c r="N103" s="190" t="s">
        <v>41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250</v>
      </c>
      <c r="AT103" s="193" t="s">
        <v>246</v>
      </c>
      <c r="AU103" s="193" t="s">
        <v>77</v>
      </c>
      <c r="AY103" s="19" t="s">
        <v>244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77</v>
      </c>
      <c r="BK103" s="194">
        <f t="shared" si="9"/>
        <v>0</v>
      </c>
      <c r="BL103" s="19" t="s">
        <v>250</v>
      </c>
      <c r="BM103" s="193" t="s">
        <v>6904</v>
      </c>
    </row>
    <row r="104" spans="1:65" s="2" customFormat="1" ht="24.2" customHeight="1">
      <c r="A104" s="36"/>
      <c r="B104" s="37"/>
      <c r="C104" s="181" t="s">
        <v>275</v>
      </c>
      <c r="D104" s="181" t="s">
        <v>246</v>
      </c>
      <c r="E104" s="182" t="s">
        <v>6905</v>
      </c>
      <c r="F104" s="183" t="s">
        <v>6906</v>
      </c>
      <c r="G104" s="184" t="s">
        <v>1286</v>
      </c>
      <c r="H104" s="248"/>
      <c r="I104" s="186"/>
      <c r="J104" s="187">
        <f t="shared" si="0"/>
        <v>0</v>
      </c>
      <c r="K104" s="188"/>
      <c r="L104" s="41"/>
      <c r="M104" s="189" t="s">
        <v>18</v>
      </c>
      <c r="N104" s="190" t="s">
        <v>41</v>
      </c>
      <c r="O104" s="6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250</v>
      </c>
      <c r="AT104" s="193" t="s">
        <v>246</v>
      </c>
      <c r="AU104" s="193" t="s">
        <v>77</v>
      </c>
      <c r="AY104" s="19" t="s">
        <v>244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77</v>
      </c>
      <c r="BK104" s="194">
        <f t="shared" si="9"/>
        <v>0</v>
      </c>
      <c r="BL104" s="19" t="s">
        <v>250</v>
      </c>
      <c r="BM104" s="193" t="s">
        <v>6907</v>
      </c>
    </row>
    <row r="105" spans="1:65" s="2" customFormat="1" ht="16.5" customHeight="1">
      <c r="A105" s="36"/>
      <c r="B105" s="37"/>
      <c r="C105" s="181" t="s">
        <v>279</v>
      </c>
      <c r="D105" s="181" t="s">
        <v>246</v>
      </c>
      <c r="E105" s="182" t="s">
        <v>4934</v>
      </c>
      <c r="F105" s="183" t="s">
        <v>1634</v>
      </c>
      <c r="G105" s="184" t="s">
        <v>1286</v>
      </c>
      <c r="H105" s="248"/>
      <c r="I105" s="186"/>
      <c r="J105" s="187">
        <f t="shared" si="0"/>
        <v>0</v>
      </c>
      <c r="K105" s="188"/>
      <c r="L105" s="41"/>
      <c r="M105" s="189" t="s">
        <v>18</v>
      </c>
      <c r="N105" s="190" t="s">
        <v>41</v>
      </c>
      <c r="O105" s="66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250</v>
      </c>
      <c r="AT105" s="193" t="s">
        <v>246</v>
      </c>
      <c r="AU105" s="193" t="s">
        <v>77</v>
      </c>
      <c r="AY105" s="19" t="s">
        <v>244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19" t="s">
        <v>77</v>
      </c>
      <c r="BK105" s="194">
        <f t="shared" si="9"/>
        <v>0</v>
      </c>
      <c r="BL105" s="19" t="s">
        <v>250</v>
      </c>
      <c r="BM105" s="193" t="s">
        <v>6908</v>
      </c>
    </row>
    <row r="106" spans="1:65" s="2" customFormat="1" ht="16.5" customHeight="1">
      <c r="A106" s="36"/>
      <c r="B106" s="37"/>
      <c r="C106" s="181" t="s">
        <v>267</v>
      </c>
      <c r="D106" s="181" t="s">
        <v>246</v>
      </c>
      <c r="E106" s="182" t="s">
        <v>4936</v>
      </c>
      <c r="F106" s="183" t="s">
        <v>4937</v>
      </c>
      <c r="G106" s="184" t="s">
        <v>1286</v>
      </c>
      <c r="H106" s="248"/>
      <c r="I106" s="186"/>
      <c r="J106" s="187">
        <f t="shared" si="0"/>
        <v>0</v>
      </c>
      <c r="K106" s="188"/>
      <c r="L106" s="41"/>
      <c r="M106" s="189" t="s">
        <v>18</v>
      </c>
      <c r="N106" s="190" t="s">
        <v>41</v>
      </c>
      <c r="O106" s="66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250</v>
      </c>
      <c r="AT106" s="193" t="s">
        <v>246</v>
      </c>
      <c r="AU106" s="193" t="s">
        <v>77</v>
      </c>
      <c r="AY106" s="19" t="s">
        <v>244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19" t="s">
        <v>77</v>
      </c>
      <c r="BK106" s="194">
        <f t="shared" si="9"/>
        <v>0</v>
      </c>
      <c r="BL106" s="19" t="s">
        <v>250</v>
      </c>
      <c r="BM106" s="193" t="s">
        <v>6909</v>
      </c>
    </row>
    <row r="107" spans="1:65" s="2" customFormat="1" ht="24.2" customHeight="1">
      <c r="A107" s="36"/>
      <c r="B107" s="37"/>
      <c r="C107" s="181" t="s">
        <v>286</v>
      </c>
      <c r="D107" s="181" t="s">
        <v>246</v>
      </c>
      <c r="E107" s="182" t="s">
        <v>4939</v>
      </c>
      <c r="F107" s="183" t="s">
        <v>4940</v>
      </c>
      <c r="G107" s="184" t="s">
        <v>1286</v>
      </c>
      <c r="H107" s="248"/>
      <c r="I107" s="186"/>
      <c r="J107" s="187">
        <f t="shared" si="0"/>
        <v>0</v>
      </c>
      <c r="K107" s="188"/>
      <c r="L107" s="41"/>
      <c r="M107" s="189" t="s">
        <v>18</v>
      </c>
      <c r="N107" s="190" t="s">
        <v>41</v>
      </c>
      <c r="O107" s="66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250</v>
      </c>
      <c r="AT107" s="193" t="s">
        <v>246</v>
      </c>
      <c r="AU107" s="193" t="s">
        <v>77</v>
      </c>
      <c r="AY107" s="19" t="s">
        <v>244</v>
      </c>
      <c r="BE107" s="194">
        <f t="shared" si="4"/>
        <v>0</v>
      </c>
      <c r="BF107" s="194">
        <f t="shared" si="5"/>
        <v>0</v>
      </c>
      <c r="BG107" s="194">
        <f t="shared" si="6"/>
        <v>0</v>
      </c>
      <c r="BH107" s="194">
        <f t="shared" si="7"/>
        <v>0</v>
      </c>
      <c r="BI107" s="194">
        <f t="shared" si="8"/>
        <v>0</v>
      </c>
      <c r="BJ107" s="19" t="s">
        <v>77</v>
      </c>
      <c r="BK107" s="194">
        <f t="shared" si="9"/>
        <v>0</v>
      </c>
      <c r="BL107" s="19" t="s">
        <v>250</v>
      </c>
      <c r="BM107" s="193" t="s">
        <v>6910</v>
      </c>
    </row>
    <row r="108" spans="1:65" s="2" customFormat="1" ht="24.2" customHeight="1">
      <c r="A108" s="36"/>
      <c r="B108" s="37"/>
      <c r="C108" s="181" t="s">
        <v>293</v>
      </c>
      <c r="D108" s="181" t="s">
        <v>246</v>
      </c>
      <c r="E108" s="182" t="s">
        <v>4942</v>
      </c>
      <c r="F108" s="183" t="s">
        <v>4943</v>
      </c>
      <c r="G108" s="184" t="s">
        <v>1286</v>
      </c>
      <c r="H108" s="248"/>
      <c r="I108" s="186"/>
      <c r="J108" s="187">
        <f t="shared" si="0"/>
        <v>0</v>
      </c>
      <c r="K108" s="188"/>
      <c r="L108" s="41"/>
      <c r="M108" s="189" t="s">
        <v>18</v>
      </c>
      <c r="N108" s="190" t="s">
        <v>41</v>
      </c>
      <c r="O108" s="6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250</v>
      </c>
      <c r="AT108" s="193" t="s">
        <v>246</v>
      </c>
      <c r="AU108" s="193" t="s">
        <v>77</v>
      </c>
      <c r="AY108" s="19" t="s">
        <v>244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19" t="s">
        <v>77</v>
      </c>
      <c r="BK108" s="194">
        <f t="shared" si="9"/>
        <v>0</v>
      </c>
      <c r="BL108" s="19" t="s">
        <v>250</v>
      </c>
      <c r="BM108" s="193" t="s">
        <v>6911</v>
      </c>
    </row>
    <row r="109" spans="1:65" s="2" customFormat="1" ht="16.5" customHeight="1">
      <c r="A109" s="36"/>
      <c r="B109" s="37"/>
      <c r="C109" s="181" t="s">
        <v>126</v>
      </c>
      <c r="D109" s="181" t="s">
        <v>246</v>
      </c>
      <c r="E109" s="182" t="s">
        <v>4945</v>
      </c>
      <c r="F109" s="183" t="s">
        <v>4946</v>
      </c>
      <c r="G109" s="184" t="s">
        <v>1286</v>
      </c>
      <c r="H109" s="248"/>
      <c r="I109" s="186"/>
      <c r="J109" s="187">
        <f t="shared" si="0"/>
        <v>0</v>
      </c>
      <c r="K109" s="188"/>
      <c r="L109" s="41"/>
      <c r="M109" s="189" t="s">
        <v>18</v>
      </c>
      <c r="N109" s="190" t="s">
        <v>41</v>
      </c>
      <c r="O109" s="66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250</v>
      </c>
      <c r="AT109" s="193" t="s">
        <v>246</v>
      </c>
      <c r="AU109" s="193" t="s">
        <v>77</v>
      </c>
      <c r="AY109" s="19" t="s">
        <v>244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9" t="s">
        <v>77</v>
      </c>
      <c r="BK109" s="194">
        <f t="shared" si="9"/>
        <v>0</v>
      </c>
      <c r="BL109" s="19" t="s">
        <v>250</v>
      </c>
      <c r="BM109" s="193" t="s">
        <v>6912</v>
      </c>
    </row>
    <row r="110" spans="1:65" s="2" customFormat="1" ht="16.5" customHeight="1">
      <c r="A110" s="36"/>
      <c r="B110" s="37"/>
      <c r="C110" s="181" t="s">
        <v>139</v>
      </c>
      <c r="D110" s="181" t="s">
        <v>246</v>
      </c>
      <c r="E110" s="182" t="s">
        <v>4948</v>
      </c>
      <c r="F110" s="183" t="s">
        <v>4949</v>
      </c>
      <c r="G110" s="184" t="s">
        <v>1286</v>
      </c>
      <c r="H110" s="248"/>
      <c r="I110" s="186"/>
      <c r="J110" s="187">
        <f t="shared" si="0"/>
        <v>0</v>
      </c>
      <c r="K110" s="188"/>
      <c r="L110" s="41"/>
      <c r="M110" s="189" t="s">
        <v>18</v>
      </c>
      <c r="N110" s="190" t="s">
        <v>41</v>
      </c>
      <c r="O110" s="66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250</v>
      </c>
      <c r="AT110" s="193" t="s">
        <v>246</v>
      </c>
      <c r="AU110" s="193" t="s">
        <v>77</v>
      </c>
      <c r="AY110" s="19" t="s">
        <v>244</v>
      </c>
      <c r="BE110" s="194">
        <f t="shared" si="4"/>
        <v>0</v>
      </c>
      <c r="BF110" s="194">
        <f t="shared" si="5"/>
        <v>0</v>
      </c>
      <c r="BG110" s="194">
        <f t="shared" si="6"/>
        <v>0</v>
      </c>
      <c r="BH110" s="194">
        <f t="shared" si="7"/>
        <v>0</v>
      </c>
      <c r="BI110" s="194">
        <f t="shared" si="8"/>
        <v>0</v>
      </c>
      <c r="BJ110" s="19" t="s">
        <v>77</v>
      </c>
      <c r="BK110" s="194">
        <f t="shared" si="9"/>
        <v>0</v>
      </c>
      <c r="BL110" s="19" t="s">
        <v>250</v>
      </c>
      <c r="BM110" s="193" t="s">
        <v>6913</v>
      </c>
    </row>
    <row r="111" spans="1:65" s="12" customFormat="1" ht="25.9" customHeight="1">
      <c r="B111" s="165"/>
      <c r="C111" s="166"/>
      <c r="D111" s="167" t="s">
        <v>69</v>
      </c>
      <c r="E111" s="168" t="s">
        <v>608</v>
      </c>
      <c r="F111" s="168" t="s">
        <v>609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P112+P118+P123+P127</f>
        <v>0</v>
      </c>
      <c r="Q111" s="173"/>
      <c r="R111" s="174">
        <f>R112+R118+R123+R127</f>
        <v>0.19322</v>
      </c>
      <c r="S111" s="173"/>
      <c r="T111" s="175">
        <f>T112+T118+T123+T127</f>
        <v>0</v>
      </c>
      <c r="AR111" s="176" t="s">
        <v>79</v>
      </c>
      <c r="AT111" s="177" t="s">
        <v>69</v>
      </c>
      <c r="AU111" s="177" t="s">
        <v>70</v>
      </c>
      <c r="AY111" s="176" t="s">
        <v>244</v>
      </c>
      <c r="BK111" s="178">
        <f>BK112+BK118+BK123+BK127</f>
        <v>0</v>
      </c>
    </row>
    <row r="112" spans="1:65" s="12" customFormat="1" ht="22.9" customHeight="1">
      <c r="B112" s="165"/>
      <c r="C112" s="166"/>
      <c r="D112" s="167" t="s">
        <v>69</v>
      </c>
      <c r="E112" s="179" t="s">
        <v>4963</v>
      </c>
      <c r="F112" s="179" t="s">
        <v>4964</v>
      </c>
      <c r="G112" s="166"/>
      <c r="H112" s="166"/>
      <c r="I112" s="169"/>
      <c r="J112" s="180">
        <f>BK112</f>
        <v>0</v>
      </c>
      <c r="K112" s="166"/>
      <c r="L112" s="171"/>
      <c r="M112" s="172"/>
      <c r="N112" s="173"/>
      <c r="O112" s="173"/>
      <c r="P112" s="174">
        <f>SUM(P113:P117)</f>
        <v>0</v>
      </c>
      <c r="Q112" s="173"/>
      <c r="R112" s="174">
        <f>SUM(R113:R117)</f>
        <v>8.5000000000000006E-2</v>
      </c>
      <c r="S112" s="173"/>
      <c r="T112" s="175">
        <f>SUM(T113:T117)</f>
        <v>0</v>
      </c>
      <c r="AR112" s="176" t="s">
        <v>79</v>
      </c>
      <c r="AT112" s="177" t="s">
        <v>69</v>
      </c>
      <c r="AU112" s="177" t="s">
        <v>77</v>
      </c>
      <c r="AY112" s="176" t="s">
        <v>244</v>
      </c>
      <c r="BK112" s="178">
        <f>SUM(BK113:BK117)</f>
        <v>0</v>
      </c>
    </row>
    <row r="113" spans="1:65" s="2" customFormat="1" ht="37.9" customHeight="1">
      <c r="A113" s="36"/>
      <c r="B113" s="37"/>
      <c r="C113" s="181" t="s">
        <v>146</v>
      </c>
      <c r="D113" s="181" t="s">
        <v>246</v>
      </c>
      <c r="E113" s="182" t="s">
        <v>4965</v>
      </c>
      <c r="F113" s="183" t="s">
        <v>4966</v>
      </c>
      <c r="G113" s="184" t="s">
        <v>379</v>
      </c>
      <c r="H113" s="185">
        <v>55</v>
      </c>
      <c r="I113" s="186"/>
      <c r="J113" s="187">
        <f>ROUND(I113*H113,2)</f>
        <v>0</v>
      </c>
      <c r="K113" s="188"/>
      <c r="L113" s="41"/>
      <c r="M113" s="189" t="s">
        <v>18</v>
      </c>
      <c r="N113" s="190" t="s">
        <v>41</v>
      </c>
      <c r="O113" s="66"/>
      <c r="P113" s="191">
        <f>O113*H113</f>
        <v>0</v>
      </c>
      <c r="Q113" s="191">
        <v>1.48E-3</v>
      </c>
      <c r="R113" s="191">
        <f>Q113*H113</f>
        <v>8.14E-2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167</v>
      </c>
      <c r="AT113" s="193" t="s">
        <v>246</v>
      </c>
      <c r="AU113" s="193" t="s">
        <v>79</v>
      </c>
      <c r="AY113" s="19" t="s">
        <v>244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77</v>
      </c>
      <c r="BK113" s="194">
        <f>ROUND(I113*H113,2)</f>
        <v>0</v>
      </c>
      <c r="BL113" s="19" t="s">
        <v>167</v>
      </c>
      <c r="BM113" s="193" t="s">
        <v>6914</v>
      </c>
    </row>
    <row r="114" spans="1:65" s="13" customFormat="1">
      <c r="B114" s="195"/>
      <c r="C114" s="196"/>
      <c r="D114" s="197" t="s">
        <v>252</v>
      </c>
      <c r="E114" s="198" t="s">
        <v>18</v>
      </c>
      <c r="F114" s="199" t="s">
        <v>538</v>
      </c>
      <c r="G114" s="196"/>
      <c r="H114" s="200">
        <v>55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252</v>
      </c>
      <c r="AU114" s="206" t="s">
        <v>79</v>
      </c>
      <c r="AV114" s="13" t="s">
        <v>79</v>
      </c>
      <c r="AW114" s="13" t="s">
        <v>32</v>
      </c>
      <c r="AX114" s="13" t="s">
        <v>77</v>
      </c>
      <c r="AY114" s="206" t="s">
        <v>244</v>
      </c>
    </row>
    <row r="115" spans="1:65" s="2" customFormat="1" ht="55.5" customHeight="1">
      <c r="A115" s="36"/>
      <c r="B115" s="37"/>
      <c r="C115" s="181" t="s">
        <v>158</v>
      </c>
      <c r="D115" s="181" t="s">
        <v>246</v>
      </c>
      <c r="E115" s="182" t="s">
        <v>5005</v>
      </c>
      <c r="F115" s="183" t="s">
        <v>5006</v>
      </c>
      <c r="G115" s="184" t="s">
        <v>379</v>
      </c>
      <c r="H115" s="185">
        <v>15</v>
      </c>
      <c r="I115" s="186"/>
      <c r="J115" s="187">
        <f>ROUND(I115*H115,2)</f>
        <v>0</v>
      </c>
      <c r="K115" s="188"/>
      <c r="L115" s="41"/>
      <c r="M115" s="189" t="s">
        <v>18</v>
      </c>
      <c r="N115" s="190" t="s">
        <v>41</v>
      </c>
      <c r="O115" s="66"/>
      <c r="P115" s="191">
        <f>O115*H115</f>
        <v>0</v>
      </c>
      <c r="Q115" s="191">
        <v>2.4000000000000001E-4</v>
      </c>
      <c r="R115" s="191">
        <f>Q115*H115</f>
        <v>3.5999999999999999E-3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167</v>
      </c>
      <c r="AT115" s="193" t="s">
        <v>246</v>
      </c>
      <c r="AU115" s="193" t="s">
        <v>79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167</v>
      </c>
      <c r="BM115" s="193" t="s">
        <v>6915</v>
      </c>
    </row>
    <row r="116" spans="1:65" s="13" customFormat="1">
      <c r="B116" s="195"/>
      <c r="C116" s="196"/>
      <c r="D116" s="197" t="s">
        <v>252</v>
      </c>
      <c r="E116" s="198" t="s">
        <v>18</v>
      </c>
      <c r="F116" s="199" t="s">
        <v>8</v>
      </c>
      <c r="G116" s="196"/>
      <c r="H116" s="200">
        <v>15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252</v>
      </c>
      <c r="AU116" s="206" t="s">
        <v>79</v>
      </c>
      <c r="AV116" s="13" t="s">
        <v>79</v>
      </c>
      <c r="AW116" s="13" t="s">
        <v>32</v>
      </c>
      <c r="AX116" s="13" t="s">
        <v>77</v>
      </c>
      <c r="AY116" s="206" t="s">
        <v>244</v>
      </c>
    </row>
    <row r="117" spans="1:65" s="2" customFormat="1" ht="44.25" customHeight="1">
      <c r="A117" s="36"/>
      <c r="B117" s="37"/>
      <c r="C117" s="181" t="s">
        <v>8</v>
      </c>
      <c r="D117" s="181" t="s">
        <v>246</v>
      </c>
      <c r="E117" s="182" t="s">
        <v>6916</v>
      </c>
      <c r="F117" s="183" t="s">
        <v>6917</v>
      </c>
      <c r="G117" s="184" t="s">
        <v>262</v>
      </c>
      <c r="H117" s="185">
        <v>8.5000000000000006E-2</v>
      </c>
      <c r="I117" s="186"/>
      <c r="J117" s="187">
        <f>ROUND(I117*H117,2)</f>
        <v>0</v>
      </c>
      <c r="K117" s="188"/>
      <c r="L117" s="41"/>
      <c r="M117" s="189" t="s">
        <v>18</v>
      </c>
      <c r="N117" s="190" t="s">
        <v>41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167</v>
      </c>
      <c r="AT117" s="193" t="s">
        <v>246</v>
      </c>
      <c r="AU117" s="193" t="s">
        <v>79</v>
      </c>
      <c r="AY117" s="19" t="s">
        <v>244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77</v>
      </c>
      <c r="BK117" s="194">
        <f>ROUND(I117*H117,2)</f>
        <v>0</v>
      </c>
      <c r="BL117" s="19" t="s">
        <v>167</v>
      </c>
      <c r="BM117" s="193" t="s">
        <v>6918</v>
      </c>
    </row>
    <row r="118" spans="1:65" s="12" customFormat="1" ht="22.9" customHeight="1">
      <c r="B118" s="165"/>
      <c r="C118" s="166"/>
      <c r="D118" s="167" t="s">
        <v>69</v>
      </c>
      <c r="E118" s="179" t="s">
        <v>5012</v>
      </c>
      <c r="F118" s="179" t="s">
        <v>5013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SUM(P119:P122)</f>
        <v>0</v>
      </c>
      <c r="Q118" s="173"/>
      <c r="R118" s="174">
        <f>SUM(R119:R122)</f>
        <v>2.5599999999999998E-3</v>
      </c>
      <c r="S118" s="173"/>
      <c r="T118" s="175">
        <f>SUM(T119:T122)</f>
        <v>0</v>
      </c>
      <c r="AR118" s="176" t="s">
        <v>79</v>
      </c>
      <c r="AT118" s="177" t="s">
        <v>69</v>
      </c>
      <c r="AU118" s="177" t="s">
        <v>77</v>
      </c>
      <c r="AY118" s="176" t="s">
        <v>244</v>
      </c>
      <c r="BK118" s="178">
        <f>SUM(BK119:BK122)</f>
        <v>0</v>
      </c>
    </row>
    <row r="119" spans="1:65" s="2" customFormat="1" ht="37.9" customHeight="1">
      <c r="A119" s="36"/>
      <c r="B119" s="37"/>
      <c r="C119" s="181" t="s">
        <v>167</v>
      </c>
      <c r="D119" s="181" t="s">
        <v>246</v>
      </c>
      <c r="E119" s="182" t="s">
        <v>5023</v>
      </c>
      <c r="F119" s="183" t="s">
        <v>5024</v>
      </c>
      <c r="G119" s="184" t="s">
        <v>249</v>
      </c>
      <c r="H119" s="185">
        <v>4</v>
      </c>
      <c r="I119" s="186"/>
      <c r="J119" s="187">
        <f>ROUND(I119*H119,2)</f>
        <v>0</v>
      </c>
      <c r="K119" s="188"/>
      <c r="L119" s="41"/>
      <c r="M119" s="189" t="s">
        <v>18</v>
      </c>
      <c r="N119" s="190" t="s">
        <v>41</v>
      </c>
      <c r="O119" s="66"/>
      <c r="P119" s="191">
        <f>O119*H119</f>
        <v>0</v>
      </c>
      <c r="Q119" s="191">
        <v>2.9E-4</v>
      </c>
      <c r="R119" s="191">
        <f>Q119*H119</f>
        <v>1.16E-3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167</v>
      </c>
      <c r="AT119" s="193" t="s">
        <v>246</v>
      </c>
      <c r="AU119" s="193" t="s">
        <v>79</v>
      </c>
      <c r="AY119" s="19" t="s">
        <v>244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77</v>
      </c>
      <c r="BK119" s="194">
        <f>ROUND(I119*H119,2)</f>
        <v>0</v>
      </c>
      <c r="BL119" s="19" t="s">
        <v>167</v>
      </c>
      <c r="BM119" s="193" t="s">
        <v>6919</v>
      </c>
    </row>
    <row r="120" spans="1:65" s="13" customFormat="1">
      <c r="B120" s="195"/>
      <c r="C120" s="196"/>
      <c r="D120" s="197" t="s">
        <v>252</v>
      </c>
      <c r="E120" s="198" t="s">
        <v>18</v>
      </c>
      <c r="F120" s="199" t="s">
        <v>250</v>
      </c>
      <c r="G120" s="196"/>
      <c r="H120" s="200">
        <v>4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252</v>
      </c>
      <c r="AU120" s="206" t="s">
        <v>79</v>
      </c>
      <c r="AV120" s="13" t="s">
        <v>79</v>
      </c>
      <c r="AW120" s="13" t="s">
        <v>32</v>
      </c>
      <c r="AX120" s="13" t="s">
        <v>77</v>
      </c>
      <c r="AY120" s="206" t="s">
        <v>244</v>
      </c>
    </row>
    <row r="121" spans="1:65" s="2" customFormat="1" ht="24.2" customHeight="1">
      <c r="A121" s="36"/>
      <c r="B121" s="37"/>
      <c r="C121" s="181" t="s">
        <v>333</v>
      </c>
      <c r="D121" s="181" t="s">
        <v>246</v>
      </c>
      <c r="E121" s="182" t="s">
        <v>6920</v>
      </c>
      <c r="F121" s="183" t="s">
        <v>6921</v>
      </c>
      <c r="G121" s="184" t="s">
        <v>249</v>
      </c>
      <c r="H121" s="185">
        <v>4</v>
      </c>
      <c r="I121" s="186"/>
      <c r="J121" s="187">
        <f>ROUND(I121*H121,2)</f>
        <v>0</v>
      </c>
      <c r="K121" s="188"/>
      <c r="L121" s="41"/>
      <c r="M121" s="189" t="s">
        <v>18</v>
      </c>
      <c r="N121" s="190" t="s">
        <v>41</v>
      </c>
      <c r="O121" s="66"/>
      <c r="P121" s="191">
        <f>O121*H121</f>
        <v>0</v>
      </c>
      <c r="Q121" s="191">
        <v>3.5E-4</v>
      </c>
      <c r="R121" s="191">
        <f>Q121*H121</f>
        <v>1.4E-3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167</v>
      </c>
      <c r="AT121" s="193" t="s">
        <v>246</v>
      </c>
      <c r="AU121" s="193" t="s">
        <v>79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167</v>
      </c>
      <c r="BM121" s="193" t="s">
        <v>6922</v>
      </c>
    </row>
    <row r="122" spans="1:65" s="2" customFormat="1" ht="44.25" customHeight="1">
      <c r="A122" s="36"/>
      <c r="B122" s="37"/>
      <c r="C122" s="181" t="s">
        <v>339</v>
      </c>
      <c r="D122" s="181" t="s">
        <v>246</v>
      </c>
      <c r="E122" s="182" t="s">
        <v>6923</v>
      </c>
      <c r="F122" s="183" t="s">
        <v>6924</v>
      </c>
      <c r="G122" s="184" t="s">
        <v>262</v>
      </c>
      <c r="H122" s="185">
        <v>3.0000000000000001E-3</v>
      </c>
      <c r="I122" s="186"/>
      <c r="J122" s="187">
        <f>ROUND(I122*H122,2)</f>
        <v>0</v>
      </c>
      <c r="K122" s="188"/>
      <c r="L122" s="41"/>
      <c r="M122" s="189" t="s">
        <v>18</v>
      </c>
      <c r="N122" s="190" t="s">
        <v>41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167</v>
      </c>
      <c r="AT122" s="193" t="s">
        <v>246</v>
      </c>
      <c r="AU122" s="193" t="s">
        <v>79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167</v>
      </c>
      <c r="BM122" s="193" t="s">
        <v>6925</v>
      </c>
    </row>
    <row r="123" spans="1:65" s="12" customFormat="1" ht="22.9" customHeight="1">
      <c r="B123" s="165"/>
      <c r="C123" s="166"/>
      <c r="D123" s="167" t="s">
        <v>69</v>
      </c>
      <c r="E123" s="179" t="s">
        <v>3187</v>
      </c>
      <c r="F123" s="179" t="s">
        <v>3188</v>
      </c>
      <c r="G123" s="166"/>
      <c r="H123" s="166"/>
      <c r="I123" s="169"/>
      <c r="J123" s="180">
        <f>BK123</f>
        <v>0</v>
      </c>
      <c r="K123" s="166"/>
      <c r="L123" s="171"/>
      <c r="M123" s="172"/>
      <c r="N123" s="173"/>
      <c r="O123" s="173"/>
      <c r="P123" s="174">
        <f>SUM(P124:P126)</f>
        <v>0</v>
      </c>
      <c r="Q123" s="173"/>
      <c r="R123" s="174">
        <f>SUM(R124:R126)</f>
        <v>0.10456</v>
      </c>
      <c r="S123" s="173"/>
      <c r="T123" s="175">
        <f>SUM(T124:T126)</f>
        <v>0</v>
      </c>
      <c r="AR123" s="176" t="s">
        <v>79</v>
      </c>
      <c r="AT123" s="177" t="s">
        <v>69</v>
      </c>
      <c r="AU123" s="177" t="s">
        <v>77</v>
      </c>
      <c r="AY123" s="176" t="s">
        <v>244</v>
      </c>
      <c r="BK123" s="178">
        <f>SUM(BK124:BK126)</f>
        <v>0</v>
      </c>
    </row>
    <row r="124" spans="1:65" s="2" customFormat="1" ht="37.9" customHeight="1">
      <c r="A124" s="36"/>
      <c r="B124" s="37"/>
      <c r="C124" s="181" t="s">
        <v>344</v>
      </c>
      <c r="D124" s="181" t="s">
        <v>246</v>
      </c>
      <c r="E124" s="182" t="s">
        <v>6926</v>
      </c>
      <c r="F124" s="183" t="s">
        <v>6927</v>
      </c>
      <c r="G124" s="184" t="s">
        <v>249</v>
      </c>
      <c r="H124" s="185">
        <v>4</v>
      </c>
      <c r="I124" s="186"/>
      <c r="J124" s="187">
        <f>ROUND(I124*H124,2)</f>
        <v>0</v>
      </c>
      <c r="K124" s="188"/>
      <c r="L124" s="41"/>
      <c r="M124" s="189" t="s">
        <v>18</v>
      </c>
      <c r="N124" s="190" t="s">
        <v>41</v>
      </c>
      <c r="O124" s="66"/>
      <c r="P124" s="191">
        <f>O124*H124</f>
        <v>0</v>
      </c>
      <c r="Q124" s="191">
        <v>2.614E-2</v>
      </c>
      <c r="R124" s="191">
        <f>Q124*H124</f>
        <v>0.10456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167</v>
      </c>
      <c r="AT124" s="193" t="s">
        <v>246</v>
      </c>
      <c r="AU124" s="193" t="s">
        <v>79</v>
      </c>
      <c r="AY124" s="19" t="s">
        <v>244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167</v>
      </c>
      <c r="BM124" s="193" t="s">
        <v>6928</v>
      </c>
    </row>
    <row r="125" spans="1:65" s="13" customFormat="1">
      <c r="B125" s="195"/>
      <c r="C125" s="196"/>
      <c r="D125" s="197" t="s">
        <v>252</v>
      </c>
      <c r="E125" s="198" t="s">
        <v>18</v>
      </c>
      <c r="F125" s="199" t="s">
        <v>250</v>
      </c>
      <c r="G125" s="196"/>
      <c r="H125" s="200">
        <v>4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252</v>
      </c>
      <c r="AU125" s="206" t="s">
        <v>79</v>
      </c>
      <c r="AV125" s="13" t="s">
        <v>79</v>
      </c>
      <c r="AW125" s="13" t="s">
        <v>32</v>
      </c>
      <c r="AX125" s="13" t="s">
        <v>77</v>
      </c>
      <c r="AY125" s="206" t="s">
        <v>244</v>
      </c>
    </row>
    <row r="126" spans="1:65" s="2" customFormat="1" ht="44.25" customHeight="1">
      <c r="A126" s="36"/>
      <c r="B126" s="37"/>
      <c r="C126" s="181" t="s">
        <v>348</v>
      </c>
      <c r="D126" s="181" t="s">
        <v>246</v>
      </c>
      <c r="E126" s="182" t="s">
        <v>6929</v>
      </c>
      <c r="F126" s="183" t="s">
        <v>6930</v>
      </c>
      <c r="G126" s="184" t="s">
        <v>262</v>
      </c>
      <c r="H126" s="185">
        <v>0.105</v>
      </c>
      <c r="I126" s="186"/>
      <c r="J126" s="187">
        <f>ROUND(I126*H126,2)</f>
        <v>0</v>
      </c>
      <c r="K126" s="188"/>
      <c r="L126" s="41"/>
      <c r="M126" s="189" t="s">
        <v>18</v>
      </c>
      <c r="N126" s="190" t="s">
        <v>41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167</v>
      </c>
      <c r="AT126" s="193" t="s">
        <v>246</v>
      </c>
      <c r="AU126" s="193" t="s">
        <v>79</v>
      </c>
      <c r="AY126" s="19" t="s">
        <v>244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77</v>
      </c>
      <c r="BK126" s="194">
        <f>ROUND(I126*H126,2)</f>
        <v>0</v>
      </c>
      <c r="BL126" s="19" t="s">
        <v>167</v>
      </c>
      <c r="BM126" s="193" t="s">
        <v>6931</v>
      </c>
    </row>
    <row r="127" spans="1:65" s="12" customFormat="1" ht="22.9" customHeight="1">
      <c r="B127" s="165"/>
      <c r="C127" s="166"/>
      <c r="D127" s="167" t="s">
        <v>69</v>
      </c>
      <c r="E127" s="179" t="s">
        <v>1145</v>
      </c>
      <c r="F127" s="179" t="s">
        <v>1146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SUM(P128:P129)</f>
        <v>0</v>
      </c>
      <c r="Q127" s="173"/>
      <c r="R127" s="174">
        <f>SUM(R128:R129)</f>
        <v>1.1000000000000001E-3</v>
      </c>
      <c r="S127" s="173"/>
      <c r="T127" s="175">
        <f>SUM(T128:T129)</f>
        <v>0</v>
      </c>
      <c r="AR127" s="176" t="s">
        <v>79</v>
      </c>
      <c r="AT127" s="177" t="s">
        <v>69</v>
      </c>
      <c r="AU127" s="177" t="s">
        <v>77</v>
      </c>
      <c r="AY127" s="176" t="s">
        <v>244</v>
      </c>
      <c r="BK127" s="178">
        <f>SUM(BK128:BK129)</f>
        <v>0</v>
      </c>
    </row>
    <row r="128" spans="1:65" s="2" customFormat="1" ht="24.2" customHeight="1">
      <c r="A128" s="36"/>
      <c r="B128" s="37"/>
      <c r="C128" s="181" t="s">
        <v>7</v>
      </c>
      <c r="D128" s="181" t="s">
        <v>246</v>
      </c>
      <c r="E128" s="182" t="s">
        <v>5135</v>
      </c>
      <c r="F128" s="183" t="s">
        <v>5136</v>
      </c>
      <c r="G128" s="184" t="s">
        <v>379</v>
      </c>
      <c r="H128" s="185">
        <v>55</v>
      </c>
      <c r="I128" s="186"/>
      <c r="J128" s="187">
        <f>ROUND(I128*H128,2)</f>
        <v>0</v>
      </c>
      <c r="K128" s="188"/>
      <c r="L128" s="41"/>
      <c r="M128" s="189" t="s">
        <v>18</v>
      </c>
      <c r="N128" s="190" t="s">
        <v>41</v>
      </c>
      <c r="O128" s="66"/>
      <c r="P128" s="191">
        <f>O128*H128</f>
        <v>0</v>
      </c>
      <c r="Q128" s="191">
        <v>2.0000000000000002E-5</v>
      </c>
      <c r="R128" s="191">
        <f>Q128*H128</f>
        <v>1.1000000000000001E-3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167</v>
      </c>
      <c r="AT128" s="193" t="s">
        <v>246</v>
      </c>
      <c r="AU128" s="193" t="s">
        <v>79</v>
      </c>
      <c r="AY128" s="19" t="s">
        <v>244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77</v>
      </c>
      <c r="BK128" s="194">
        <f>ROUND(I128*H128,2)</f>
        <v>0</v>
      </c>
      <c r="BL128" s="19" t="s">
        <v>167</v>
      </c>
      <c r="BM128" s="193" t="s">
        <v>6932</v>
      </c>
    </row>
    <row r="129" spans="1:51" s="13" customFormat="1">
      <c r="B129" s="195"/>
      <c r="C129" s="196"/>
      <c r="D129" s="197" t="s">
        <v>252</v>
      </c>
      <c r="E129" s="198" t="s">
        <v>18</v>
      </c>
      <c r="F129" s="199" t="s">
        <v>538</v>
      </c>
      <c r="G129" s="196"/>
      <c r="H129" s="200">
        <v>55</v>
      </c>
      <c r="I129" s="201"/>
      <c r="J129" s="196"/>
      <c r="K129" s="196"/>
      <c r="L129" s="202"/>
      <c r="M129" s="252"/>
      <c r="N129" s="253"/>
      <c r="O129" s="253"/>
      <c r="P129" s="253"/>
      <c r="Q129" s="253"/>
      <c r="R129" s="253"/>
      <c r="S129" s="253"/>
      <c r="T129" s="254"/>
      <c r="AT129" s="206" t="s">
        <v>252</v>
      </c>
      <c r="AU129" s="206" t="s">
        <v>79</v>
      </c>
      <c r="AV129" s="13" t="s">
        <v>79</v>
      </c>
      <c r="AW129" s="13" t="s">
        <v>32</v>
      </c>
      <c r="AX129" s="13" t="s">
        <v>77</v>
      </c>
      <c r="AY129" s="206" t="s">
        <v>244</v>
      </c>
    </row>
    <row r="130" spans="1:51" s="2" customFormat="1" ht="6.95" customHeight="1">
      <c r="A130" s="36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1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algorithmName="SHA-512" hashValue="WWk2U4F2zGkdg7Nj+cKPDEx/tNM/qPGJSJHmHTyVXkfKYdtFuqMXA2TJTFQIbr7yUOoc+Ire9p7p1VNVIi7YXA==" saltValue="ZnwKXhmyg0REePGea3atD17JI5Cnt9C4qWkgPnZVKo+6m5owEdy81wf2cEdh+qdjT7Fk6lLS7N+qyHqTRKa6+Q==" spinCount="100000" sheet="1" objects="1" scenarios="1" formatColumns="0" formatRows="0" autoFilter="0"/>
  <autoFilter ref="C96:K129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topLeftCell="A82" workbookViewId="0">
      <selection activeCell="I101" sqref="I10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176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6933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6934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ROUND((SUM(BE98:BE173)),  2)</f>
        <v>0</v>
      </c>
      <c r="G35" s="36"/>
      <c r="H35" s="36"/>
      <c r="I35" s="126">
        <v>0.21</v>
      </c>
      <c r="J35" s="125">
        <f>ROUND(((SUM(BE98:BE173))*I35),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ROUND((SUM(BF98:BF173)),  2)</f>
        <v>0</v>
      </c>
      <c r="G36" s="36"/>
      <c r="H36" s="36"/>
      <c r="I36" s="126">
        <v>0.15</v>
      </c>
      <c r="J36" s="125">
        <f>ROUND(((SUM(BF98:BF173))*I36),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ROUND((SUM(BG98:BG173)),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ROUND((SUM(BH98:BH173)),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ROUND((SUM(BI98:BI173)),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6933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01 - Obnovení oplocení u vjezdu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J99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1792</v>
      </c>
      <c r="E65" s="150"/>
      <c r="F65" s="150"/>
      <c r="G65" s="150"/>
      <c r="H65" s="150"/>
      <c r="I65" s="150"/>
      <c r="J65" s="151">
        <f>J100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1793</v>
      </c>
      <c r="E66" s="150"/>
      <c r="F66" s="150"/>
      <c r="G66" s="150"/>
      <c r="H66" s="150"/>
      <c r="I66" s="150"/>
      <c r="J66" s="151">
        <f>J110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209</v>
      </c>
      <c r="E67" s="150"/>
      <c r="F67" s="150"/>
      <c r="G67" s="150"/>
      <c r="H67" s="150"/>
      <c r="I67" s="150"/>
      <c r="J67" s="151">
        <f>J117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6220</v>
      </c>
      <c r="E68" s="150"/>
      <c r="F68" s="150"/>
      <c r="G68" s="150"/>
      <c r="H68" s="150"/>
      <c r="I68" s="150"/>
      <c r="J68" s="151">
        <f>J126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210</v>
      </c>
      <c r="E69" s="150"/>
      <c r="F69" s="150"/>
      <c r="G69" s="150"/>
      <c r="H69" s="150"/>
      <c r="I69" s="150"/>
      <c r="J69" s="151">
        <f>J136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211</v>
      </c>
      <c r="E70" s="150"/>
      <c r="F70" s="150"/>
      <c r="G70" s="150"/>
      <c r="H70" s="150"/>
      <c r="I70" s="150"/>
      <c r="J70" s="151">
        <f>J140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212</v>
      </c>
      <c r="E71" s="150"/>
      <c r="F71" s="150"/>
      <c r="G71" s="150"/>
      <c r="H71" s="150"/>
      <c r="I71" s="150"/>
      <c r="J71" s="151">
        <f>J154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213</v>
      </c>
      <c r="E72" s="150"/>
      <c r="F72" s="150"/>
      <c r="G72" s="150"/>
      <c r="H72" s="150"/>
      <c r="I72" s="150"/>
      <c r="J72" s="151">
        <f>J161</f>
        <v>0</v>
      </c>
      <c r="K72" s="99"/>
      <c r="L72" s="152"/>
    </row>
    <row r="73" spans="1:31" s="9" customFormat="1" ht="24.95" customHeight="1">
      <c r="B73" s="142"/>
      <c r="C73" s="143"/>
      <c r="D73" s="144" t="s">
        <v>214</v>
      </c>
      <c r="E73" s="145"/>
      <c r="F73" s="145"/>
      <c r="G73" s="145"/>
      <c r="H73" s="145"/>
      <c r="I73" s="145"/>
      <c r="J73" s="146">
        <f>J163</f>
        <v>0</v>
      </c>
      <c r="K73" s="143"/>
      <c r="L73" s="147"/>
    </row>
    <row r="74" spans="1:31" s="10" customFormat="1" ht="19.899999999999999" customHeight="1">
      <c r="B74" s="148"/>
      <c r="C74" s="99"/>
      <c r="D74" s="149" t="s">
        <v>1796</v>
      </c>
      <c r="E74" s="150"/>
      <c r="F74" s="150"/>
      <c r="G74" s="150"/>
      <c r="H74" s="150"/>
      <c r="I74" s="150"/>
      <c r="J74" s="151">
        <f>J164</f>
        <v>0</v>
      </c>
      <c r="K74" s="99"/>
      <c r="L74" s="152"/>
    </row>
    <row r="75" spans="1:31" s="9" customFormat="1" ht="24.95" customHeight="1">
      <c r="B75" s="142"/>
      <c r="C75" s="143"/>
      <c r="D75" s="144" t="s">
        <v>6935</v>
      </c>
      <c r="E75" s="145"/>
      <c r="F75" s="145"/>
      <c r="G75" s="145"/>
      <c r="H75" s="145"/>
      <c r="I75" s="145"/>
      <c r="J75" s="146">
        <f>J170</f>
        <v>0</v>
      </c>
      <c r="K75" s="143"/>
      <c r="L75" s="147"/>
    </row>
    <row r="76" spans="1:31" s="10" customFormat="1" ht="19.899999999999999" customHeight="1">
      <c r="B76" s="148"/>
      <c r="C76" s="99"/>
      <c r="D76" s="149" t="s">
        <v>6936</v>
      </c>
      <c r="E76" s="150"/>
      <c r="F76" s="150"/>
      <c r="G76" s="150"/>
      <c r="H76" s="150"/>
      <c r="I76" s="150"/>
      <c r="J76" s="151">
        <f>J171</f>
        <v>0</v>
      </c>
      <c r="K76" s="99"/>
      <c r="L76" s="152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229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15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397" t="str">
        <f>E7</f>
        <v>JAK  - Smluvní rozpočet VZ.13.2022</v>
      </c>
      <c r="F86" s="398"/>
      <c r="G86" s="398"/>
      <c r="H86" s="39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200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397" t="s">
        <v>6933</v>
      </c>
      <c r="F88" s="396"/>
      <c r="G88" s="396"/>
      <c r="H88" s="396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202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82" t="str">
        <f>E11</f>
        <v>01 - Obnovení oplocení u vjezdu</v>
      </c>
      <c r="F90" s="396"/>
      <c r="G90" s="396"/>
      <c r="H90" s="396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20</v>
      </c>
      <c r="D92" s="38"/>
      <c r="E92" s="38"/>
      <c r="F92" s="29" t="str">
        <f>F14</f>
        <v xml:space="preserve"> </v>
      </c>
      <c r="G92" s="38"/>
      <c r="H92" s="38"/>
      <c r="I92" s="31" t="s">
        <v>22</v>
      </c>
      <c r="J92" s="61" t="str">
        <f>IF(J14="","",J14)</f>
        <v>12. 8. 2022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40.15" customHeight="1">
      <c r="A94" s="36"/>
      <c r="B94" s="37"/>
      <c r="C94" s="31" t="s">
        <v>24</v>
      </c>
      <c r="D94" s="38"/>
      <c r="E94" s="38"/>
      <c r="F94" s="29" t="str">
        <f>E17</f>
        <v>MČ Praha 6, odbor školství</v>
      </c>
      <c r="G94" s="38"/>
      <c r="H94" s="38"/>
      <c r="I94" s="31" t="s">
        <v>30</v>
      </c>
      <c r="J94" s="34" t="str">
        <f>E23</f>
        <v>D - PLUS PROJEKTOVÁ A INŽENÝRSKÁ a.s.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28</v>
      </c>
      <c r="D95" s="38"/>
      <c r="E95" s="38"/>
      <c r="F95" s="29" t="str">
        <f>IF(E20="","",E20)</f>
        <v>Vyplň údaj</v>
      </c>
      <c r="G95" s="38"/>
      <c r="H95" s="38"/>
      <c r="I95" s="31" t="s">
        <v>33</v>
      </c>
      <c r="J95" s="34" t="str">
        <f>E26</f>
        <v xml:space="preserve"> 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3"/>
      <c r="B97" s="154"/>
      <c r="C97" s="155" t="s">
        <v>230</v>
      </c>
      <c r="D97" s="156" t="s">
        <v>55</v>
      </c>
      <c r="E97" s="156" t="s">
        <v>51</v>
      </c>
      <c r="F97" s="156" t="s">
        <v>52</v>
      </c>
      <c r="G97" s="156" t="s">
        <v>231</v>
      </c>
      <c r="H97" s="156" t="s">
        <v>232</v>
      </c>
      <c r="I97" s="156" t="s">
        <v>233</v>
      </c>
      <c r="J97" s="157" t="s">
        <v>206</v>
      </c>
      <c r="K97" s="158" t="s">
        <v>234</v>
      </c>
      <c r="L97" s="159"/>
      <c r="M97" s="70" t="s">
        <v>18</v>
      </c>
      <c r="N97" s="71" t="s">
        <v>40</v>
      </c>
      <c r="O97" s="71" t="s">
        <v>235</v>
      </c>
      <c r="P97" s="71" t="s">
        <v>236</v>
      </c>
      <c r="Q97" s="71" t="s">
        <v>237</v>
      </c>
      <c r="R97" s="71" t="s">
        <v>238</v>
      </c>
      <c r="S97" s="71" t="s">
        <v>239</v>
      </c>
      <c r="T97" s="72" t="s">
        <v>240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</row>
    <row r="98" spans="1:65" s="2" customFormat="1" ht="22.9" customHeight="1">
      <c r="A98" s="36"/>
      <c r="B98" s="37"/>
      <c r="C98" s="77" t="s">
        <v>241</v>
      </c>
      <c r="D98" s="38"/>
      <c r="E98" s="38"/>
      <c r="F98" s="38"/>
      <c r="G98" s="38"/>
      <c r="H98" s="38"/>
      <c r="I98" s="38"/>
      <c r="J98" s="160">
        <f>BK98</f>
        <v>0</v>
      </c>
      <c r="K98" s="38"/>
      <c r="L98" s="41"/>
      <c r="M98" s="73"/>
      <c r="N98" s="161"/>
      <c r="O98" s="74"/>
      <c r="P98" s="162">
        <f>P99+P163+P170</f>
        <v>0</v>
      </c>
      <c r="Q98" s="74"/>
      <c r="R98" s="162">
        <f>R99+R163+R170</f>
        <v>10.518306749999999</v>
      </c>
      <c r="S98" s="74"/>
      <c r="T98" s="163">
        <f>T99+T163+T170</f>
        <v>11.334900000000001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69</v>
      </c>
      <c r="AU98" s="19" t="s">
        <v>207</v>
      </c>
      <c r="BK98" s="164">
        <f>BK99+BK163+BK170</f>
        <v>0</v>
      </c>
    </row>
    <row r="99" spans="1:65" s="12" customFormat="1" ht="25.9" customHeight="1">
      <c r="B99" s="165"/>
      <c r="C99" s="166"/>
      <c r="D99" s="167" t="s">
        <v>69</v>
      </c>
      <c r="E99" s="168" t="s">
        <v>242</v>
      </c>
      <c r="F99" s="168" t="s">
        <v>243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P100+P110+P117+P126+P136+P140+P154+P161</f>
        <v>0</v>
      </c>
      <c r="Q99" s="173"/>
      <c r="R99" s="174">
        <f>R100+R110+R117+R126+R136+R140+R154+R161</f>
        <v>10.517306749999999</v>
      </c>
      <c r="S99" s="173"/>
      <c r="T99" s="175">
        <f>T100+T110+T117+T126+T136+T140+T154+T161</f>
        <v>11.334900000000001</v>
      </c>
      <c r="AR99" s="176" t="s">
        <v>77</v>
      </c>
      <c r="AT99" s="177" t="s">
        <v>69</v>
      </c>
      <c r="AU99" s="177" t="s">
        <v>70</v>
      </c>
      <c r="AY99" s="176" t="s">
        <v>244</v>
      </c>
      <c r="BK99" s="178">
        <f>BK100+BK110+BK117+BK126+BK136+BK140+BK154+BK161</f>
        <v>0</v>
      </c>
    </row>
    <row r="100" spans="1:65" s="12" customFormat="1" ht="22.9" customHeight="1">
      <c r="B100" s="165"/>
      <c r="C100" s="166"/>
      <c r="D100" s="167" t="s">
        <v>69</v>
      </c>
      <c r="E100" s="179" t="s">
        <v>77</v>
      </c>
      <c r="F100" s="179" t="s">
        <v>1807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SUM(P101:P109)</f>
        <v>0</v>
      </c>
      <c r="Q100" s="173"/>
      <c r="R100" s="174">
        <f>SUM(R101:R109)</f>
        <v>0</v>
      </c>
      <c r="S100" s="173"/>
      <c r="T100" s="175">
        <f>SUM(T101:T109)</f>
        <v>8.0349000000000004</v>
      </c>
      <c r="AR100" s="176" t="s">
        <v>77</v>
      </c>
      <c r="AT100" s="177" t="s">
        <v>69</v>
      </c>
      <c r="AU100" s="177" t="s">
        <v>77</v>
      </c>
      <c r="AY100" s="176" t="s">
        <v>244</v>
      </c>
      <c r="BK100" s="178">
        <f>SUM(BK101:BK109)</f>
        <v>0</v>
      </c>
    </row>
    <row r="101" spans="1:65" s="2" customFormat="1" ht="55.5" customHeight="1">
      <c r="A101" s="36"/>
      <c r="B101" s="37"/>
      <c r="C101" s="181" t="s">
        <v>77</v>
      </c>
      <c r="D101" s="181" t="s">
        <v>246</v>
      </c>
      <c r="E101" s="182" t="s">
        <v>6937</v>
      </c>
      <c r="F101" s="183" t="s">
        <v>6938</v>
      </c>
      <c r="G101" s="184" t="s">
        <v>289</v>
      </c>
      <c r="H101" s="185">
        <v>15</v>
      </c>
      <c r="I101" s="186"/>
      <c r="J101" s="187">
        <f>ROUND(I101*H101,2)</f>
        <v>0</v>
      </c>
      <c r="K101" s="188"/>
      <c r="L101" s="41"/>
      <c r="M101" s="189" t="s">
        <v>18</v>
      </c>
      <c r="N101" s="190" t="s">
        <v>41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0.28999999999999998</v>
      </c>
      <c r="T101" s="192">
        <f>S101*H101</f>
        <v>4.3499999999999996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250</v>
      </c>
      <c r="AT101" s="193" t="s">
        <v>246</v>
      </c>
      <c r="AU101" s="193" t="s">
        <v>79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250</v>
      </c>
      <c r="BM101" s="193" t="s">
        <v>6939</v>
      </c>
    </row>
    <row r="102" spans="1:65" s="15" customFormat="1">
      <c r="B102" s="229"/>
      <c r="C102" s="230"/>
      <c r="D102" s="197" t="s">
        <v>252</v>
      </c>
      <c r="E102" s="231" t="s">
        <v>18</v>
      </c>
      <c r="F102" s="232" t="s">
        <v>6940</v>
      </c>
      <c r="G102" s="230"/>
      <c r="H102" s="231" t="s">
        <v>18</v>
      </c>
      <c r="I102" s="233"/>
      <c r="J102" s="230"/>
      <c r="K102" s="230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252</v>
      </c>
      <c r="AU102" s="238" t="s">
        <v>79</v>
      </c>
      <c r="AV102" s="15" t="s">
        <v>77</v>
      </c>
      <c r="AW102" s="15" t="s">
        <v>32</v>
      </c>
      <c r="AX102" s="15" t="s">
        <v>70</v>
      </c>
      <c r="AY102" s="238" t="s">
        <v>244</v>
      </c>
    </row>
    <row r="103" spans="1:65" s="13" customFormat="1">
      <c r="B103" s="195"/>
      <c r="C103" s="196"/>
      <c r="D103" s="197" t="s">
        <v>252</v>
      </c>
      <c r="E103" s="198" t="s">
        <v>18</v>
      </c>
      <c r="F103" s="199" t="s">
        <v>6941</v>
      </c>
      <c r="G103" s="196"/>
      <c r="H103" s="200">
        <v>15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252</v>
      </c>
      <c r="AU103" s="206" t="s">
        <v>79</v>
      </c>
      <c r="AV103" s="13" t="s">
        <v>79</v>
      </c>
      <c r="AW103" s="13" t="s">
        <v>32</v>
      </c>
      <c r="AX103" s="13" t="s">
        <v>77</v>
      </c>
      <c r="AY103" s="206" t="s">
        <v>244</v>
      </c>
    </row>
    <row r="104" spans="1:65" s="2" customFormat="1" ht="44.25" customHeight="1">
      <c r="A104" s="36"/>
      <c r="B104" s="37"/>
      <c r="C104" s="181" t="s">
        <v>79</v>
      </c>
      <c r="D104" s="181" t="s">
        <v>246</v>
      </c>
      <c r="E104" s="182" t="s">
        <v>6942</v>
      </c>
      <c r="F104" s="183" t="s">
        <v>6943</v>
      </c>
      <c r="G104" s="184" t="s">
        <v>257</v>
      </c>
      <c r="H104" s="185">
        <v>2.8050000000000002</v>
      </c>
      <c r="I104" s="186"/>
      <c r="J104" s="187">
        <f>ROUND(I104*H104,2)</f>
        <v>0</v>
      </c>
      <c r="K104" s="188"/>
      <c r="L104" s="41"/>
      <c r="M104" s="189" t="s">
        <v>18</v>
      </c>
      <c r="N104" s="190" t="s">
        <v>41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1.3</v>
      </c>
      <c r="T104" s="192">
        <f>S104*H104</f>
        <v>3.6465000000000005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250</v>
      </c>
      <c r="AT104" s="193" t="s">
        <v>246</v>
      </c>
      <c r="AU104" s="193" t="s">
        <v>79</v>
      </c>
      <c r="AY104" s="19" t="s">
        <v>244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250</v>
      </c>
      <c r="BM104" s="193" t="s">
        <v>6944</v>
      </c>
    </row>
    <row r="105" spans="1:65" s="15" customFormat="1">
      <c r="B105" s="229"/>
      <c r="C105" s="230"/>
      <c r="D105" s="197" t="s">
        <v>252</v>
      </c>
      <c r="E105" s="231" t="s">
        <v>18</v>
      </c>
      <c r="F105" s="232" t="s">
        <v>6945</v>
      </c>
      <c r="G105" s="230"/>
      <c r="H105" s="231" t="s">
        <v>18</v>
      </c>
      <c r="I105" s="233"/>
      <c r="J105" s="230"/>
      <c r="K105" s="230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252</v>
      </c>
      <c r="AU105" s="238" t="s">
        <v>79</v>
      </c>
      <c r="AV105" s="15" t="s">
        <v>77</v>
      </c>
      <c r="AW105" s="15" t="s">
        <v>32</v>
      </c>
      <c r="AX105" s="15" t="s">
        <v>70</v>
      </c>
      <c r="AY105" s="238" t="s">
        <v>244</v>
      </c>
    </row>
    <row r="106" spans="1:65" s="13" customFormat="1">
      <c r="B106" s="195"/>
      <c r="C106" s="196"/>
      <c r="D106" s="197" t="s">
        <v>252</v>
      </c>
      <c r="E106" s="198" t="s">
        <v>18</v>
      </c>
      <c r="F106" s="199" t="s">
        <v>6946</v>
      </c>
      <c r="G106" s="196"/>
      <c r="H106" s="200">
        <v>2.8050000000000002</v>
      </c>
      <c r="I106" s="201"/>
      <c r="J106" s="196"/>
      <c r="K106" s="196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252</v>
      </c>
      <c r="AU106" s="206" t="s">
        <v>79</v>
      </c>
      <c r="AV106" s="13" t="s">
        <v>79</v>
      </c>
      <c r="AW106" s="13" t="s">
        <v>32</v>
      </c>
      <c r="AX106" s="13" t="s">
        <v>77</v>
      </c>
      <c r="AY106" s="206" t="s">
        <v>244</v>
      </c>
    </row>
    <row r="107" spans="1:65" s="2" customFormat="1" ht="33" customHeight="1">
      <c r="A107" s="36"/>
      <c r="B107" s="37"/>
      <c r="C107" s="181" t="s">
        <v>131</v>
      </c>
      <c r="D107" s="181" t="s">
        <v>246</v>
      </c>
      <c r="E107" s="182" t="s">
        <v>6947</v>
      </c>
      <c r="F107" s="183" t="s">
        <v>6948</v>
      </c>
      <c r="G107" s="184" t="s">
        <v>289</v>
      </c>
      <c r="H107" s="185">
        <v>48</v>
      </c>
      <c r="I107" s="186"/>
      <c r="J107" s="187">
        <f>ROUND(I107*H107,2)</f>
        <v>0</v>
      </c>
      <c r="K107" s="188"/>
      <c r="L107" s="41"/>
      <c r="M107" s="189" t="s">
        <v>18</v>
      </c>
      <c r="N107" s="190" t="s">
        <v>41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8.0000000000000004E-4</v>
      </c>
      <c r="T107" s="192">
        <f>S107*H107</f>
        <v>3.8400000000000004E-2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250</v>
      </c>
      <c r="AT107" s="193" t="s">
        <v>246</v>
      </c>
      <c r="AU107" s="193" t="s">
        <v>79</v>
      </c>
      <c r="AY107" s="19" t="s">
        <v>244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250</v>
      </c>
      <c r="BM107" s="193" t="s">
        <v>6949</v>
      </c>
    </row>
    <row r="108" spans="1:65" s="15" customFormat="1">
      <c r="B108" s="229"/>
      <c r="C108" s="230"/>
      <c r="D108" s="197" t="s">
        <v>252</v>
      </c>
      <c r="E108" s="231" t="s">
        <v>18</v>
      </c>
      <c r="F108" s="232" t="s">
        <v>6950</v>
      </c>
      <c r="G108" s="230"/>
      <c r="H108" s="231" t="s">
        <v>18</v>
      </c>
      <c r="I108" s="233"/>
      <c r="J108" s="230"/>
      <c r="K108" s="230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252</v>
      </c>
      <c r="AU108" s="238" t="s">
        <v>79</v>
      </c>
      <c r="AV108" s="15" t="s">
        <v>77</v>
      </c>
      <c r="AW108" s="15" t="s">
        <v>32</v>
      </c>
      <c r="AX108" s="15" t="s">
        <v>70</v>
      </c>
      <c r="AY108" s="238" t="s">
        <v>244</v>
      </c>
    </row>
    <row r="109" spans="1:65" s="13" customFormat="1">
      <c r="B109" s="195"/>
      <c r="C109" s="196"/>
      <c r="D109" s="197" t="s">
        <v>252</v>
      </c>
      <c r="E109" s="198" t="s">
        <v>18</v>
      </c>
      <c r="F109" s="199" t="s">
        <v>6951</v>
      </c>
      <c r="G109" s="196"/>
      <c r="H109" s="200">
        <v>48</v>
      </c>
      <c r="I109" s="201"/>
      <c r="J109" s="196"/>
      <c r="K109" s="196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252</v>
      </c>
      <c r="AU109" s="206" t="s">
        <v>79</v>
      </c>
      <c r="AV109" s="13" t="s">
        <v>79</v>
      </c>
      <c r="AW109" s="13" t="s">
        <v>32</v>
      </c>
      <c r="AX109" s="13" t="s">
        <v>77</v>
      </c>
      <c r="AY109" s="206" t="s">
        <v>244</v>
      </c>
    </row>
    <row r="110" spans="1:65" s="12" customFormat="1" ht="22.9" customHeight="1">
      <c r="B110" s="165"/>
      <c r="C110" s="166"/>
      <c r="D110" s="167" t="s">
        <v>69</v>
      </c>
      <c r="E110" s="179" t="s">
        <v>79</v>
      </c>
      <c r="F110" s="179" t="s">
        <v>1852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SUM(P111:P116)</f>
        <v>0</v>
      </c>
      <c r="Q110" s="173"/>
      <c r="R110" s="174">
        <f>SUM(R111:R116)</f>
        <v>2.8421037499999997</v>
      </c>
      <c r="S110" s="173"/>
      <c r="T110" s="175">
        <f>SUM(T111:T116)</f>
        <v>0</v>
      </c>
      <c r="AR110" s="176" t="s">
        <v>77</v>
      </c>
      <c r="AT110" s="177" t="s">
        <v>69</v>
      </c>
      <c r="AU110" s="177" t="s">
        <v>77</v>
      </c>
      <c r="AY110" s="176" t="s">
        <v>244</v>
      </c>
      <c r="BK110" s="178">
        <f>SUM(BK111:BK116)</f>
        <v>0</v>
      </c>
    </row>
    <row r="111" spans="1:65" s="2" customFormat="1" ht="24.2" customHeight="1">
      <c r="A111" s="36"/>
      <c r="B111" s="37"/>
      <c r="C111" s="181" t="s">
        <v>250</v>
      </c>
      <c r="D111" s="181" t="s">
        <v>246</v>
      </c>
      <c r="E111" s="182" t="s">
        <v>6952</v>
      </c>
      <c r="F111" s="183" t="s">
        <v>6953</v>
      </c>
      <c r="G111" s="184" t="s">
        <v>257</v>
      </c>
      <c r="H111" s="185">
        <v>1.125</v>
      </c>
      <c r="I111" s="186"/>
      <c r="J111" s="187">
        <f>ROUND(I111*H111,2)</f>
        <v>0</v>
      </c>
      <c r="K111" s="188"/>
      <c r="L111" s="41"/>
      <c r="M111" s="189" t="s">
        <v>18</v>
      </c>
      <c r="N111" s="190" t="s">
        <v>41</v>
      </c>
      <c r="O111" s="66"/>
      <c r="P111" s="191">
        <f>O111*H111</f>
        <v>0</v>
      </c>
      <c r="Q111" s="191">
        <v>2.5018699999999998</v>
      </c>
      <c r="R111" s="191">
        <f>Q111*H111</f>
        <v>2.8146037499999998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250</v>
      </c>
      <c r="AT111" s="193" t="s">
        <v>246</v>
      </c>
      <c r="AU111" s="193" t="s">
        <v>79</v>
      </c>
      <c r="AY111" s="19" t="s">
        <v>244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250</v>
      </c>
      <c r="BM111" s="193" t="s">
        <v>6954</v>
      </c>
    </row>
    <row r="112" spans="1:65" s="13" customFormat="1">
      <c r="B112" s="195"/>
      <c r="C112" s="196"/>
      <c r="D112" s="197" t="s">
        <v>252</v>
      </c>
      <c r="E112" s="198" t="s">
        <v>18</v>
      </c>
      <c r="F112" s="199" t="s">
        <v>6955</v>
      </c>
      <c r="G112" s="196"/>
      <c r="H112" s="200">
        <v>1.125</v>
      </c>
      <c r="I112" s="201"/>
      <c r="J112" s="196"/>
      <c r="K112" s="196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252</v>
      </c>
      <c r="AU112" s="206" t="s">
        <v>79</v>
      </c>
      <c r="AV112" s="13" t="s">
        <v>79</v>
      </c>
      <c r="AW112" s="13" t="s">
        <v>32</v>
      </c>
      <c r="AX112" s="13" t="s">
        <v>77</v>
      </c>
      <c r="AY112" s="206" t="s">
        <v>244</v>
      </c>
    </row>
    <row r="113" spans="1:65" s="2" customFormat="1" ht="24.2" customHeight="1">
      <c r="A113" s="36"/>
      <c r="B113" s="37"/>
      <c r="C113" s="181" t="s">
        <v>271</v>
      </c>
      <c r="D113" s="181" t="s">
        <v>246</v>
      </c>
      <c r="E113" s="182" t="s">
        <v>6956</v>
      </c>
      <c r="F113" s="183" t="s">
        <v>6957</v>
      </c>
      <c r="G113" s="184" t="s">
        <v>289</v>
      </c>
      <c r="H113" s="185">
        <v>10</v>
      </c>
      <c r="I113" s="186"/>
      <c r="J113" s="187">
        <f>ROUND(I113*H113,2)</f>
        <v>0</v>
      </c>
      <c r="K113" s="188"/>
      <c r="L113" s="41"/>
      <c r="M113" s="189" t="s">
        <v>18</v>
      </c>
      <c r="N113" s="190" t="s">
        <v>41</v>
      </c>
      <c r="O113" s="66"/>
      <c r="P113" s="191">
        <f>O113*H113</f>
        <v>0</v>
      </c>
      <c r="Q113" s="191">
        <v>2.7499999999999998E-3</v>
      </c>
      <c r="R113" s="191">
        <f>Q113*H113</f>
        <v>2.7499999999999997E-2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250</v>
      </c>
      <c r="AT113" s="193" t="s">
        <v>246</v>
      </c>
      <c r="AU113" s="193" t="s">
        <v>79</v>
      </c>
      <c r="AY113" s="19" t="s">
        <v>244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77</v>
      </c>
      <c r="BK113" s="194">
        <f>ROUND(I113*H113,2)</f>
        <v>0</v>
      </c>
      <c r="BL113" s="19" t="s">
        <v>250</v>
      </c>
      <c r="BM113" s="193" t="s">
        <v>6958</v>
      </c>
    </row>
    <row r="114" spans="1:65" s="13" customFormat="1">
      <c r="B114" s="195"/>
      <c r="C114" s="196"/>
      <c r="D114" s="197" t="s">
        <v>252</v>
      </c>
      <c r="E114" s="198" t="s">
        <v>18</v>
      </c>
      <c r="F114" s="199" t="s">
        <v>6959</v>
      </c>
      <c r="G114" s="196"/>
      <c r="H114" s="200">
        <v>10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252</v>
      </c>
      <c r="AU114" s="206" t="s">
        <v>79</v>
      </c>
      <c r="AV114" s="13" t="s">
        <v>79</v>
      </c>
      <c r="AW114" s="13" t="s">
        <v>32</v>
      </c>
      <c r="AX114" s="13" t="s">
        <v>77</v>
      </c>
      <c r="AY114" s="206" t="s">
        <v>244</v>
      </c>
    </row>
    <row r="115" spans="1:65" s="2" customFormat="1" ht="24.2" customHeight="1">
      <c r="A115" s="36"/>
      <c r="B115" s="37"/>
      <c r="C115" s="181" t="s">
        <v>275</v>
      </c>
      <c r="D115" s="181" t="s">
        <v>246</v>
      </c>
      <c r="E115" s="182" t="s">
        <v>6960</v>
      </c>
      <c r="F115" s="183" t="s">
        <v>6961</v>
      </c>
      <c r="G115" s="184" t="s">
        <v>289</v>
      </c>
      <c r="H115" s="185">
        <v>10</v>
      </c>
      <c r="I115" s="186"/>
      <c r="J115" s="187">
        <f>ROUND(I115*H115,2)</f>
        <v>0</v>
      </c>
      <c r="K115" s="188"/>
      <c r="L115" s="41"/>
      <c r="M115" s="189" t="s">
        <v>18</v>
      </c>
      <c r="N115" s="190" t="s">
        <v>41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250</v>
      </c>
      <c r="AT115" s="193" t="s">
        <v>246</v>
      </c>
      <c r="AU115" s="193" t="s">
        <v>79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6962</v>
      </c>
    </row>
    <row r="116" spans="1:65" s="13" customFormat="1">
      <c r="B116" s="195"/>
      <c r="C116" s="196"/>
      <c r="D116" s="197" t="s">
        <v>252</v>
      </c>
      <c r="E116" s="198" t="s">
        <v>18</v>
      </c>
      <c r="F116" s="199" t="s">
        <v>6959</v>
      </c>
      <c r="G116" s="196"/>
      <c r="H116" s="200">
        <v>10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252</v>
      </c>
      <c r="AU116" s="206" t="s">
        <v>79</v>
      </c>
      <c r="AV116" s="13" t="s">
        <v>79</v>
      </c>
      <c r="AW116" s="13" t="s">
        <v>32</v>
      </c>
      <c r="AX116" s="13" t="s">
        <v>77</v>
      </c>
      <c r="AY116" s="206" t="s">
        <v>244</v>
      </c>
    </row>
    <row r="117" spans="1:65" s="12" customFormat="1" ht="22.9" customHeight="1">
      <c r="B117" s="165"/>
      <c r="C117" s="166"/>
      <c r="D117" s="167" t="s">
        <v>69</v>
      </c>
      <c r="E117" s="179" t="s">
        <v>131</v>
      </c>
      <c r="F117" s="179" t="s">
        <v>245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SUM(P118:P125)</f>
        <v>0</v>
      </c>
      <c r="Q117" s="173"/>
      <c r="R117" s="174">
        <f>SUM(R118:R125)</f>
        <v>0.74578800000000012</v>
      </c>
      <c r="S117" s="173"/>
      <c r="T117" s="175">
        <f>SUM(T118:T125)</f>
        <v>0</v>
      </c>
      <c r="AR117" s="176" t="s">
        <v>77</v>
      </c>
      <c r="AT117" s="177" t="s">
        <v>69</v>
      </c>
      <c r="AU117" s="177" t="s">
        <v>77</v>
      </c>
      <c r="AY117" s="176" t="s">
        <v>244</v>
      </c>
      <c r="BK117" s="178">
        <f>SUM(BK118:BK125)</f>
        <v>0</v>
      </c>
    </row>
    <row r="118" spans="1:65" s="2" customFormat="1" ht="44.25" customHeight="1">
      <c r="A118" s="36"/>
      <c r="B118" s="37"/>
      <c r="C118" s="181" t="s">
        <v>279</v>
      </c>
      <c r="D118" s="181" t="s">
        <v>246</v>
      </c>
      <c r="E118" s="182" t="s">
        <v>6963</v>
      </c>
      <c r="F118" s="183" t="s">
        <v>6964</v>
      </c>
      <c r="G118" s="184" t="s">
        <v>289</v>
      </c>
      <c r="H118" s="185">
        <v>1.08</v>
      </c>
      <c r="I118" s="186"/>
      <c r="J118" s="187">
        <f>ROUND(I118*H118,2)</f>
        <v>0</v>
      </c>
      <c r="K118" s="188"/>
      <c r="L118" s="41"/>
      <c r="M118" s="189" t="s">
        <v>18</v>
      </c>
      <c r="N118" s="190" t="s">
        <v>41</v>
      </c>
      <c r="O118" s="66"/>
      <c r="P118" s="191">
        <f>O118*H118</f>
        <v>0</v>
      </c>
      <c r="Q118" s="191">
        <v>0.54610000000000003</v>
      </c>
      <c r="R118" s="191">
        <f>Q118*H118</f>
        <v>0.58978800000000009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250</v>
      </c>
      <c r="AT118" s="193" t="s">
        <v>246</v>
      </c>
      <c r="AU118" s="193" t="s">
        <v>79</v>
      </c>
      <c r="AY118" s="19" t="s">
        <v>244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250</v>
      </c>
      <c r="BM118" s="193" t="s">
        <v>6965</v>
      </c>
    </row>
    <row r="119" spans="1:65" s="15" customFormat="1">
      <c r="B119" s="229"/>
      <c r="C119" s="230"/>
      <c r="D119" s="197" t="s">
        <v>252</v>
      </c>
      <c r="E119" s="231" t="s">
        <v>18</v>
      </c>
      <c r="F119" s="232" t="s">
        <v>6966</v>
      </c>
      <c r="G119" s="230"/>
      <c r="H119" s="231" t="s">
        <v>18</v>
      </c>
      <c r="I119" s="233"/>
      <c r="J119" s="230"/>
      <c r="K119" s="230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252</v>
      </c>
      <c r="AU119" s="238" t="s">
        <v>79</v>
      </c>
      <c r="AV119" s="15" t="s">
        <v>77</v>
      </c>
      <c r="AW119" s="15" t="s">
        <v>32</v>
      </c>
      <c r="AX119" s="15" t="s">
        <v>70</v>
      </c>
      <c r="AY119" s="238" t="s">
        <v>244</v>
      </c>
    </row>
    <row r="120" spans="1:65" s="13" customFormat="1">
      <c r="B120" s="195"/>
      <c r="C120" s="196"/>
      <c r="D120" s="197" t="s">
        <v>252</v>
      </c>
      <c r="E120" s="198" t="s">
        <v>18</v>
      </c>
      <c r="F120" s="199" t="s">
        <v>6967</v>
      </c>
      <c r="G120" s="196"/>
      <c r="H120" s="200">
        <v>1.08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252</v>
      </c>
      <c r="AU120" s="206" t="s">
        <v>79</v>
      </c>
      <c r="AV120" s="13" t="s">
        <v>79</v>
      </c>
      <c r="AW120" s="13" t="s">
        <v>32</v>
      </c>
      <c r="AX120" s="13" t="s">
        <v>77</v>
      </c>
      <c r="AY120" s="206" t="s">
        <v>244</v>
      </c>
    </row>
    <row r="121" spans="1:65" s="2" customFormat="1" ht="49.15" customHeight="1">
      <c r="A121" s="36"/>
      <c r="B121" s="37"/>
      <c r="C121" s="181" t="s">
        <v>267</v>
      </c>
      <c r="D121" s="181" t="s">
        <v>246</v>
      </c>
      <c r="E121" s="182" t="s">
        <v>6968</v>
      </c>
      <c r="F121" s="183" t="s">
        <v>6969</v>
      </c>
      <c r="G121" s="184" t="s">
        <v>249</v>
      </c>
      <c r="H121" s="185">
        <v>4</v>
      </c>
      <c r="I121" s="186"/>
      <c r="J121" s="187">
        <f>ROUND(I121*H121,2)</f>
        <v>0</v>
      </c>
      <c r="K121" s="188"/>
      <c r="L121" s="41"/>
      <c r="M121" s="189" t="s">
        <v>18</v>
      </c>
      <c r="N121" s="190" t="s">
        <v>41</v>
      </c>
      <c r="O121" s="66"/>
      <c r="P121" s="191">
        <f>O121*H121</f>
        <v>0</v>
      </c>
      <c r="Q121" s="191">
        <v>3.5000000000000003E-2</v>
      </c>
      <c r="R121" s="191">
        <f>Q121*H121</f>
        <v>0.14000000000000001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250</v>
      </c>
      <c r="AT121" s="193" t="s">
        <v>246</v>
      </c>
      <c r="AU121" s="193" t="s">
        <v>79</v>
      </c>
      <c r="AY121" s="19" t="s">
        <v>244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77</v>
      </c>
      <c r="BK121" s="194">
        <f>ROUND(I121*H121,2)</f>
        <v>0</v>
      </c>
      <c r="BL121" s="19" t="s">
        <v>250</v>
      </c>
      <c r="BM121" s="193" t="s">
        <v>6970</v>
      </c>
    </row>
    <row r="122" spans="1:65" s="2" customFormat="1" ht="49.15" customHeight="1">
      <c r="A122" s="36"/>
      <c r="B122" s="37"/>
      <c r="C122" s="181" t="s">
        <v>286</v>
      </c>
      <c r="D122" s="181" t="s">
        <v>246</v>
      </c>
      <c r="E122" s="182" t="s">
        <v>6971</v>
      </c>
      <c r="F122" s="183" t="s">
        <v>6972</v>
      </c>
      <c r="G122" s="184" t="s">
        <v>249</v>
      </c>
      <c r="H122" s="185">
        <v>20</v>
      </c>
      <c r="I122" s="186"/>
      <c r="J122" s="187">
        <f>ROUND(I122*H122,2)</f>
        <v>0</v>
      </c>
      <c r="K122" s="188"/>
      <c r="L122" s="41"/>
      <c r="M122" s="189" t="s">
        <v>18</v>
      </c>
      <c r="N122" s="190" t="s">
        <v>41</v>
      </c>
      <c r="O122" s="66"/>
      <c r="P122" s="191">
        <f>O122*H122</f>
        <v>0</v>
      </c>
      <c r="Q122" s="191">
        <v>8.0000000000000004E-4</v>
      </c>
      <c r="R122" s="191">
        <f>Q122*H122</f>
        <v>1.6E-2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250</v>
      </c>
      <c r="AT122" s="193" t="s">
        <v>246</v>
      </c>
      <c r="AU122" s="193" t="s">
        <v>79</v>
      </c>
      <c r="AY122" s="19" t="s">
        <v>244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250</v>
      </c>
      <c r="BM122" s="193" t="s">
        <v>6973</v>
      </c>
    </row>
    <row r="123" spans="1:65" s="13" customFormat="1">
      <c r="B123" s="195"/>
      <c r="C123" s="196"/>
      <c r="D123" s="197" t="s">
        <v>252</v>
      </c>
      <c r="E123" s="198" t="s">
        <v>18</v>
      </c>
      <c r="F123" s="199" t="s">
        <v>6974</v>
      </c>
      <c r="G123" s="196"/>
      <c r="H123" s="200">
        <v>20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252</v>
      </c>
      <c r="AU123" s="206" t="s">
        <v>79</v>
      </c>
      <c r="AV123" s="13" t="s">
        <v>79</v>
      </c>
      <c r="AW123" s="13" t="s">
        <v>32</v>
      </c>
      <c r="AX123" s="13" t="s">
        <v>77</v>
      </c>
      <c r="AY123" s="206" t="s">
        <v>244</v>
      </c>
    </row>
    <row r="124" spans="1:65" s="2" customFormat="1" ht="24.2" customHeight="1">
      <c r="A124" s="36"/>
      <c r="B124" s="37"/>
      <c r="C124" s="181" t="s">
        <v>293</v>
      </c>
      <c r="D124" s="181" t="s">
        <v>246</v>
      </c>
      <c r="E124" s="182" t="s">
        <v>6975</v>
      </c>
      <c r="F124" s="183" t="s">
        <v>6976</v>
      </c>
      <c r="G124" s="184" t="s">
        <v>379</v>
      </c>
      <c r="H124" s="185">
        <v>12.5</v>
      </c>
      <c r="I124" s="186"/>
      <c r="J124" s="187">
        <f>ROUND(I124*H124,2)</f>
        <v>0</v>
      </c>
      <c r="K124" s="188"/>
      <c r="L124" s="41"/>
      <c r="M124" s="189" t="s">
        <v>18</v>
      </c>
      <c r="N124" s="190" t="s">
        <v>41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250</v>
      </c>
      <c r="AT124" s="193" t="s">
        <v>246</v>
      </c>
      <c r="AU124" s="193" t="s">
        <v>79</v>
      </c>
      <c r="AY124" s="19" t="s">
        <v>244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250</v>
      </c>
      <c r="BM124" s="193" t="s">
        <v>6977</v>
      </c>
    </row>
    <row r="125" spans="1:65" s="13" customFormat="1">
      <c r="B125" s="195"/>
      <c r="C125" s="196"/>
      <c r="D125" s="197" t="s">
        <v>252</v>
      </c>
      <c r="E125" s="198" t="s">
        <v>18</v>
      </c>
      <c r="F125" s="199" t="s">
        <v>6978</v>
      </c>
      <c r="G125" s="196"/>
      <c r="H125" s="200">
        <v>12.5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252</v>
      </c>
      <c r="AU125" s="206" t="s">
        <v>79</v>
      </c>
      <c r="AV125" s="13" t="s">
        <v>79</v>
      </c>
      <c r="AW125" s="13" t="s">
        <v>32</v>
      </c>
      <c r="AX125" s="13" t="s">
        <v>77</v>
      </c>
      <c r="AY125" s="206" t="s">
        <v>244</v>
      </c>
    </row>
    <row r="126" spans="1:65" s="12" customFormat="1" ht="22.9" customHeight="1">
      <c r="B126" s="165"/>
      <c r="C126" s="166"/>
      <c r="D126" s="167" t="s">
        <v>69</v>
      </c>
      <c r="E126" s="179" t="s">
        <v>271</v>
      </c>
      <c r="F126" s="179" t="s">
        <v>6243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SUM(P127:P135)</f>
        <v>0</v>
      </c>
      <c r="Q126" s="173"/>
      <c r="R126" s="174">
        <f>SUM(R127:R135)</f>
        <v>6.5339999999999998</v>
      </c>
      <c r="S126" s="173"/>
      <c r="T126" s="175">
        <f>SUM(T127:T135)</f>
        <v>0</v>
      </c>
      <c r="AR126" s="176" t="s">
        <v>77</v>
      </c>
      <c r="AT126" s="177" t="s">
        <v>69</v>
      </c>
      <c r="AU126" s="177" t="s">
        <v>77</v>
      </c>
      <c r="AY126" s="176" t="s">
        <v>244</v>
      </c>
      <c r="BK126" s="178">
        <f>SUM(BK127:BK135)</f>
        <v>0</v>
      </c>
    </row>
    <row r="127" spans="1:65" s="2" customFormat="1" ht="44.25" customHeight="1">
      <c r="A127" s="36"/>
      <c r="B127" s="37"/>
      <c r="C127" s="181" t="s">
        <v>126</v>
      </c>
      <c r="D127" s="181" t="s">
        <v>246</v>
      </c>
      <c r="E127" s="182" t="s">
        <v>6979</v>
      </c>
      <c r="F127" s="183" t="s">
        <v>6980</v>
      </c>
      <c r="G127" s="184" t="s">
        <v>289</v>
      </c>
      <c r="H127" s="185">
        <v>15</v>
      </c>
      <c r="I127" s="186"/>
      <c r="J127" s="187">
        <f>ROUND(I127*H127,2)</f>
        <v>0</v>
      </c>
      <c r="K127" s="188"/>
      <c r="L127" s="41"/>
      <c r="M127" s="189" t="s">
        <v>18</v>
      </c>
      <c r="N127" s="190" t="s">
        <v>41</v>
      </c>
      <c r="O127" s="66"/>
      <c r="P127" s="191">
        <f>O127*H127</f>
        <v>0</v>
      </c>
      <c r="Q127" s="191">
        <v>0.29899999999999999</v>
      </c>
      <c r="R127" s="191">
        <f>Q127*H127</f>
        <v>4.4849999999999994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250</v>
      </c>
      <c r="AT127" s="193" t="s">
        <v>246</v>
      </c>
      <c r="AU127" s="193" t="s">
        <v>79</v>
      </c>
      <c r="AY127" s="19" t="s">
        <v>244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77</v>
      </c>
      <c r="BK127" s="194">
        <f>ROUND(I127*H127,2)</f>
        <v>0</v>
      </c>
      <c r="BL127" s="19" t="s">
        <v>250</v>
      </c>
      <c r="BM127" s="193" t="s">
        <v>6981</v>
      </c>
    </row>
    <row r="128" spans="1:65" s="15" customFormat="1">
      <c r="B128" s="229"/>
      <c r="C128" s="230"/>
      <c r="D128" s="197" t="s">
        <v>252</v>
      </c>
      <c r="E128" s="231" t="s">
        <v>18</v>
      </c>
      <c r="F128" s="232" t="s">
        <v>6982</v>
      </c>
      <c r="G128" s="230"/>
      <c r="H128" s="231" t="s">
        <v>18</v>
      </c>
      <c r="I128" s="233"/>
      <c r="J128" s="230"/>
      <c r="K128" s="230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252</v>
      </c>
      <c r="AU128" s="238" t="s">
        <v>79</v>
      </c>
      <c r="AV128" s="15" t="s">
        <v>77</v>
      </c>
      <c r="AW128" s="15" t="s">
        <v>32</v>
      </c>
      <c r="AX128" s="15" t="s">
        <v>70</v>
      </c>
      <c r="AY128" s="238" t="s">
        <v>244</v>
      </c>
    </row>
    <row r="129" spans="1:65" s="13" customFormat="1">
      <c r="B129" s="195"/>
      <c r="C129" s="196"/>
      <c r="D129" s="197" t="s">
        <v>252</v>
      </c>
      <c r="E129" s="198" t="s">
        <v>18</v>
      </c>
      <c r="F129" s="199" t="s">
        <v>6983</v>
      </c>
      <c r="G129" s="196"/>
      <c r="H129" s="200">
        <v>15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252</v>
      </c>
      <c r="AU129" s="206" t="s">
        <v>79</v>
      </c>
      <c r="AV129" s="13" t="s">
        <v>79</v>
      </c>
      <c r="AW129" s="13" t="s">
        <v>32</v>
      </c>
      <c r="AX129" s="13" t="s">
        <v>77</v>
      </c>
      <c r="AY129" s="206" t="s">
        <v>244</v>
      </c>
    </row>
    <row r="130" spans="1:65" s="2" customFormat="1" ht="49.15" customHeight="1">
      <c r="A130" s="36"/>
      <c r="B130" s="37"/>
      <c r="C130" s="181" t="s">
        <v>139</v>
      </c>
      <c r="D130" s="181" t="s">
        <v>246</v>
      </c>
      <c r="E130" s="182" t="s">
        <v>6984</v>
      </c>
      <c r="F130" s="183" t="s">
        <v>6985</v>
      </c>
      <c r="G130" s="184" t="s">
        <v>289</v>
      </c>
      <c r="H130" s="185">
        <v>15</v>
      </c>
      <c r="I130" s="186"/>
      <c r="J130" s="187">
        <f>ROUND(I130*H130,2)</f>
        <v>0</v>
      </c>
      <c r="K130" s="188"/>
      <c r="L130" s="41"/>
      <c r="M130" s="189" t="s">
        <v>18</v>
      </c>
      <c r="N130" s="190" t="s">
        <v>41</v>
      </c>
      <c r="O130" s="66"/>
      <c r="P130" s="191">
        <f>O130*H130</f>
        <v>0</v>
      </c>
      <c r="Q130" s="191">
        <v>0.13</v>
      </c>
      <c r="R130" s="191">
        <f>Q130*H130</f>
        <v>1.9500000000000002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250</v>
      </c>
      <c r="AT130" s="193" t="s">
        <v>246</v>
      </c>
      <c r="AU130" s="193" t="s">
        <v>79</v>
      </c>
      <c r="AY130" s="19" t="s">
        <v>244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77</v>
      </c>
      <c r="BK130" s="194">
        <f>ROUND(I130*H130,2)</f>
        <v>0</v>
      </c>
      <c r="BL130" s="19" t="s">
        <v>250</v>
      </c>
      <c r="BM130" s="193" t="s">
        <v>6986</v>
      </c>
    </row>
    <row r="131" spans="1:65" s="15" customFormat="1">
      <c r="B131" s="229"/>
      <c r="C131" s="230"/>
      <c r="D131" s="197" t="s">
        <v>252</v>
      </c>
      <c r="E131" s="231" t="s">
        <v>18</v>
      </c>
      <c r="F131" s="232" t="s">
        <v>6987</v>
      </c>
      <c r="G131" s="230"/>
      <c r="H131" s="231" t="s">
        <v>18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252</v>
      </c>
      <c r="AU131" s="238" t="s">
        <v>79</v>
      </c>
      <c r="AV131" s="15" t="s">
        <v>77</v>
      </c>
      <c r="AW131" s="15" t="s">
        <v>32</v>
      </c>
      <c r="AX131" s="15" t="s">
        <v>70</v>
      </c>
      <c r="AY131" s="238" t="s">
        <v>244</v>
      </c>
    </row>
    <row r="132" spans="1:65" s="13" customFormat="1">
      <c r="B132" s="195"/>
      <c r="C132" s="196"/>
      <c r="D132" s="197" t="s">
        <v>252</v>
      </c>
      <c r="E132" s="198" t="s">
        <v>18</v>
      </c>
      <c r="F132" s="199" t="s">
        <v>6983</v>
      </c>
      <c r="G132" s="196"/>
      <c r="H132" s="200">
        <v>15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252</v>
      </c>
      <c r="AU132" s="206" t="s">
        <v>79</v>
      </c>
      <c r="AV132" s="13" t="s">
        <v>79</v>
      </c>
      <c r="AW132" s="13" t="s">
        <v>32</v>
      </c>
      <c r="AX132" s="13" t="s">
        <v>77</v>
      </c>
      <c r="AY132" s="206" t="s">
        <v>244</v>
      </c>
    </row>
    <row r="133" spans="1:65" s="2" customFormat="1" ht="55.5" customHeight="1">
      <c r="A133" s="36"/>
      <c r="B133" s="37"/>
      <c r="C133" s="181" t="s">
        <v>146</v>
      </c>
      <c r="D133" s="181" t="s">
        <v>246</v>
      </c>
      <c r="E133" s="182" t="s">
        <v>6988</v>
      </c>
      <c r="F133" s="183" t="s">
        <v>6989</v>
      </c>
      <c r="G133" s="184" t="s">
        <v>289</v>
      </c>
      <c r="H133" s="185">
        <v>15</v>
      </c>
      <c r="I133" s="186"/>
      <c r="J133" s="187">
        <f>ROUND(I133*H133,2)</f>
        <v>0</v>
      </c>
      <c r="K133" s="188"/>
      <c r="L133" s="41"/>
      <c r="M133" s="189" t="s">
        <v>18</v>
      </c>
      <c r="N133" s="190" t="s">
        <v>41</v>
      </c>
      <c r="O133" s="66"/>
      <c r="P133" s="191">
        <f>O133*H133</f>
        <v>0</v>
      </c>
      <c r="Q133" s="191">
        <v>6.6E-3</v>
      </c>
      <c r="R133" s="191">
        <f>Q133*H133</f>
        <v>9.9000000000000005E-2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250</v>
      </c>
      <c r="AT133" s="193" t="s">
        <v>246</v>
      </c>
      <c r="AU133" s="193" t="s">
        <v>79</v>
      </c>
      <c r="AY133" s="19" t="s">
        <v>244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77</v>
      </c>
      <c r="BK133" s="194">
        <f>ROUND(I133*H133,2)</f>
        <v>0</v>
      </c>
      <c r="BL133" s="19" t="s">
        <v>250</v>
      </c>
      <c r="BM133" s="193" t="s">
        <v>6990</v>
      </c>
    </row>
    <row r="134" spans="1:65" s="15" customFormat="1">
      <c r="B134" s="229"/>
      <c r="C134" s="230"/>
      <c r="D134" s="197" t="s">
        <v>252</v>
      </c>
      <c r="E134" s="231" t="s">
        <v>18</v>
      </c>
      <c r="F134" s="232" t="s">
        <v>6987</v>
      </c>
      <c r="G134" s="230"/>
      <c r="H134" s="231" t="s">
        <v>18</v>
      </c>
      <c r="I134" s="233"/>
      <c r="J134" s="230"/>
      <c r="K134" s="230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252</v>
      </c>
      <c r="AU134" s="238" t="s">
        <v>79</v>
      </c>
      <c r="AV134" s="15" t="s">
        <v>77</v>
      </c>
      <c r="AW134" s="15" t="s">
        <v>32</v>
      </c>
      <c r="AX134" s="15" t="s">
        <v>70</v>
      </c>
      <c r="AY134" s="238" t="s">
        <v>244</v>
      </c>
    </row>
    <row r="135" spans="1:65" s="13" customFormat="1">
      <c r="B135" s="195"/>
      <c r="C135" s="196"/>
      <c r="D135" s="197" t="s">
        <v>252</v>
      </c>
      <c r="E135" s="198" t="s">
        <v>18</v>
      </c>
      <c r="F135" s="199" t="s">
        <v>6983</v>
      </c>
      <c r="G135" s="196"/>
      <c r="H135" s="200">
        <v>15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252</v>
      </c>
      <c r="AU135" s="206" t="s">
        <v>79</v>
      </c>
      <c r="AV135" s="13" t="s">
        <v>79</v>
      </c>
      <c r="AW135" s="13" t="s">
        <v>32</v>
      </c>
      <c r="AX135" s="13" t="s">
        <v>77</v>
      </c>
      <c r="AY135" s="206" t="s">
        <v>244</v>
      </c>
    </row>
    <row r="136" spans="1:65" s="12" customFormat="1" ht="22.9" customHeight="1">
      <c r="B136" s="165"/>
      <c r="C136" s="166"/>
      <c r="D136" s="167" t="s">
        <v>69</v>
      </c>
      <c r="E136" s="179" t="s">
        <v>275</v>
      </c>
      <c r="F136" s="179" t="s">
        <v>312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SUM(P137:P139)</f>
        <v>0</v>
      </c>
      <c r="Q136" s="173"/>
      <c r="R136" s="174">
        <f>SUM(R137:R139)</f>
        <v>0.354375</v>
      </c>
      <c r="S136" s="173"/>
      <c r="T136" s="175">
        <f>SUM(T137:T139)</f>
        <v>0</v>
      </c>
      <c r="AR136" s="176" t="s">
        <v>77</v>
      </c>
      <c r="AT136" s="177" t="s">
        <v>69</v>
      </c>
      <c r="AU136" s="177" t="s">
        <v>77</v>
      </c>
      <c r="AY136" s="176" t="s">
        <v>244</v>
      </c>
      <c r="BK136" s="178">
        <f>SUM(BK137:BK139)</f>
        <v>0</v>
      </c>
    </row>
    <row r="137" spans="1:65" s="2" customFormat="1" ht="33" customHeight="1">
      <c r="A137" s="36"/>
      <c r="B137" s="37"/>
      <c r="C137" s="181" t="s">
        <v>158</v>
      </c>
      <c r="D137" s="181" t="s">
        <v>246</v>
      </c>
      <c r="E137" s="182" t="s">
        <v>6991</v>
      </c>
      <c r="F137" s="183" t="s">
        <v>6992</v>
      </c>
      <c r="G137" s="184" t="s">
        <v>289</v>
      </c>
      <c r="H137" s="185">
        <v>11.25</v>
      </c>
      <c r="I137" s="186"/>
      <c r="J137" s="187">
        <f>ROUND(I137*H137,2)</f>
        <v>0</v>
      </c>
      <c r="K137" s="188"/>
      <c r="L137" s="41"/>
      <c r="M137" s="189" t="s">
        <v>18</v>
      </c>
      <c r="N137" s="190" t="s">
        <v>41</v>
      </c>
      <c r="O137" s="66"/>
      <c r="P137" s="191">
        <f>O137*H137</f>
        <v>0</v>
      </c>
      <c r="Q137" s="191">
        <v>3.15E-2</v>
      </c>
      <c r="R137" s="191">
        <f>Q137*H137</f>
        <v>0.354375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250</v>
      </c>
      <c r="AT137" s="193" t="s">
        <v>246</v>
      </c>
      <c r="AU137" s="193" t="s">
        <v>79</v>
      </c>
      <c r="AY137" s="19" t="s">
        <v>244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250</v>
      </c>
      <c r="BM137" s="193" t="s">
        <v>6993</v>
      </c>
    </row>
    <row r="138" spans="1:65" s="15" customFormat="1">
      <c r="B138" s="229"/>
      <c r="C138" s="230"/>
      <c r="D138" s="197" t="s">
        <v>252</v>
      </c>
      <c r="E138" s="231" t="s">
        <v>18</v>
      </c>
      <c r="F138" s="232" t="s">
        <v>6994</v>
      </c>
      <c r="G138" s="230"/>
      <c r="H138" s="231" t="s">
        <v>18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252</v>
      </c>
      <c r="AU138" s="238" t="s">
        <v>79</v>
      </c>
      <c r="AV138" s="15" t="s">
        <v>77</v>
      </c>
      <c r="AW138" s="15" t="s">
        <v>32</v>
      </c>
      <c r="AX138" s="15" t="s">
        <v>70</v>
      </c>
      <c r="AY138" s="238" t="s">
        <v>244</v>
      </c>
    </row>
    <row r="139" spans="1:65" s="13" customFormat="1">
      <c r="B139" s="195"/>
      <c r="C139" s="196"/>
      <c r="D139" s="197" t="s">
        <v>252</v>
      </c>
      <c r="E139" s="198" t="s">
        <v>18</v>
      </c>
      <c r="F139" s="199" t="s">
        <v>6995</v>
      </c>
      <c r="G139" s="196"/>
      <c r="H139" s="200">
        <v>11.25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252</v>
      </c>
      <c r="AU139" s="206" t="s">
        <v>79</v>
      </c>
      <c r="AV139" s="13" t="s">
        <v>79</v>
      </c>
      <c r="AW139" s="13" t="s">
        <v>32</v>
      </c>
      <c r="AX139" s="13" t="s">
        <v>77</v>
      </c>
      <c r="AY139" s="206" t="s">
        <v>244</v>
      </c>
    </row>
    <row r="140" spans="1:65" s="12" customFormat="1" ht="22.9" customHeight="1">
      <c r="B140" s="165"/>
      <c r="C140" s="166"/>
      <c r="D140" s="167" t="s">
        <v>69</v>
      </c>
      <c r="E140" s="179" t="s">
        <v>286</v>
      </c>
      <c r="F140" s="179" t="s">
        <v>439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SUM(P141:P153)</f>
        <v>0</v>
      </c>
      <c r="Q140" s="173"/>
      <c r="R140" s="174">
        <f>SUM(R141:R153)</f>
        <v>4.104E-2</v>
      </c>
      <c r="S140" s="173"/>
      <c r="T140" s="175">
        <f>SUM(T141:T153)</f>
        <v>3.3000000000000003</v>
      </c>
      <c r="AR140" s="176" t="s">
        <v>77</v>
      </c>
      <c r="AT140" s="177" t="s">
        <v>69</v>
      </c>
      <c r="AU140" s="177" t="s">
        <v>77</v>
      </c>
      <c r="AY140" s="176" t="s">
        <v>244</v>
      </c>
      <c r="BK140" s="178">
        <f>SUM(BK141:BK153)</f>
        <v>0</v>
      </c>
    </row>
    <row r="141" spans="1:65" s="2" customFormat="1" ht="24.2" customHeight="1">
      <c r="A141" s="36"/>
      <c r="B141" s="37"/>
      <c r="C141" s="181" t="s">
        <v>8</v>
      </c>
      <c r="D141" s="181" t="s">
        <v>246</v>
      </c>
      <c r="E141" s="182" t="s">
        <v>6996</v>
      </c>
      <c r="F141" s="183" t="s">
        <v>6997</v>
      </c>
      <c r="G141" s="184" t="s">
        <v>379</v>
      </c>
      <c r="H141" s="185">
        <v>13</v>
      </c>
      <c r="I141" s="186"/>
      <c r="J141" s="187">
        <f>ROUND(I141*H141,2)</f>
        <v>0</v>
      </c>
      <c r="K141" s="188"/>
      <c r="L141" s="41"/>
      <c r="M141" s="189" t="s">
        <v>18</v>
      </c>
      <c r="N141" s="190" t="s">
        <v>41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250</v>
      </c>
      <c r="AT141" s="193" t="s">
        <v>246</v>
      </c>
      <c r="AU141" s="193" t="s">
        <v>79</v>
      </c>
      <c r="AY141" s="19" t="s">
        <v>244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77</v>
      </c>
      <c r="BK141" s="194">
        <f>ROUND(I141*H141,2)</f>
        <v>0</v>
      </c>
      <c r="BL141" s="19" t="s">
        <v>250</v>
      </c>
      <c r="BM141" s="193" t="s">
        <v>6998</v>
      </c>
    </row>
    <row r="142" spans="1:65" s="13" customFormat="1">
      <c r="B142" s="195"/>
      <c r="C142" s="196"/>
      <c r="D142" s="197" t="s">
        <v>252</v>
      </c>
      <c r="E142" s="198" t="s">
        <v>18</v>
      </c>
      <c r="F142" s="199" t="s">
        <v>6999</v>
      </c>
      <c r="G142" s="196"/>
      <c r="H142" s="200">
        <v>13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252</v>
      </c>
      <c r="AU142" s="206" t="s">
        <v>79</v>
      </c>
      <c r="AV142" s="13" t="s">
        <v>79</v>
      </c>
      <c r="AW142" s="13" t="s">
        <v>32</v>
      </c>
      <c r="AX142" s="13" t="s">
        <v>77</v>
      </c>
      <c r="AY142" s="206" t="s">
        <v>244</v>
      </c>
    </row>
    <row r="143" spans="1:65" s="2" customFormat="1" ht="37.9" customHeight="1">
      <c r="A143" s="36"/>
      <c r="B143" s="37"/>
      <c r="C143" s="181" t="s">
        <v>167</v>
      </c>
      <c r="D143" s="181" t="s">
        <v>246</v>
      </c>
      <c r="E143" s="182" t="s">
        <v>7000</v>
      </c>
      <c r="F143" s="183" t="s">
        <v>7001</v>
      </c>
      <c r="G143" s="184" t="s">
        <v>289</v>
      </c>
      <c r="H143" s="185">
        <v>50</v>
      </c>
      <c r="I143" s="186"/>
      <c r="J143" s="187">
        <f>ROUND(I143*H143,2)</f>
        <v>0</v>
      </c>
      <c r="K143" s="188"/>
      <c r="L143" s="41"/>
      <c r="M143" s="189" t="s">
        <v>18</v>
      </c>
      <c r="N143" s="190" t="s">
        <v>41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250</v>
      </c>
      <c r="AT143" s="193" t="s">
        <v>246</v>
      </c>
      <c r="AU143" s="193" t="s">
        <v>79</v>
      </c>
      <c r="AY143" s="19" t="s">
        <v>244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77</v>
      </c>
      <c r="BK143" s="194">
        <f>ROUND(I143*H143,2)</f>
        <v>0</v>
      </c>
      <c r="BL143" s="19" t="s">
        <v>250</v>
      </c>
      <c r="BM143" s="193" t="s">
        <v>7002</v>
      </c>
    </row>
    <row r="144" spans="1:65" s="15" customFormat="1">
      <c r="B144" s="229"/>
      <c r="C144" s="230"/>
      <c r="D144" s="197" t="s">
        <v>252</v>
      </c>
      <c r="E144" s="231" t="s">
        <v>18</v>
      </c>
      <c r="F144" s="232" t="s">
        <v>7003</v>
      </c>
      <c r="G144" s="230"/>
      <c r="H144" s="231" t="s">
        <v>18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252</v>
      </c>
      <c r="AU144" s="238" t="s">
        <v>79</v>
      </c>
      <c r="AV144" s="15" t="s">
        <v>77</v>
      </c>
      <c r="AW144" s="15" t="s">
        <v>32</v>
      </c>
      <c r="AX144" s="15" t="s">
        <v>70</v>
      </c>
      <c r="AY144" s="238" t="s">
        <v>244</v>
      </c>
    </row>
    <row r="145" spans="1:65" s="13" customFormat="1">
      <c r="B145" s="195"/>
      <c r="C145" s="196"/>
      <c r="D145" s="197" t="s">
        <v>252</v>
      </c>
      <c r="E145" s="198" t="s">
        <v>18</v>
      </c>
      <c r="F145" s="199" t="s">
        <v>512</v>
      </c>
      <c r="G145" s="196"/>
      <c r="H145" s="200">
        <v>50</v>
      </c>
      <c r="I145" s="201"/>
      <c r="J145" s="196"/>
      <c r="K145" s="196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252</v>
      </c>
      <c r="AU145" s="206" t="s">
        <v>79</v>
      </c>
      <c r="AV145" s="13" t="s">
        <v>79</v>
      </c>
      <c r="AW145" s="13" t="s">
        <v>32</v>
      </c>
      <c r="AX145" s="13" t="s">
        <v>77</v>
      </c>
      <c r="AY145" s="206" t="s">
        <v>244</v>
      </c>
    </row>
    <row r="146" spans="1:65" s="2" customFormat="1" ht="37.9" customHeight="1">
      <c r="A146" s="36"/>
      <c r="B146" s="37"/>
      <c r="C146" s="181" t="s">
        <v>333</v>
      </c>
      <c r="D146" s="181" t="s">
        <v>246</v>
      </c>
      <c r="E146" s="182" t="s">
        <v>2583</v>
      </c>
      <c r="F146" s="183" t="s">
        <v>2584</v>
      </c>
      <c r="G146" s="184" t="s">
        <v>249</v>
      </c>
      <c r="H146" s="185">
        <v>36</v>
      </c>
      <c r="I146" s="186"/>
      <c r="J146" s="187">
        <f>ROUND(I146*H146,2)</f>
        <v>0</v>
      </c>
      <c r="K146" s="188"/>
      <c r="L146" s="41"/>
      <c r="M146" s="189" t="s">
        <v>18</v>
      </c>
      <c r="N146" s="190" t="s">
        <v>41</v>
      </c>
      <c r="O146" s="66"/>
      <c r="P146" s="191">
        <f>O146*H146</f>
        <v>0</v>
      </c>
      <c r="Q146" s="191">
        <v>1.6000000000000001E-4</v>
      </c>
      <c r="R146" s="191">
        <f>Q146*H146</f>
        <v>5.7600000000000004E-3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250</v>
      </c>
      <c r="AT146" s="193" t="s">
        <v>246</v>
      </c>
      <c r="AU146" s="193" t="s">
        <v>79</v>
      </c>
      <c r="AY146" s="19" t="s">
        <v>244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77</v>
      </c>
      <c r="BK146" s="194">
        <f>ROUND(I146*H146,2)</f>
        <v>0</v>
      </c>
      <c r="BL146" s="19" t="s">
        <v>250</v>
      </c>
      <c r="BM146" s="193" t="s">
        <v>7004</v>
      </c>
    </row>
    <row r="147" spans="1:65" s="15" customFormat="1" ht="22.5">
      <c r="B147" s="229"/>
      <c r="C147" s="230"/>
      <c r="D147" s="197" t="s">
        <v>252</v>
      </c>
      <c r="E147" s="231" t="s">
        <v>18</v>
      </c>
      <c r="F147" s="232" t="s">
        <v>7005</v>
      </c>
      <c r="G147" s="230"/>
      <c r="H147" s="231" t="s">
        <v>18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252</v>
      </c>
      <c r="AU147" s="238" t="s">
        <v>79</v>
      </c>
      <c r="AV147" s="15" t="s">
        <v>77</v>
      </c>
      <c r="AW147" s="15" t="s">
        <v>32</v>
      </c>
      <c r="AX147" s="15" t="s">
        <v>70</v>
      </c>
      <c r="AY147" s="238" t="s">
        <v>244</v>
      </c>
    </row>
    <row r="148" spans="1:65" s="13" customFormat="1">
      <c r="B148" s="195"/>
      <c r="C148" s="196"/>
      <c r="D148" s="197" t="s">
        <v>252</v>
      </c>
      <c r="E148" s="198" t="s">
        <v>18</v>
      </c>
      <c r="F148" s="199" t="s">
        <v>7006</v>
      </c>
      <c r="G148" s="196"/>
      <c r="H148" s="200">
        <v>36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252</v>
      </c>
      <c r="AU148" s="206" t="s">
        <v>79</v>
      </c>
      <c r="AV148" s="13" t="s">
        <v>79</v>
      </c>
      <c r="AW148" s="13" t="s">
        <v>32</v>
      </c>
      <c r="AX148" s="13" t="s">
        <v>77</v>
      </c>
      <c r="AY148" s="206" t="s">
        <v>244</v>
      </c>
    </row>
    <row r="149" spans="1:65" s="2" customFormat="1" ht="33" customHeight="1">
      <c r="A149" s="36"/>
      <c r="B149" s="37"/>
      <c r="C149" s="181" t="s">
        <v>339</v>
      </c>
      <c r="D149" s="181" t="s">
        <v>246</v>
      </c>
      <c r="E149" s="182" t="s">
        <v>7007</v>
      </c>
      <c r="F149" s="183" t="s">
        <v>7008</v>
      </c>
      <c r="G149" s="184" t="s">
        <v>249</v>
      </c>
      <c r="H149" s="185">
        <v>36</v>
      </c>
      <c r="I149" s="186"/>
      <c r="J149" s="187">
        <f>ROUND(I149*H149,2)</f>
        <v>0</v>
      </c>
      <c r="K149" s="188"/>
      <c r="L149" s="41"/>
      <c r="M149" s="189" t="s">
        <v>18</v>
      </c>
      <c r="N149" s="190" t="s">
        <v>41</v>
      </c>
      <c r="O149" s="66"/>
      <c r="P149" s="191">
        <f>O149*H149</f>
        <v>0</v>
      </c>
      <c r="Q149" s="191">
        <v>9.7999999999999997E-4</v>
      </c>
      <c r="R149" s="191">
        <f>Q149*H149</f>
        <v>3.5279999999999999E-2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250</v>
      </c>
      <c r="AT149" s="193" t="s">
        <v>246</v>
      </c>
      <c r="AU149" s="193" t="s">
        <v>79</v>
      </c>
      <c r="AY149" s="19" t="s">
        <v>244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77</v>
      </c>
      <c r="BK149" s="194">
        <f>ROUND(I149*H149,2)</f>
        <v>0</v>
      </c>
      <c r="BL149" s="19" t="s">
        <v>250</v>
      </c>
      <c r="BM149" s="193" t="s">
        <v>7009</v>
      </c>
    </row>
    <row r="150" spans="1:65" s="15" customFormat="1" ht="22.5">
      <c r="B150" s="229"/>
      <c r="C150" s="230"/>
      <c r="D150" s="197" t="s">
        <v>252</v>
      </c>
      <c r="E150" s="231" t="s">
        <v>18</v>
      </c>
      <c r="F150" s="232" t="s">
        <v>7005</v>
      </c>
      <c r="G150" s="230"/>
      <c r="H150" s="231" t="s">
        <v>18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252</v>
      </c>
      <c r="AU150" s="238" t="s">
        <v>79</v>
      </c>
      <c r="AV150" s="15" t="s">
        <v>77</v>
      </c>
      <c r="AW150" s="15" t="s">
        <v>32</v>
      </c>
      <c r="AX150" s="15" t="s">
        <v>70</v>
      </c>
      <c r="AY150" s="238" t="s">
        <v>244</v>
      </c>
    </row>
    <row r="151" spans="1:65" s="13" customFormat="1">
      <c r="B151" s="195"/>
      <c r="C151" s="196"/>
      <c r="D151" s="197" t="s">
        <v>252</v>
      </c>
      <c r="E151" s="198" t="s">
        <v>18</v>
      </c>
      <c r="F151" s="199" t="s">
        <v>7006</v>
      </c>
      <c r="G151" s="196"/>
      <c r="H151" s="200">
        <v>36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252</v>
      </c>
      <c r="AU151" s="206" t="s">
        <v>79</v>
      </c>
      <c r="AV151" s="13" t="s">
        <v>79</v>
      </c>
      <c r="AW151" s="13" t="s">
        <v>32</v>
      </c>
      <c r="AX151" s="13" t="s">
        <v>77</v>
      </c>
      <c r="AY151" s="206" t="s">
        <v>244</v>
      </c>
    </row>
    <row r="152" spans="1:65" s="2" customFormat="1" ht="24.2" customHeight="1">
      <c r="A152" s="36"/>
      <c r="B152" s="37"/>
      <c r="C152" s="181" t="s">
        <v>344</v>
      </c>
      <c r="D152" s="181" t="s">
        <v>246</v>
      </c>
      <c r="E152" s="182" t="s">
        <v>513</v>
      </c>
      <c r="F152" s="183" t="s">
        <v>2663</v>
      </c>
      <c r="G152" s="184" t="s">
        <v>257</v>
      </c>
      <c r="H152" s="185">
        <v>1.5</v>
      </c>
      <c r="I152" s="186"/>
      <c r="J152" s="187">
        <f>ROUND(I152*H152,2)</f>
        <v>0</v>
      </c>
      <c r="K152" s="188"/>
      <c r="L152" s="41"/>
      <c r="M152" s="189" t="s">
        <v>18</v>
      </c>
      <c r="N152" s="190" t="s">
        <v>41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2.2000000000000002</v>
      </c>
      <c r="T152" s="192">
        <f>S152*H152</f>
        <v>3.3000000000000003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250</v>
      </c>
      <c r="AT152" s="193" t="s">
        <v>246</v>
      </c>
      <c r="AU152" s="193" t="s">
        <v>79</v>
      </c>
      <c r="AY152" s="19" t="s">
        <v>244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77</v>
      </c>
      <c r="BK152" s="194">
        <f>ROUND(I152*H152,2)</f>
        <v>0</v>
      </c>
      <c r="BL152" s="19" t="s">
        <v>250</v>
      </c>
      <c r="BM152" s="193" t="s">
        <v>7010</v>
      </c>
    </row>
    <row r="153" spans="1:65" s="13" customFormat="1">
      <c r="B153" s="195"/>
      <c r="C153" s="196"/>
      <c r="D153" s="197" t="s">
        <v>252</v>
      </c>
      <c r="E153" s="198" t="s">
        <v>18</v>
      </c>
      <c r="F153" s="199" t="s">
        <v>7011</v>
      </c>
      <c r="G153" s="196"/>
      <c r="H153" s="200">
        <v>1.5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252</v>
      </c>
      <c r="AU153" s="206" t="s">
        <v>79</v>
      </c>
      <c r="AV153" s="13" t="s">
        <v>79</v>
      </c>
      <c r="AW153" s="13" t="s">
        <v>32</v>
      </c>
      <c r="AX153" s="13" t="s">
        <v>77</v>
      </c>
      <c r="AY153" s="206" t="s">
        <v>244</v>
      </c>
    </row>
    <row r="154" spans="1:65" s="12" customFormat="1" ht="22.9" customHeight="1">
      <c r="B154" s="165"/>
      <c r="C154" s="166"/>
      <c r="D154" s="167" t="s">
        <v>69</v>
      </c>
      <c r="E154" s="179" t="s">
        <v>583</v>
      </c>
      <c r="F154" s="179" t="s">
        <v>584</v>
      </c>
      <c r="G154" s="166"/>
      <c r="H154" s="166"/>
      <c r="I154" s="169"/>
      <c r="J154" s="180">
        <f>BK154</f>
        <v>0</v>
      </c>
      <c r="K154" s="166"/>
      <c r="L154" s="171"/>
      <c r="M154" s="172"/>
      <c r="N154" s="173"/>
      <c r="O154" s="173"/>
      <c r="P154" s="174">
        <f>SUM(P155:P160)</f>
        <v>0</v>
      </c>
      <c r="Q154" s="173"/>
      <c r="R154" s="174">
        <f>SUM(R155:R160)</f>
        <v>0</v>
      </c>
      <c r="S154" s="173"/>
      <c r="T154" s="175">
        <f>SUM(T155:T160)</f>
        <v>0</v>
      </c>
      <c r="AR154" s="176" t="s">
        <v>77</v>
      </c>
      <c r="AT154" s="177" t="s">
        <v>69</v>
      </c>
      <c r="AU154" s="177" t="s">
        <v>77</v>
      </c>
      <c r="AY154" s="176" t="s">
        <v>244</v>
      </c>
      <c r="BK154" s="178">
        <f>SUM(BK155:BK160)</f>
        <v>0</v>
      </c>
    </row>
    <row r="155" spans="1:65" s="2" customFormat="1" ht="33" customHeight="1">
      <c r="A155" s="36"/>
      <c r="B155" s="37"/>
      <c r="C155" s="181" t="s">
        <v>348</v>
      </c>
      <c r="D155" s="181" t="s">
        <v>246</v>
      </c>
      <c r="E155" s="182" t="s">
        <v>6311</v>
      </c>
      <c r="F155" s="183" t="s">
        <v>6312</v>
      </c>
      <c r="G155" s="184" t="s">
        <v>262</v>
      </c>
      <c r="H155" s="185">
        <v>11.335000000000001</v>
      </c>
      <c r="I155" s="186"/>
      <c r="J155" s="187">
        <f>ROUND(I155*H155,2)</f>
        <v>0</v>
      </c>
      <c r="K155" s="188"/>
      <c r="L155" s="41"/>
      <c r="M155" s="189" t="s">
        <v>18</v>
      </c>
      <c r="N155" s="190" t="s">
        <v>41</v>
      </c>
      <c r="O155" s="6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250</v>
      </c>
      <c r="AT155" s="193" t="s">
        <v>246</v>
      </c>
      <c r="AU155" s="193" t="s">
        <v>79</v>
      </c>
      <c r="AY155" s="19" t="s">
        <v>244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77</v>
      </c>
      <c r="BK155" s="194">
        <f>ROUND(I155*H155,2)</f>
        <v>0</v>
      </c>
      <c r="BL155" s="19" t="s">
        <v>250</v>
      </c>
      <c r="BM155" s="193" t="s">
        <v>7012</v>
      </c>
    </row>
    <row r="156" spans="1:65" s="2" customFormat="1" ht="49.15" customHeight="1">
      <c r="A156" s="36"/>
      <c r="B156" s="37"/>
      <c r="C156" s="181" t="s">
        <v>7</v>
      </c>
      <c r="D156" s="181" t="s">
        <v>246</v>
      </c>
      <c r="E156" s="182" t="s">
        <v>6314</v>
      </c>
      <c r="F156" s="183" t="s">
        <v>6315</v>
      </c>
      <c r="G156" s="184" t="s">
        <v>262</v>
      </c>
      <c r="H156" s="185">
        <v>27.3</v>
      </c>
      <c r="I156" s="186"/>
      <c r="J156" s="187">
        <f>ROUND(I156*H156,2)</f>
        <v>0</v>
      </c>
      <c r="K156" s="188"/>
      <c r="L156" s="41"/>
      <c r="M156" s="189" t="s">
        <v>18</v>
      </c>
      <c r="N156" s="190" t="s">
        <v>41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250</v>
      </c>
      <c r="AT156" s="193" t="s">
        <v>246</v>
      </c>
      <c r="AU156" s="193" t="s">
        <v>79</v>
      </c>
      <c r="AY156" s="19" t="s">
        <v>244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77</v>
      </c>
      <c r="BK156" s="194">
        <f>ROUND(I156*H156,2)</f>
        <v>0</v>
      </c>
      <c r="BL156" s="19" t="s">
        <v>250</v>
      </c>
      <c r="BM156" s="193" t="s">
        <v>7013</v>
      </c>
    </row>
    <row r="157" spans="1:65" s="13" customFormat="1">
      <c r="B157" s="195"/>
      <c r="C157" s="196"/>
      <c r="D157" s="197" t="s">
        <v>252</v>
      </c>
      <c r="E157" s="198" t="s">
        <v>18</v>
      </c>
      <c r="F157" s="199" t="s">
        <v>6317</v>
      </c>
      <c r="G157" s="196"/>
      <c r="H157" s="200">
        <v>27.3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252</v>
      </c>
      <c r="AU157" s="206" t="s">
        <v>79</v>
      </c>
      <c r="AV157" s="13" t="s">
        <v>79</v>
      </c>
      <c r="AW157" s="13" t="s">
        <v>32</v>
      </c>
      <c r="AX157" s="13" t="s">
        <v>70</v>
      </c>
      <c r="AY157" s="206" t="s">
        <v>244</v>
      </c>
    </row>
    <row r="158" spans="1:65" s="14" customFormat="1">
      <c r="B158" s="207"/>
      <c r="C158" s="208"/>
      <c r="D158" s="197" t="s">
        <v>252</v>
      </c>
      <c r="E158" s="209" t="s">
        <v>18</v>
      </c>
      <c r="F158" s="210" t="s">
        <v>254</v>
      </c>
      <c r="G158" s="208"/>
      <c r="H158" s="211">
        <v>27.3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252</v>
      </c>
      <c r="AU158" s="217" t="s">
        <v>79</v>
      </c>
      <c r="AV158" s="14" t="s">
        <v>250</v>
      </c>
      <c r="AW158" s="14" t="s">
        <v>32</v>
      </c>
      <c r="AX158" s="14" t="s">
        <v>77</v>
      </c>
      <c r="AY158" s="217" t="s">
        <v>244</v>
      </c>
    </row>
    <row r="159" spans="1:65" s="2" customFormat="1" ht="24.2" customHeight="1">
      <c r="A159" s="36"/>
      <c r="B159" s="37"/>
      <c r="C159" s="181" t="s">
        <v>359</v>
      </c>
      <c r="D159" s="181" t="s">
        <v>246</v>
      </c>
      <c r="E159" s="182" t="s">
        <v>6318</v>
      </c>
      <c r="F159" s="183" t="s">
        <v>6319</v>
      </c>
      <c r="G159" s="184" t="s">
        <v>262</v>
      </c>
      <c r="H159" s="185">
        <v>11.335000000000001</v>
      </c>
      <c r="I159" s="186"/>
      <c r="J159" s="187">
        <f>ROUND(I159*H159,2)</f>
        <v>0</v>
      </c>
      <c r="K159" s="188"/>
      <c r="L159" s="41"/>
      <c r="M159" s="189" t="s">
        <v>18</v>
      </c>
      <c r="N159" s="190" t="s">
        <v>41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250</v>
      </c>
      <c r="AT159" s="193" t="s">
        <v>246</v>
      </c>
      <c r="AU159" s="193" t="s">
        <v>79</v>
      </c>
      <c r="AY159" s="19" t="s">
        <v>244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77</v>
      </c>
      <c r="BK159" s="194">
        <f>ROUND(I159*H159,2)</f>
        <v>0</v>
      </c>
      <c r="BL159" s="19" t="s">
        <v>250</v>
      </c>
      <c r="BM159" s="193" t="s">
        <v>7014</v>
      </c>
    </row>
    <row r="160" spans="1:65" s="2" customFormat="1" ht="44.25" customHeight="1">
      <c r="A160" s="36"/>
      <c r="B160" s="37"/>
      <c r="C160" s="181" t="s">
        <v>370</v>
      </c>
      <c r="D160" s="181" t="s">
        <v>246</v>
      </c>
      <c r="E160" s="182" t="s">
        <v>7015</v>
      </c>
      <c r="F160" s="183" t="s">
        <v>7016</v>
      </c>
      <c r="G160" s="184" t="s">
        <v>262</v>
      </c>
      <c r="H160" s="185">
        <v>11.335000000000001</v>
      </c>
      <c r="I160" s="186"/>
      <c r="J160" s="187">
        <f>ROUND(I160*H160,2)</f>
        <v>0</v>
      </c>
      <c r="K160" s="188"/>
      <c r="L160" s="41"/>
      <c r="M160" s="189" t="s">
        <v>18</v>
      </c>
      <c r="N160" s="190" t="s">
        <v>41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250</v>
      </c>
      <c r="AT160" s="193" t="s">
        <v>246</v>
      </c>
      <c r="AU160" s="193" t="s">
        <v>79</v>
      </c>
      <c r="AY160" s="19" t="s">
        <v>244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77</v>
      </c>
      <c r="BK160" s="194">
        <f>ROUND(I160*H160,2)</f>
        <v>0</v>
      </c>
      <c r="BL160" s="19" t="s">
        <v>250</v>
      </c>
      <c r="BM160" s="193" t="s">
        <v>7017</v>
      </c>
    </row>
    <row r="161" spans="1:65" s="12" customFormat="1" ht="22.9" customHeight="1">
      <c r="B161" s="165"/>
      <c r="C161" s="166"/>
      <c r="D161" s="167" t="s">
        <v>69</v>
      </c>
      <c r="E161" s="179" t="s">
        <v>602</v>
      </c>
      <c r="F161" s="179" t="s">
        <v>603</v>
      </c>
      <c r="G161" s="166"/>
      <c r="H161" s="166"/>
      <c r="I161" s="169"/>
      <c r="J161" s="180">
        <f>BK161</f>
        <v>0</v>
      </c>
      <c r="K161" s="166"/>
      <c r="L161" s="171"/>
      <c r="M161" s="172"/>
      <c r="N161" s="173"/>
      <c r="O161" s="173"/>
      <c r="P161" s="174">
        <f>P162</f>
        <v>0</v>
      </c>
      <c r="Q161" s="173"/>
      <c r="R161" s="174">
        <f>R162</f>
        <v>0</v>
      </c>
      <c r="S161" s="173"/>
      <c r="T161" s="175">
        <f>T162</f>
        <v>0</v>
      </c>
      <c r="AR161" s="176" t="s">
        <v>77</v>
      </c>
      <c r="AT161" s="177" t="s">
        <v>69</v>
      </c>
      <c r="AU161" s="177" t="s">
        <v>77</v>
      </c>
      <c r="AY161" s="176" t="s">
        <v>244</v>
      </c>
      <c r="BK161" s="178">
        <f>BK162</f>
        <v>0</v>
      </c>
    </row>
    <row r="162" spans="1:65" s="2" customFormat="1" ht="44.25" customHeight="1">
      <c r="A162" s="36"/>
      <c r="B162" s="37"/>
      <c r="C162" s="181" t="s">
        <v>376</v>
      </c>
      <c r="D162" s="181" t="s">
        <v>246</v>
      </c>
      <c r="E162" s="182" t="s">
        <v>6324</v>
      </c>
      <c r="F162" s="183" t="s">
        <v>6325</v>
      </c>
      <c r="G162" s="184" t="s">
        <v>262</v>
      </c>
      <c r="H162" s="185">
        <v>10.516999999999999</v>
      </c>
      <c r="I162" s="186"/>
      <c r="J162" s="187">
        <f>ROUND(I162*H162,2)</f>
        <v>0</v>
      </c>
      <c r="K162" s="188"/>
      <c r="L162" s="41"/>
      <c r="M162" s="189" t="s">
        <v>18</v>
      </c>
      <c r="N162" s="190" t="s">
        <v>41</v>
      </c>
      <c r="O162" s="6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250</v>
      </c>
      <c r="AT162" s="193" t="s">
        <v>246</v>
      </c>
      <c r="AU162" s="193" t="s">
        <v>79</v>
      </c>
      <c r="AY162" s="19" t="s">
        <v>244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77</v>
      </c>
      <c r="BK162" s="194">
        <f>ROUND(I162*H162,2)</f>
        <v>0</v>
      </c>
      <c r="BL162" s="19" t="s">
        <v>250</v>
      </c>
      <c r="BM162" s="193" t="s">
        <v>7018</v>
      </c>
    </row>
    <row r="163" spans="1:65" s="12" customFormat="1" ht="25.9" customHeight="1">
      <c r="B163" s="165"/>
      <c r="C163" s="166"/>
      <c r="D163" s="167" t="s">
        <v>69</v>
      </c>
      <c r="E163" s="168" t="s">
        <v>608</v>
      </c>
      <c r="F163" s="168" t="s">
        <v>609</v>
      </c>
      <c r="G163" s="166"/>
      <c r="H163" s="166"/>
      <c r="I163" s="169"/>
      <c r="J163" s="170">
        <f>BK163</f>
        <v>0</v>
      </c>
      <c r="K163" s="166"/>
      <c r="L163" s="171"/>
      <c r="M163" s="172"/>
      <c r="N163" s="173"/>
      <c r="O163" s="173"/>
      <c r="P163" s="174">
        <f>P164</f>
        <v>0</v>
      </c>
      <c r="Q163" s="173"/>
      <c r="R163" s="174">
        <f>R164</f>
        <v>1E-3</v>
      </c>
      <c r="S163" s="173"/>
      <c r="T163" s="175">
        <f>T164</f>
        <v>0</v>
      </c>
      <c r="AR163" s="176" t="s">
        <v>79</v>
      </c>
      <c r="AT163" s="177" t="s">
        <v>69</v>
      </c>
      <c r="AU163" s="177" t="s">
        <v>70</v>
      </c>
      <c r="AY163" s="176" t="s">
        <v>244</v>
      </c>
      <c r="BK163" s="178">
        <f>BK164</f>
        <v>0</v>
      </c>
    </row>
    <row r="164" spans="1:65" s="12" customFormat="1" ht="22.9" customHeight="1">
      <c r="B164" s="165"/>
      <c r="C164" s="166"/>
      <c r="D164" s="167" t="s">
        <v>69</v>
      </c>
      <c r="E164" s="179" t="s">
        <v>2795</v>
      </c>
      <c r="F164" s="179" t="s">
        <v>2796</v>
      </c>
      <c r="G164" s="166"/>
      <c r="H164" s="166"/>
      <c r="I164" s="169"/>
      <c r="J164" s="180">
        <f>BK164</f>
        <v>0</v>
      </c>
      <c r="K164" s="166"/>
      <c r="L164" s="171"/>
      <c r="M164" s="172"/>
      <c r="N164" s="173"/>
      <c r="O164" s="173"/>
      <c r="P164" s="174">
        <f>SUM(P165:P169)</f>
        <v>0</v>
      </c>
      <c r="Q164" s="173"/>
      <c r="R164" s="174">
        <f>SUM(R165:R169)</f>
        <v>1E-3</v>
      </c>
      <c r="S164" s="173"/>
      <c r="T164" s="175">
        <f>SUM(T165:T169)</f>
        <v>0</v>
      </c>
      <c r="AR164" s="176" t="s">
        <v>79</v>
      </c>
      <c r="AT164" s="177" t="s">
        <v>69</v>
      </c>
      <c r="AU164" s="177" t="s">
        <v>77</v>
      </c>
      <c r="AY164" s="176" t="s">
        <v>244</v>
      </c>
      <c r="BK164" s="178">
        <f>SUM(BK165:BK169)</f>
        <v>0</v>
      </c>
    </row>
    <row r="165" spans="1:65" s="2" customFormat="1" ht="33" customHeight="1">
      <c r="A165" s="36"/>
      <c r="B165" s="37"/>
      <c r="C165" s="181" t="s">
        <v>382</v>
      </c>
      <c r="D165" s="181" t="s">
        <v>246</v>
      </c>
      <c r="E165" s="182" t="s">
        <v>7019</v>
      </c>
      <c r="F165" s="183" t="s">
        <v>7020</v>
      </c>
      <c r="G165" s="184" t="s">
        <v>289</v>
      </c>
      <c r="H165" s="185">
        <v>1</v>
      </c>
      <c r="I165" s="186"/>
      <c r="J165" s="187">
        <f>ROUND(I165*H165,2)</f>
        <v>0</v>
      </c>
      <c r="K165" s="188"/>
      <c r="L165" s="41"/>
      <c r="M165" s="189" t="s">
        <v>18</v>
      </c>
      <c r="N165" s="190" t="s">
        <v>41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167</v>
      </c>
      <c r="AT165" s="193" t="s">
        <v>246</v>
      </c>
      <c r="AU165" s="193" t="s">
        <v>79</v>
      </c>
      <c r="AY165" s="19" t="s">
        <v>244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77</v>
      </c>
      <c r="BK165" s="194">
        <f>ROUND(I165*H165,2)</f>
        <v>0</v>
      </c>
      <c r="BL165" s="19" t="s">
        <v>167</v>
      </c>
      <c r="BM165" s="193" t="s">
        <v>7021</v>
      </c>
    </row>
    <row r="166" spans="1:65" s="15" customFormat="1">
      <c r="B166" s="229"/>
      <c r="C166" s="230"/>
      <c r="D166" s="197" t="s">
        <v>252</v>
      </c>
      <c r="E166" s="231" t="s">
        <v>18</v>
      </c>
      <c r="F166" s="232" t="s">
        <v>7022</v>
      </c>
      <c r="G166" s="230"/>
      <c r="H166" s="231" t="s">
        <v>18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252</v>
      </c>
      <c r="AU166" s="238" t="s">
        <v>79</v>
      </c>
      <c r="AV166" s="15" t="s">
        <v>77</v>
      </c>
      <c r="AW166" s="15" t="s">
        <v>32</v>
      </c>
      <c r="AX166" s="15" t="s">
        <v>70</v>
      </c>
      <c r="AY166" s="238" t="s">
        <v>244</v>
      </c>
    </row>
    <row r="167" spans="1:65" s="13" customFormat="1">
      <c r="B167" s="195"/>
      <c r="C167" s="196"/>
      <c r="D167" s="197" t="s">
        <v>252</v>
      </c>
      <c r="E167" s="198" t="s">
        <v>18</v>
      </c>
      <c r="F167" s="199" t="s">
        <v>7023</v>
      </c>
      <c r="G167" s="196"/>
      <c r="H167" s="200">
        <v>1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252</v>
      </c>
      <c r="AU167" s="206" t="s">
        <v>79</v>
      </c>
      <c r="AV167" s="13" t="s">
        <v>79</v>
      </c>
      <c r="AW167" s="13" t="s">
        <v>32</v>
      </c>
      <c r="AX167" s="13" t="s">
        <v>77</v>
      </c>
      <c r="AY167" s="206" t="s">
        <v>244</v>
      </c>
    </row>
    <row r="168" spans="1:65" s="2" customFormat="1" ht="16.5" customHeight="1">
      <c r="A168" s="36"/>
      <c r="B168" s="37"/>
      <c r="C168" s="218" t="s">
        <v>387</v>
      </c>
      <c r="D168" s="218" t="s">
        <v>264</v>
      </c>
      <c r="E168" s="219" t="s">
        <v>7024</v>
      </c>
      <c r="F168" s="220" t="s">
        <v>7025</v>
      </c>
      <c r="G168" s="221" t="s">
        <v>4452</v>
      </c>
      <c r="H168" s="222">
        <v>1</v>
      </c>
      <c r="I168" s="223"/>
      <c r="J168" s="224">
        <f>ROUND(I168*H168,2)</f>
        <v>0</v>
      </c>
      <c r="K168" s="225"/>
      <c r="L168" s="226"/>
      <c r="M168" s="227" t="s">
        <v>18</v>
      </c>
      <c r="N168" s="228" t="s">
        <v>41</v>
      </c>
      <c r="O168" s="66"/>
      <c r="P168" s="191">
        <f>O168*H168</f>
        <v>0</v>
      </c>
      <c r="Q168" s="191">
        <v>1E-3</v>
      </c>
      <c r="R168" s="191">
        <f>Q168*H168</f>
        <v>1E-3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415</v>
      </c>
      <c r="AT168" s="193" t="s">
        <v>264</v>
      </c>
      <c r="AU168" s="193" t="s">
        <v>79</v>
      </c>
      <c r="AY168" s="19" t="s">
        <v>244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77</v>
      </c>
      <c r="BK168" s="194">
        <f>ROUND(I168*H168,2)</f>
        <v>0</v>
      </c>
      <c r="BL168" s="19" t="s">
        <v>167</v>
      </c>
      <c r="BM168" s="193" t="s">
        <v>7026</v>
      </c>
    </row>
    <row r="169" spans="1:65" s="2" customFormat="1" ht="49.15" customHeight="1">
      <c r="A169" s="36"/>
      <c r="B169" s="37"/>
      <c r="C169" s="181" t="s">
        <v>392</v>
      </c>
      <c r="D169" s="181" t="s">
        <v>246</v>
      </c>
      <c r="E169" s="182" t="s">
        <v>2873</v>
      </c>
      <c r="F169" s="183" t="s">
        <v>2874</v>
      </c>
      <c r="G169" s="184" t="s">
        <v>262</v>
      </c>
      <c r="H169" s="185">
        <v>1E-3</v>
      </c>
      <c r="I169" s="186"/>
      <c r="J169" s="187">
        <f>ROUND(I169*H169,2)</f>
        <v>0</v>
      </c>
      <c r="K169" s="188"/>
      <c r="L169" s="41"/>
      <c r="M169" s="189" t="s">
        <v>18</v>
      </c>
      <c r="N169" s="190" t="s">
        <v>41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167</v>
      </c>
      <c r="AT169" s="193" t="s">
        <v>246</v>
      </c>
      <c r="AU169" s="193" t="s">
        <v>79</v>
      </c>
      <c r="AY169" s="19" t="s">
        <v>244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77</v>
      </c>
      <c r="BK169" s="194">
        <f>ROUND(I169*H169,2)</f>
        <v>0</v>
      </c>
      <c r="BL169" s="19" t="s">
        <v>167</v>
      </c>
      <c r="BM169" s="193" t="s">
        <v>7027</v>
      </c>
    </row>
    <row r="170" spans="1:65" s="12" customFormat="1" ht="25.9" customHeight="1">
      <c r="B170" s="165"/>
      <c r="C170" s="166"/>
      <c r="D170" s="167" t="s">
        <v>69</v>
      </c>
      <c r="E170" s="168" t="s">
        <v>197</v>
      </c>
      <c r="F170" s="168" t="s">
        <v>7028</v>
      </c>
      <c r="G170" s="166"/>
      <c r="H170" s="166"/>
      <c r="I170" s="169"/>
      <c r="J170" s="170">
        <f>BK170</f>
        <v>0</v>
      </c>
      <c r="K170" s="166"/>
      <c r="L170" s="171"/>
      <c r="M170" s="172"/>
      <c r="N170" s="173"/>
      <c r="O170" s="173"/>
      <c r="P170" s="174">
        <f>P171</f>
        <v>0</v>
      </c>
      <c r="Q170" s="173"/>
      <c r="R170" s="174">
        <f>R171</f>
        <v>0</v>
      </c>
      <c r="S170" s="173"/>
      <c r="T170" s="175">
        <f>T171</f>
        <v>0</v>
      </c>
      <c r="AR170" s="176" t="s">
        <v>271</v>
      </c>
      <c r="AT170" s="177" t="s">
        <v>69</v>
      </c>
      <c r="AU170" s="177" t="s">
        <v>70</v>
      </c>
      <c r="AY170" s="176" t="s">
        <v>244</v>
      </c>
      <c r="BK170" s="178">
        <f>BK171</f>
        <v>0</v>
      </c>
    </row>
    <row r="171" spans="1:65" s="12" customFormat="1" ht="22.9" customHeight="1">
      <c r="B171" s="165"/>
      <c r="C171" s="166"/>
      <c r="D171" s="167" t="s">
        <v>69</v>
      </c>
      <c r="E171" s="179" t="s">
        <v>7029</v>
      </c>
      <c r="F171" s="179" t="s">
        <v>7030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SUM(P172:P173)</f>
        <v>0</v>
      </c>
      <c r="Q171" s="173"/>
      <c r="R171" s="174">
        <f>SUM(R172:R173)</f>
        <v>0</v>
      </c>
      <c r="S171" s="173"/>
      <c r="T171" s="175">
        <f>SUM(T172:T173)</f>
        <v>0</v>
      </c>
      <c r="AR171" s="176" t="s">
        <v>271</v>
      </c>
      <c r="AT171" s="177" t="s">
        <v>69</v>
      </c>
      <c r="AU171" s="177" t="s">
        <v>77</v>
      </c>
      <c r="AY171" s="176" t="s">
        <v>244</v>
      </c>
      <c r="BK171" s="178">
        <f>SUM(BK172:BK173)</f>
        <v>0</v>
      </c>
    </row>
    <row r="172" spans="1:65" s="2" customFormat="1" ht="16.5" customHeight="1">
      <c r="A172" s="36"/>
      <c r="B172" s="37"/>
      <c r="C172" s="181" t="s">
        <v>397</v>
      </c>
      <c r="D172" s="181" t="s">
        <v>246</v>
      </c>
      <c r="E172" s="182" t="s">
        <v>7031</v>
      </c>
      <c r="F172" s="183" t="s">
        <v>7032</v>
      </c>
      <c r="G172" s="184" t="s">
        <v>505</v>
      </c>
      <c r="H172" s="185">
        <v>1</v>
      </c>
      <c r="I172" s="186"/>
      <c r="J172" s="187">
        <f>ROUND(I172*H172,2)</f>
        <v>0</v>
      </c>
      <c r="K172" s="188"/>
      <c r="L172" s="41"/>
      <c r="M172" s="189" t="s">
        <v>18</v>
      </c>
      <c r="N172" s="190" t="s">
        <v>41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250</v>
      </c>
      <c r="AT172" s="193" t="s">
        <v>246</v>
      </c>
      <c r="AU172" s="193" t="s">
        <v>79</v>
      </c>
      <c r="AY172" s="19" t="s">
        <v>244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77</v>
      </c>
      <c r="BK172" s="194">
        <f>ROUND(I172*H172,2)</f>
        <v>0</v>
      </c>
      <c r="BL172" s="19" t="s">
        <v>250</v>
      </c>
      <c r="BM172" s="193" t="s">
        <v>7033</v>
      </c>
    </row>
    <row r="173" spans="1:65" s="2" customFormat="1" ht="39">
      <c r="A173" s="36"/>
      <c r="B173" s="37"/>
      <c r="C173" s="38"/>
      <c r="D173" s="197" t="s">
        <v>444</v>
      </c>
      <c r="E173" s="38"/>
      <c r="F173" s="239" t="s">
        <v>7034</v>
      </c>
      <c r="G173" s="38"/>
      <c r="H173" s="38"/>
      <c r="I173" s="240"/>
      <c r="J173" s="38"/>
      <c r="K173" s="38"/>
      <c r="L173" s="41"/>
      <c r="M173" s="249"/>
      <c r="N173" s="250"/>
      <c r="O173" s="245"/>
      <c r="P173" s="245"/>
      <c r="Q173" s="245"/>
      <c r="R173" s="245"/>
      <c r="S173" s="245"/>
      <c r="T173" s="251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444</v>
      </c>
      <c r="AU173" s="19" t="s">
        <v>79</v>
      </c>
    </row>
    <row r="174" spans="1:65" s="2" customFormat="1" ht="6.95" customHeight="1">
      <c r="A174" s="36"/>
      <c r="B174" s="49"/>
      <c r="C174" s="50"/>
      <c r="D174" s="50"/>
      <c r="E174" s="50"/>
      <c r="F174" s="50"/>
      <c r="G174" s="50"/>
      <c r="H174" s="50"/>
      <c r="I174" s="50"/>
      <c r="J174" s="50"/>
      <c r="K174" s="50"/>
      <c r="L174" s="41"/>
      <c r="M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</sheetData>
  <sheetProtection algorithmName="SHA-512" hashValue="jctG5pkZAZDNmofq2tlEpRZY+oTRDe/rib89OLVCMvkSzQwveHhXvBEsFPVQXApQFIumlD9L1yMTp71zL608Pg==" saltValue="+XRnNT0NcvFh/Nmq0N7SZcLhPXyk2TMf6nFTTw61WLR9YWlXmmRTSD4Bpr4UtM1fkuwW1uSWGx1Qx33nHvm1sQ==" spinCount="100000" sheet="1" objects="1" scenarios="1" formatColumns="0" formatRows="0" autoFilter="0"/>
  <autoFilter ref="C97:K173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topLeftCell="A73" workbookViewId="0">
      <selection activeCell="I90" sqref="I9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178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6933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7035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ROUND((SUM(BE87:BE94)),  2)</f>
        <v>0</v>
      </c>
      <c r="G35" s="36"/>
      <c r="H35" s="36"/>
      <c r="I35" s="126">
        <v>0.21</v>
      </c>
      <c r="J35" s="125">
        <f>ROUND(((SUM(BE87:BE94))*I35),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ROUND((SUM(BF87:BF94)),  2)</f>
        <v>0</v>
      </c>
      <c r="G36" s="36"/>
      <c r="H36" s="36"/>
      <c r="I36" s="126">
        <v>0.15</v>
      </c>
      <c r="J36" s="125">
        <f>ROUND(((SUM(BF87:BF94))*I36),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ROUND((SUM(BG87:BG94)),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ROUND((SUM(BH87:BH94)),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ROUND((SUM(BI87:BI94)),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6933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02 - Úprava znečištěných konstrukcí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210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229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15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7" t="str">
        <f>E7</f>
        <v>JAK  - Smluvní rozpočet VZ.13.2022</v>
      </c>
      <c r="F75" s="398"/>
      <c r="G75" s="398"/>
      <c r="H75" s="39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200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97" t="s">
        <v>6933</v>
      </c>
      <c r="F77" s="396"/>
      <c r="G77" s="396"/>
      <c r="H77" s="396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202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2" t="str">
        <f>E11</f>
        <v>02 - Úprava znečištěných konstrukcí</v>
      </c>
      <c r="F79" s="396"/>
      <c r="G79" s="396"/>
      <c r="H79" s="396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20</v>
      </c>
      <c r="D81" s="38"/>
      <c r="E81" s="38"/>
      <c r="F81" s="29" t="str">
        <f>F14</f>
        <v xml:space="preserve"> </v>
      </c>
      <c r="G81" s="38"/>
      <c r="H81" s="38"/>
      <c r="I81" s="31" t="s">
        <v>22</v>
      </c>
      <c r="J81" s="61" t="str">
        <f>IF(J14="","",J14)</f>
        <v>12. 8. 2022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24</v>
      </c>
      <c r="D83" s="38"/>
      <c r="E83" s="38"/>
      <c r="F83" s="29" t="str">
        <f>E17</f>
        <v>MČ Praha 6, odbor školství</v>
      </c>
      <c r="G83" s="38"/>
      <c r="H83" s="38"/>
      <c r="I83" s="31" t="s">
        <v>30</v>
      </c>
      <c r="J83" s="34" t="str">
        <f>E23</f>
        <v>D - PLUS PROJEKTOVÁ A INŽENÝRSKÁ a.s.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28</v>
      </c>
      <c r="D84" s="38"/>
      <c r="E84" s="38"/>
      <c r="F84" s="29" t="str">
        <f>IF(E20="","",E20)</f>
        <v>Vyplň údaj</v>
      </c>
      <c r="G84" s="38"/>
      <c r="H84" s="38"/>
      <c r="I84" s="31" t="s">
        <v>33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230</v>
      </c>
      <c r="D86" s="156" t="s">
        <v>55</v>
      </c>
      <c r="E86" s="156" t="s">
        <v>51</v>
      </c>
      <c r="F86" s="156" t="s">
        <v>52</v>
      </c>
      <c r="G86" s="156" t="s">
        <v>231</v>
      </c>
      <c r="H86" s="156" t="s">
        <v>232</v>
      </c>
      <c r="I86" s="156" t="s">
        <v>233</v>
      </c>
      <c r="J86" s="157" t="s">
        <v>206</v>
      </c>
      <c r="K86" s="158" t="s">
        <v>234</v>
      </c>
      <c r="L86" s="159"/>
      <c r="M86" s="70" t="s">
        <v>18</v>
      </c>
      <c r="N86" s="71" t="s">
        <v>40</v>
      </c>
      <c r="O86" s="71" t="s">
        <v>235</v>
      </c>
      <c r="P86" s="71" t="s">
        <v>236</v>
      </c>
      <c r="Q86" s="71" t="s">
        <v>237</v>
      </c>
      <c r="R86" s="71" t="s">
        <v>238</v>
      </c>
      <c r="S86" s="71" t="s">
        <v>239</v>
      </c>
      <c r="T86" s="72" t="s">
        <v>240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241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</f>
        <v>0</v>
      </c>
      <c r="Q87" s="74"/>
      <c r="R87" s="162">
        <f>R88</f>
        <v>0</v>
      </c>
      <c r="S87" s="74"/>
      <c r="T87" s="163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69</v>
      </c>
      <c r="AU87" s="19" t="s">
        <v>207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69</v>
      </c>
      <c r="E88" s="168" t="s">
        <v>242</v>
      </c>
      <c r="F88" s="168" t="s">
        <v>243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0</v>
      </c>
      <c r="S88" s="173"/>
      <c r="T88" s="175">
        <f>T89</f>
        <v>0</v>
      </c>
      <c r="AR88" s="176" t="s">
        <v>77</v>
      </c>
      <c r="AT88" s="177" t="s">
        <v>69</v>
      </c>
      <c r="AU88" s="177" t="s">
        <v>70</v>
      </c>
      <c r="AY88" s="176" t="s">
        <v>244</v>
      </c>
      <c r="BK88" s="178">
        <f>BK89</f>
        <v>0</v>
      </c>
    </row>
    <row r="89" spans="1:65" s="12" customFormat="1" ht="22.9" customHeight="1">
      <c r="B89" s="165"/>
      <c r="C89" s="166"/>
      <c r="D89" s="167" t="s">
        <v>69</v>
      </c>
      <c r="E89" s="179" t="s">
        <v>275</v>
      </c>
      <c r="F89" s="179" t="s">
        <v>312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SUM(P90:P94)</f>
        <v>0</v>
      </c>
      <c r="Q89" s="173"/>
      <c r="R89" s="174">
        <f>SUM(R90:R94)</f>
        <v>0</v>
      </c>
      <c r="S89" s="173"/>
      <c r="T89" s="175">
        <f>SUM(T90:T94)</f>
        <v>0</v>
      </c>
      <c r="AR89" s="176" t="s">
        <v>77</v>
      </c>
      <c r="AT89" s="177" t="s">
        <v>69</v>
      </c>
      <c r="AU89" s="177" t="s">
        <v>77</v>
      </c>
      <c r="AY89" s="176" t="s">
        <v>244</v>
      </c>
      <c r="BK89" s="178">
        <f>SUM(BK90:BK94)</f>
        <v>0</v>
      </c>
    </row>
    <row r="90" spans="1:65" s="2" customFormat="1" ht="16.5" customHeight="1">
      <c r="A90" s="36"/>
      <c r="B90" s="37"/>
      <c r="C90" s="181" t="s">
        <v>77</v>
      </c>
      <c r="D90" s="181" t="s">
        <v>246</v>
      </c>
      <c r="E90" s="182" t="s">
        <v>129</v>
      </c>
      <c r="F90" s="183" t="s">
        <v>7036</v>
      </c>
      <c r="G90" s="184" t="s">
        <v>1227</v>
      </c>
      <c r="H90" s="185">
        <v>25</v>
      </c>
      <c r="I90" s="186"/>
      <c r="J90" s="187">
        <f>ROUND(I90*H90,2)</f>
        <v>0</v>
      </c>
      <c r="K90" s="188"/>
      <c r="L90" s="41"/>
      <c r="M90" s="189" t="s">
        <v>18</v>
      </c>
      <c r="N90" s="190" t="s">
        <v>41</v>
      </c>
      <c r="O90" s="6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250</v>
      </c>
      <c r="AT90" s="193" t="s">
        <v>246</v>
      </c>
      <c r="AU90" s="193" t="s">
        <v>79</v>
      </c>
      <c r="AY90" s="19" t="s">
        <v>244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9" t="s">
        <v>77</v>
      </c>
      <c r="BK90" s="194">
        <f>ROUND(I90*H90,2)</f>
        <v>0</v>
      </c>
      <c r="BL90" s="19" t="s">
        <v>250</v>
      </c>
      <c r="BM90" s="193" t="s">
        <v>7037</v>
      </c>
    </row>
    <row r="91" spans="1:65" s="13" customFormat="1">
      <c r="B91" s="195"/>
      <c r="C91" s="196"/>
      <c r="D91" s="197" t="s">
        <v>252</v>
      </c>
      <c r="E91" s="198" t="s">
        <v>18</v>
      </c>
      <c r="F91" s="199" t="s">
        <v>382</v>
      </c>
      <c r="G91" s="196"/>
      <c r="H91" s="200">
        <v>25</v>
      </c>
      <c r="I91" s="201"/>
      <c r="J91" s="196"/>
      <c r="K91" s="196"/>
      <c r="L91" s="202"/>
      <c r="M91" s="203"/>
      <c r="N91" s="204"/>
      <c r="O91" s="204"/>
      <c r="P91" s="204"/>
      <c r="Q91" s="204"/>
      <c r="R91" s="204"/>
      <c r="S91" s="204"/>
      <c r="T91" s="205"/>
      <c r="AT91" s="206" t="s">
        <v>252</v>
      </c>
      <c r="AU91" s="206" t="s">
        <v>79</v>
      </c>
      <c r="AV91" s="13" t="s">
        <v>79</v>
      </c>
      <c r="AW91" s="13" t="s">
        <v>32</v>
      </c>
      <c r="AX91" s="13" t="s">
        <v>77</v>
      </c>
      <c r="AY91" s="206" t="s">
        <v>244</v>
      </c>
    </row>
    <row r="92" spans="1:65" s="2" customFormat="1" ht="16.5" customHeight="1">
      <c r="A92" s="36"/>
      <c r="B92" s="37"/>
      <c r="C92" s="181" t="s">
        <v>79</v>
      </c>
      <c r="D92" s="181" t="s">
        <v>246</v>
      </c>
      <c r="E92" s="182" t="s">
        <v>133</v>
      </c>
      <c r="F92" s="183" t="s">
        <v>7038</v>
      </c>
      <c r="G92" s="184" t="s">
        <v>1227</v>
      </c>
      <c r="H92" s="185">
        <v>20</v>
      </c>
      <c r="I92" s="186"/>
      <c r="J92" s="187">
        <f>ROUND(I92*H92,2)</f>
        <v>0</v>
      </c>
      <c r="K92" s="188"/>
      <c r="L92" s="41"/>
      <c r="M92" s="189" t="s">
        <v>18</v>
      </c>
      <c r="N92" s="190" t="s">
        <v>41</v>
      </c>
      <c r="O92" s="6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3" t="s">
        <v>250</v>
      </c>
      <c r="AT92" s="193" t="s">
        <v>246</v>
      </c>
      <c r="AU92" s="193" t="s">
        <v>79</v>
      </c>
      <c r="AY92" s="19" t="s">
        <v>244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9" t="s">
        <v>77</v>
      </c>
      <c r="BK92" s="194">
        <f>ROUND(I92*H92,2)</f>
        <v>0</v>
      </c>
      <c r="BL92" s="19" t="s">
        <v>250</v>
      </c>
      <c r="BM92" s="193" t="s">
        <v>7039</v>
      </c>
    </row>
    <row r="93" spans="1:65" s="13" customFormat="1">
      <c r="B93" s="195"/>
      <c r="C93" s="196"/>
      <c r="D93" s="197" t="s">
        <v>252</v>
      </c>
      <c r="E93" s="198" t="s">
        <v>18</v>
      </c>
      <c r="F93" s="199" t="s">
        <v>348</v>
      </c>
      <c r="G93" s="196"/>
      <c r="H93" s="200">
        <v>20</v>
      </c>
      <c r="I93" s="201"/>
      <c r="J93" s="196"/>
      <c r="K93" s="196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252</v>
      </c>
      <c r="AU93" s="206" t="s">
        <v>79</v>
      </c>
      <c r="AV93" s="13" t="s">
        <v>79</v>
      </c>
      <c r="AW93" s="13" t="s">
        <v>32</v>
      </c>
      <c r="AX93" s="13" t="s">
        <v>77</v>
      </c>
      <c r="AY93" s="206" t="s">
        <v>244</v>
      </c>
    </row>
    <row r="94" spans="1:65" s="2" customFormat="1" ht="24.2" customHeight="1">
      <c r="A94" s="36"/>
      <c r="B94" s="37"/>
      <c r="C94" s="181" t="s">
        <v>131</v>
      </c>
      <c r="D94" s="181" t="s">
        <v>246</v>
      </c>
      <c r="E94" s="182" t="s">
        <v>136</v>
      </c>
      <c r="F94" s="183" t="s">
        <v>7040</v>
      </c>
      <c r="G94" s="184" t="s">
        <v>1227</v>
      </c>
      <c r="H94" s="185">
        <v>6</v>
      </c>
      <c r="I94" s="186"/>
      <c r="J94" s="187">
        <f>ROUND(I94*H94,2)</f>
        <v>0</v>
      </c>
      <c r="K94" s="188"/>
      <c r="L94" s="41"/>
      <c r="M94" s="243" t="s">
        <v>18</v>
      </c>
      <c r="N94" s="244" t="s">
        <v>41</v>
      </c>
      <c r="O94" s="245"/>
      <c r="P94" s="246">
        <f>O94*H94</f>
        <v>0</v>
      </c>
      <c r="Q94" s="246">
        <v>0</v>
      </c>
      <c r="R94" s="246">
        <f>Q94*H94</f>
        <v>0</v>
      </c>
      <c r="S94" s="246">
        <v>0</v>
      </c>
      <c r="T94" s="24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250</v>
      </c>
      <c r="AT94" s="193" t="s">
        <v>246</v>
      </c>
      <c r="AU94" s="193" t="s">
        <v>79</v>
      </c>
      <c r="AY94" s="19" t="s">
        <v>244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9" t="s">
        <v>77</v>
      </c>
      <c r="BK94" s="194">
        <f>ROUND(I94*H94,2)</f>
        <v>0</v>
      </c>
      <c r="BL94" s="19" t="s">
        <v>250</v>
      </c>
      <c r="BM94" s="193" t="s">
        <v>7041</v>
      </c>
    </row>
    <row r="95" spans="1:65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50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VgQ6nxFTtpyMmPp7BZhVjRLEFR1SzXvrGjNS2YWKnFNauBRGDl1UfwMBPjAEKX+Segid2RNfNhSllgeowRdN5w==" saltValue="ELcSPNVRJExTxcrMaXYOaULpKz6vKoq7aw27+onr8M41bF6IxPZUVbjKOnEuUiZVDYijXzCkrkABPgIjZfCXRA==" spinCount="100000" sheet="1" objects="1" scenarios="1" formatColumns="0" formatRows="0" autoFilter="0"/>
  <autoFilter ref="C86:K94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topLeftCell="A61" workbookViewId="0">
      <selection activeCell="I88" sqref="I8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180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6933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7042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ROUND((SUM(BE86:BE90)),  2)</f>
        <v>0</v>
      </c>
      <c r="G35" s="36"/>
      <c r="H35" s="36"/>
      <c r="I35" s="126">
        <v>0.21</v>
      </c>
      <c r="J35" s="125">
        <f>ROUND(((SUM(BE86:BE90))*I35),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ROUND((SUM(BF86:BF90)),  2)</f>
        <v>0</v>
      </c>
      <c r="G36" s="36"/>
      <c r="H36" s="36"/>
      <c r="I36" s="126">
        <v>0.15</v>
      </c>
      <c r="J36" s="125">
        <f>ROUND(((SUM(BF86:BF90))*I36),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ROUND((SUM(BG86:BG90)),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ROUND((SUM(BH86:BH90)),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ROUND((SUM(BI86:BI90)),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6933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03 - Opravy - obecné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6803</v>
      </c>
      <c r="E64" s="145"/>
      <c r="F64" s="145"/>
      <c r="G64" s="145"/>
      <c r="H64" s="145"/>
      <c r="I64" s="145"/>
      <c r="J64" s="146">
        <f>J87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229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15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7" t="str">
        <f>E7</f>
        <v>JAK  - Smluvní rozpočet VZ.13.2022</v>
      </c>
      <c r="F74" s="398"/>
      <c r="G74" s="398"/>
      <c r="H74" s="39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200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16.5" customHeight="1">
      <c r="A76" s="36"/>
      <c r="B76" s="37"/>
      <c r="C76" s="38"/>
      <c r="D76" s="38"/>
      <c r="E76" s="397" t="s">
        <v>6933</v>
      </c>
      <c r="F76" s="396"/>
      <c r="G76" s="396"/>
      <c r="H76" s="396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202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2" t="str">
        <f>E11</f>
        <v>03 - Opravy - obecné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20</v>
      </c>
      <c r="D80" s="38"/>
      <c r="E80" s="38"/>
      <c r="F80" s="29" t="str">
        <f>F14</f>
        <v xml:space="preserve"> </v>
      </c>
      <c r="G80" s="38"/>
      <c r="H80" s="38"/>
      <c r="I80" s="31" t="s">
        <v>22</v>
      </c>
      <c r="J80" s="61" t="str">
        <f>IF(J14="","",J14)</f>
        <v>12. 8. 2022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24</v>
      </c>
      <c r="D82" s="38"/>
      <c r="E82" s="38"/>
      <c r="F82" s="29" t="str">
        <f>E17</f>
        <v>MČ Praha 6, odbor školství</v>
      </c>
      <c r="G82" s="38"/>
      <c r="H82" s="38"/>
      <c r="I82" s="31" t="s">
        <v>30</v>
      </c>
      <c r="J82" s="34" t="str">
        <f>E23</f>
        <v>D - PLUS PROJEKTOVÁ A INŽENÝRSKÁ a.s.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28</v>
      </c>
      <c r="D83" s="38"/>
      <c r="E83" s="38"/>
      <c r="F83" s="29" t="str">
        <f>IF(E20="","",E20)</f>
        <v>Vyplň údaj</v>
      </c>
      <c r="G83" s="38"/>
      <c r="H83" s="38"/>
      <c r="I83" s="31" t="s">
        <v>33</v>
      </c>
      <c r="J83" s="34" t="str">
        <f>E26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230</v>
      </c>
      <c r="D85" s="156" t="s">
        <v>55</v>
      </c>
      <c r="E85" s="156" t="s">
        <v>51</v>
      </c>
      <c r="F85" s="156" t="s">
        <v>52</v>
      </c>
      <c r="G85" s="156" t="s">
        <v>231</v>
      </c>
      <c r="H85" s="156" t="s">
        <v>232</v>
      </c>
      <c r="I85" s="156" t="s">
        <v>233</v>
      </c>
      <c r="J85" s="157" t="s">
        <v>206</v>
      </c>
      <c r="K85" s="158" t="s">
        <v>234</v>
      </c>
      <c r="L85" s="159"/>
      <c r="M85" s="70" t="s">
        <v>18</v>
      </c>
      <c r="N85" s="71" t="s">
        <v>40</v>
      </c>
      <c r="O85" s="71" t="s">
        <v>235</v>
      </c>
      <c r="P85" s="71" t="s">
        <v>236</v>
      </c>
      <c r="Q85" s="71" t="s">
        <v>237</v>
      </c>
      <c r="R85" s="71" t="s">
        <v>238</v>
      </c>
      <c r="S85" s="71" t="s">
        <v>239</v>
      </c>
      <c r="T85" s="72" t="s">
        <v>240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241</v>
      </c>
      <c r="D86" s="38"/>
      <c r="E86" s="38"/>
      <c r="F86" s="38"/>
      <c r="G86" s="38"/>
      <c r="H86" s="38"/>
      <c r="I86" s="38"/>
      <c r="J86" s="160">
        <f>BK86</f>
        <v>0</v>
      </c>
      <c r="K86" s="38"/>
      <c r="L86" s="41"/>
      <c r="M86" s="73"/>
      <c r="N86" s="161"/>
      <c r="O86" s="74"/>
      <c r="P86" s="162">
        <f>P87</f>
        <v>0</v>
      </c>
      <c r="Q86" s="74"/>
      <c r="R86" s="162">
        <f>R87</f>
        <v>0</v>
      </c>
      <c r="S86" s="74"/>
      <c r="T86" s="163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69</v>
      </c>
      <c r="AU86" s="19" t="s">
        <v>207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69</v>
      </c>
      <c r="E87" s="168" t="s">
        <v>6895</v>
      </c>
      <c r="F87" s="168" t="s">
        <v>1373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SUM(P88:P90)</f>
        <v>0</v>
      </c>
      <c r="Q87" s="173"/>
      <c r="R87" s="174">
        <f>SUM(R88:R90)</f>
        <v>0</v>
      </c>
      <c r="S87" s="173"/>
      <c r="T87" s="175">
        <f>SUM(T88:T90)</f>
        <v>0</v>
      </c>
      <c r="AR87" s="176" t="s">
        <v>250</v>
      </c>
      <c r="AT87" s="177" t="s">
        <v>69</v>
      </c>
      <c r="AU87" s="177" t="s">
        <v>70</v>
      </c>
      <c r="AY87" s="176" t="s">
        <v>244</v>
      </c>
      <c r="BK87" s="178">
        <f>SUM(BK88:BK90)</f>
        <v>0</v>
      </c>
    </row>
    <row r="88" spans="1:65" s="2" customFormat="1" ht="37.9" customHeight="1">
      <c r="A88" s="36"/>
      <c r="B88" s="37"/>
      <c r="C88" s="181" t="s">
        <v>77</v>
      </c>
      <c r="D88" s="181" t="s">
        <v>246</v>
      </c>
      <c r="E88" s="182" t="s">
        <v>155</v>
      </c>
      <c r="F88" s="183" t="s">
        <v>7043</v>
      </c>
      <c r="G88" s="184" t="s">
        <v>1227</v>
      </c>
      <c r="H88" s="185">
        <v>1</v>
      </c>
      <c r="I88" s="186"/>
      <c r="J88" s="187">
        <f>ROUND(I88*H88,2)</f>
        <v>0</v>
      </c>
      <c r="K88" s="188"/>
      <c r="L88" s="41"/>
      <c r="M88" s="189" t="s">
        <v>18</v>
      </c>
      <c r="N88" s="190" t="s">
        <v>41</v>
      </c>
      <c r="O88" s="6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3" t="s">
        <v>4290</v>
      </c>
      <c r="AT88" s="193" t="s">
        <v>246</v>
      </c>
      <c r="AU88" s="193" t="s">
        <v>77</v>
      </c>
      <c r="AY88" s="19" t="s">
        <v>244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9" t="s">
        <v>77</v>
      </c>
      <c r="BK88" s="194">
        <f>ROUND(I88*H88,2)</f>
        <v>0</v>
      </c>
      <c r="BL88" s="19" t="s">
        <v>4290</v>
      </c>
      <c r="BM88" s="193" t="s">
        <v>7044</v>
      </c>
    </row>
    <row r="89" spans="1:65" s="2" customFormat="1" ht="37.9" customHeight="1">
      <c r="A89" s="36"/>
      <c r="B89" s="37"/>
      <c r="C89" s="181" t="s">
        <v>79</v>
      </c>
      <c r="D89" s="181" t="s">
        <v>246</v>
      </c>
      <c r="E89" s="182" t="s">
        <v>183</v>
      </c>
      <c r="F89" s="183" t="s">
        <v>7045</v>
      </c>
      <c r="G89" s="184" t="s">
        <v>1227</v>
      </c>
      <c r="H89" s="185">
        <v>1</v>
      </c>
      <c r="I89" s="186"/>
      <c r="J89" s="187">
        <f>ROUND(I89*H89,2)</f>
        <v>0</v>
      </c>
      <c r="K89" s="188"/>
      <c r="L89" s="41"/>
      <c r="M89" s="189" t="s">
        <v>18</v>
      </c>
      <c r="N89" s="190" t="s">
        <v>41</v>
      </c>
      <c r="O89" s="66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3" t="s">
        <v>4290</v>
      </c>
      <c r="AT89" s="193" t="s">
        <v>246</v>
      </c>
      <c r="AU89" s="193" t="s">
        <v>77</v>
      </c>
      <c r="AY89" s="19" t="s">
        <v>244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19" t="s">
        <v>77</v>
      </c>
      <c r="BK89" s="194">
        <f>ROUND(I89*H89,2)</f>
        <v>0</v>
      </c>
      <c r="BL89" s="19" t="s">
        <v>4290</v>
      </c>
      <c r="BM89" s="193" t="s">
        <v>7046</v>
      </c>
    </row>
    <row r="90" spans="1:65" s="2" customFormat="1" ht="33" customHeight="1">
      <c r="A90" s="36"/>
      <c r="B90" s="37"/>
      <c r="C90" s="181" t="s">
        <v>131</v>
      </c>
      <c r="D90" s="181" t="s">
        <v>246</v>
      </c>
      <c r="E90" s="182" t="s">
        <v>7047</v>
      </c>
      <c r="F90" s="183" t="s">
        <v>7048</v>
      </c>
      <c r="G90" s="184" t="s">
        <v>1227</v>
      </c>
      <c r="H90" s="185">
        <v>1</v>
      </c>
      <c r="I90" s="186"/>
      <c r="J90" s="187">
        <f>ROUND(I90*H90,2)</f>
        <v>0</v>
      </c>
      <c r="K90" s="188"/>
      <c r="L90" s="41"/>
      <c r="M90" s="243" t="s">
        <v>18</v>
      </c>
      <c r="N90" s="244" t="s">
        <v>41</v>
      </c>
      <c r="O90" s="245"/>
      <c r="P90" s="246">
        <f>O90*H90</f>
        <v>0</v>
      </c>
      <c r="Q90" s="246">
        <v>0</v>
      </c>
      <c r="R90" s="246">
        <f>Q90*H90</f>
        <v>0</v>
      </c>
      <c r="S90" s="246">
        <v>0</v>
      </c>
      <c r="T90" s="24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4290</v>
      </c>
      <c r="AT90" s="193" t="s">
        <v>246</v>
      </c>
      <c r="AU90" s="193" t="s">
        <v>77</v>
      </c>
      <c r="AY90" s="19" t="s">
        <v>244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9" t="s">
        <v>77</v>
      </c>
      <c r="BK90" s="194">
        <f>ROUND(I90*H90,2)</f>
        <v>0</v>
      </c>
      <c r="BL90" s="19" t="s">
        <v>4290</v>
      </c>
      <c r="BM90" s="193" t="s">
        <v>7049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4Szq3DhGCB+H7K3gsfJB8ncI2cYRIu9+FQerHuAahNms+TsV8Ale2D9bWsJjMRrM5kz7XTw/HBuozCD0/tJ34g==" saltValue="5uw4Q1kMUXQ0Hn6OPSEG2NGw8+KGQIE25QUWMBktJuapwpZ6GHpX/zYXpFcB0a2TREOwaQsy8rA2WwlA6drGEw==" spinCount="100000" sheet="1" objects="1" scenarios="1" formatColumns="0" formatRows="0" autoFilter="0"/>
  <autoFilter ref="C85:K90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182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6933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402" t="s">
        <v>7050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ROUND((SUM(BE94:BE371)),  2)</f>
        <v>0</v>
      </c>
      <c r="G35" s="36"/>
      <c r="H35" s="36"/>
      <c r="I35" s="126">
        <v>0.21</v>
      </c>
      <c r="J35" s="125">
        <f>ROUND(((SUM(BE94:BE371))*I35),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ROUND((SUM(BF94:BF371)),  2)</f>
        <v>0</v>
      </c>
      <c r="G36" s="36"/>
      <c r="H36" s="36"/>
      <c r="I36" s="126">
        <v>0.15</v>
      </c>
      <c r="J36" s="125">
        <f>ROUND(((SUM(BF94:BF371))*I36),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ROUND((SUM(BG94:BG371)),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ROUND((SUM(BH94:BH371)),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ROUND((SUM(BI94:BI371)),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6933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82" t="str">
        <f>E11</f>
        <v>04 - Oprava omítek a podlah ve 3.NP a 4.NP způsobených původním zhotovitelem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210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211</v>
      </c>
      <c r="E66" s="150"/>
      <c r="F66" s="150"/>
      <c r="G66" s="150"/>
      <c r="H66" s="150"/>
      <c r="I66" s="150"/>
      <c r="J66" s="151">
        <f>J159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212</v>
      </c>
      <c r="E67" s="150"/>
      <c r="F67" s="150"/>
      <c r="G67" s="150"/>
      <c r="H67" s="150"/>
      <c r="I67" s="150"/>
      <c r="J67" s="151">
        <f>J201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213</v>
      </c>
      <c r="E68" s="150"/>
      <c r="F68" s="150"/>
      <c r="G68" s="150"/>
      <c r="H68" s="150"/>
      <c r="I68" s="150"/>
      <c r="J68" s="151">
        <f>J207</f>
        <v>0</v>
      </c>
      <c r="K68" s="99"/>
      <c r="L68" s="152"/>
    </row>
    <row r="69" spans="1:31" s="9" customFormat="1" ht="24.95" customHeight="1">
      <c r="B69" s="142"/>
      <c r="C69" s="143"/>
      <c r="D69" s="144" t="s">
        <v>214</v>
      </c>
      <c r="E69" s="145"/>
      <c r="F69" s="145"/>
      <c r="G69" s="145"/>
      <c r="H69" s="145"/>
      <c r="I69" s="145"/>
      <c r="J69" s="146">
        <f>J209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4900</v>
      </c>
      <c r="E70" s="150"/>
      <c r="F70" s="150"/>
      <c r="G70" s="150"/>
      <c r="H70" s="150"/>
      <c r="I70" s="150"/>
      <c r="J70" s="151">
        <f>J210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224</v>
      </c>
      <c r="E71" s="150"/>
      <c r="F71" s="150"/>
      <c r="G71" s="150"/>
      <c r="H71" s="150"/>
      <c r="I71" s="150"/>
      <c r="J71" s="151">
        <f>J213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227</v>
      </c>
      <c r="E72" s="150"/>
      <c r="F72" s="150"/>
      <c r="G72" s="150"/>
      <c r="H72" s="150"/>
      <c r="I72" s="150"/>
      <c r="J72" s="151">
        <f>J339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229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97" t="str">
        <f>E7</f>
        <v>JAK  - Smluvní rozpočet VZ.13.2022</v>
      </c>
      <c r="F82" s="398"/>
      <c r="G82" s="398"/>
      <c r="H82" s="39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97" t="s">
        <v>6933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202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30" customHeight="1">
      <c r="A86" s="36"/>
      <c r="B86" s="37"/>
      <c r="C86" s="38"/>
      <c r="D86" s="38"/>
      <c r="E86" s="382" t="str">
        <f>E11</f>
        <v>04 - Oprava omítek a podlah ve 3.NP a 4.NP způsobených původním zhotovitelem</v>
      </c>
      <c r="F86" s="396"/>
      <c r="G86" s="396"/>
      <c r="H86" s="396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20</v>
      </c>
      <c r="D88" s="38"/>
      <c r="E88" s="38"/>
      <c r="F88" s="29" t="str">
        <f>F14</f>
        <v xml:space="preserve"> </v>
      </c>
      <c r="G88" s="38"/>
      <c r="H88" s="38"/>
      <c r="I88" s="31" t="s">
        <v>22</v>
      </c>
      <c r="J88" s="61" t="str">
        <f>IF(J14="","",J14)</f>
        <v>12. 8. 2022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40.15" customHeight="1">
      <c r="A90" s="36"/>
      <c r="B90" s="37"/>
      <c r="C90" s="31" t="s">
        <v>24</v>
      </c>
      <c r="D90" s="38"/>
      <c r="E90" s="38"/>
      <c r="F90" s="29" t="str">
        <f>E17</f>
        <v>MČ Praha 6, odbor školství</v>
      </c>
      <c r="G90" s="38"/>
      <c r="H90" s="38"/>
      <c r="I90" s="31" t="s">
        <v>30</v>
      </c>
      <c r="J90" s="34" t="str">
        <f>E23</f>
        <v>D - PLUS PROJEKTOVÁ A INŽENÝRSKÁ a.s.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28</v>
      </c>
      <c r="D91" s="38"/>
      <c r="E91" s="38"/>
      <c r="F91" s="29" t="str">
        <f>IF(E20="","",E20)</f>
        <v>Vyplň údaj</v>
      </c>
      <c r="G91" s="38"/>
      <c r="H91" s="38"/>
      <c r="I91" s="31" t="s">
        <v>33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230</v>
      </c>
      <c r="D93" s="156" t="s">
        <v>55</v>
      </c>
      <c r="E93" s="156" t="s">
        <v>51</v>
      </c>
      <c r="F93" s="156" t="s">
        <v>52</v>
      </c>
      <c r="G93" s="156" t="s">
        <v>231</v>
      </c>
      <c r="H93" s="156" t="s">
        <v>232</v>
      </c>
      <c r="I93" s="156" t="s">
        <v>233</v>
      </c>
      <c r="J93" s="157" t="s">
        <v>206</v>
      </c>
      <c r="K93" s="158" t="s">
        <v>234</v>
      </c>
      <c r="L93" s="159"/>
      <c r="M93" s="70" t="s">
        <v>18</v>
      </c>
      <c r="N93" s="71" t="s">
        <v>40</v>
      </c>
      <c r="O93" s="71" t="s">
        <v>235</v>
      </c>
      <c r="P93" s="71" t="s">
        <v>236</v>
      </c>
      <c r="Q93" s="71" t="s">
        <v>237</v>
      </c>
      <c r="R93" s="71" t="s">
        <v>238</v>
      </c>
      <c r="S93" s="71" t="s">
        <v>239</v>
      </c>
      <c r="T93" s="72" t="s">
        <v>240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241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P95+P209</f>
        <v>0</v>
      </c>
      <c r="Q94" s="74"/>
      <c r="R94" s="162">
        <f>R95+R209</f>
        <v>32.579524259999999</v>
      </c>
      <c r="S94" s="74"/>
      <c r="T94" s="163">
        <f>T95+T209</f>
        <v>15.845345640000001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69</v>
      </c>
      <c r="AU94" s="19" t="s">
        <v>207</v>
      </c>
      <c r="BK94" s="164">
        <f>BK95+BK209</f>
        <v>0</v>
      </c>
    </row>
    <row r="95" spans="1:63" s="12" customFormat="1" ht="25.9" customHeight="1">
      <c r="B95" s="165"/>
      <c r="C95" s="166"/>
      <c r="D95" s="167" t="s">
        <v>69</v>
      </c>
      <c r="E95" s="168" t="s">
        <v>242</v>
      </c>
      <c r="F95" s="168" t="s">
        <v>243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P96+P159+P201+P207</f>
        <v>0</v>
      </c>
      <c r="Q95" s="173"/>
      <c r="R95" s="174">
        <f>R96+R159+R201+R207</f>
        <v>29.122249650000001</v>
      </c>
      <c r="S95" s="173"/>
      <c r="T95" s="175">
        <f>T96+T159+T201+T207</f>
        <v>14.834160000000001</v>
      </c>
      <c r="AR95" s="176" t="s">
        <v>77</v>
      </c>
      <c r="AT95" s="177" t="s">
        <v>69</v>
      </c>
      <c r="AU95" s="177" t="s">
        <v>70</v>
      </c>
      <c r="AY95" s="176" t="s">
        <v>244</v>
      </c>
      <c r="BK95" s="178">
        <f>BK96+BK159+BK201+BK207</f>
        <v>0</v>
      </c>
    </row>
    <row r="96" spans="1:63" s="12" customFormat="1" ht="22.9" customHeight="1">
      <c r="B96" s="165"/>
      <c r="C96" s="166"/>
      <c r="D96" s="167" t="s">
        <v>69</v>
      </c>
      <c r="E96" s="179" t="s">
        <v>275</v>
      </c>
      <c r="F96" s="179" t="s">
        <v>312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SUM(P97:P158)</f>
        <v>0</v>
      </c>
      <c r="Q96" s="173"/>
      <c r="R96" s="174">
        <f>SUM(R97:R158)</f>
        <v>29.122249650000001</v>
      </c>
      <c r="S96" s="173"/>
      <c r="T96" s="175">
        <f>SUM(T97:T158)</f>
        <v>0</v>
      </c>
      <c r="AR96" s="176" t="s">
        <v>77</v>
      </c>
      <c r="AT96" s="177" t="s">
        <v>69</v>
      </c>
      <c r="AU96" s="177" t="s">
        <v>77</v>
      </c>
      <c r="AY96" s="176" t="s">
        <v>244</v>
      </c>
      <c r="BK96" s="178">
        <f>SUM(BK97:BK158)</f>
        <v>0</v>
      </c>
    </row>
    <row r="97" spans="1:65" s="2" customFormat="1" ht="33" customHeight="1">
      <c r="A97" s="36"/>
      <c r="B97" s="37"/>
      <c r="C97" s="181" t="s">
        <v>77</v>
      </c>
      <c r="D97" s="181" t="s">
        <v>246</v>
      </c>
      <c r="E97" s="182" t="s">
        <v>7051</v>
      </c>
      <c r="F97" s="183" t="s">
        <v>7052</v>
      </c>
      <c r="G97" s="184" t="s">
        <v>289</v>
      </c>
      <c r="H97" s="185">
        <v>159.51</v>
      </c>
      <c r="I97" s="186"/>
      <c r="J97" s="187">
        <f>ROUND(I97*H97,2)</f>
        <v>0</v>
      </c>
      <c r="K97" s="188"/>
      <c r="L97" s="41"/>
      <c r="M97" s="189" t="s">
        <v>18</v>
      </c>
      <c r="N97" s="190" t="s">
        <v>41</v>
      </c>
      <c r="O97" s="66"/>
      <c r="P97" s="191">
        <f>O97*H97</f>
        <v>0</v>
      </c>
      <c r="Q97" s="191">
        <v>6.4999999999999997E-3</v>
      </c>
      <c r="R97" s="191">
        <f>Q97*H97</f>
        <v>1.0368149999999998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250</v>
      </c>
      <c r="AT97" s="193" t="s">
        <v>246</v>
      </c>
      <c r="AU97" s="193" t="s">
        <v>79</v>
      </c>
      <c r="AY97" s="19" t="s">
        <v>244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77</v>
      </c>
      <c r="BK97" s="194">
        <f>ROUND(I97*H97,2)</f>
        <v>0</v>
      </c>
      <c r="BL97" s="19" t="s">
        <v>250</v>
      </c>
      <c r="BM97" s="193" t="s">
        <v>7053</v>
      </c>
    </row>
    <row r="98" spans="1:65" s="15" customFormat="1">
      <c r="B98" s="229"/>
      <c r="C98" s="230"/>
      <c r="D98" s="197" t="s">
        <v>252</v>
      </c>
      <c r="E98" s="231" t="s">
        <v>18</v>
      </c>
      <c r="F98" s="232" t="s">
        <v>7054</v>
      </c>
      <c r="G98" s="230"/>
      <c r="H98" s="231" t="s">
        <v>18</v>
      </c>
      <c r="I98" s="233"/>
      <c r="J98" s="230"/>
      <c r="K98" s="230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252</v>
      </c>
      <c r="AU98" s="238" t="s">
        <v>79</v>
      </c>
      <c r="AV98" s="15" t="s">
        <v>77</v>
      </c>
      <c r="AW98" s="15" t="s">
        <v>32</v>
      </c>
      <c r="AX98" s="15" t="s">
        <v>70</v>
      </c>
      <c r="AY98" s="238" t="s">
        <v>244</v>
      </c>
    </row>
    <row r="99" spans="1:65" s="13" customFormat="1">
      <c r="B99" s="195"/>
      <c r="C99" s="196"/>
      <c r="D99" s="197" t="s">
        <v>252</v>
      </c>
      <c r="E99" s="198" t="s">
        <v>18</v>
      </c>
      <c r="F99" s="199" t="s">
        <v>7055</v>
      </c>
      <c r="G99" s="196"/>
      <c r="H99" s="200">
        <v>25.4</v>
      </c>
      <c r="I99" s="201"/>
      <c r="J99" s="196"/>
      <c r="K99" s="196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252</v>
      </c>
      <c r="AU99" s="206" t="s">
        <v>79</v>
      </c>
      <c r="AV99" s="13" t="s">
        <v>79</v>
      </c>
      <c r="AW99" s="13" t="s">
        <v>32</v>
      </c>
      <c r="AX99" s="13" t="s">
        <v>70</v>
      </c>
      <c r="AY99" s="206" t="s">
        <v>244</v>
      </c>
    </row>
    <row r="100" spans="1:65" s="15" customFormat="1">
      <c r="B100" s="229"/>
      <c r="C100" s="230"/>
      <c r="D100" s="197" t="s">
        <v>252</v>
      </c>
      <c r="E100" s="231" t="s">
        <v>18</v>
      </c>
      <c r="F100" s="232" t="s">
        <v>7056</v>
      </c>
      <c r="G100" s="230"/>
      <c r="H100" s="231" t="s">
        <v>18</v>
      </c>
      <c r="I100" s="233"/>
      <c r="J100" s="230"/>
      <c r="K100" s="230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252</v>
      </c>
      <c r="AU100" s="238" t="s">
        <v>79</v>
      </c>
      <c r="AV100" s="15" t="s">
        <v>77</v>
      </c>
      <c r="AW100" s="15" t="s">
        <v>32</v>
      </c>
      <c r="AX100" s="15" t="s">
        <v>70</v>
      </c>
      <c r="AY100" s="238" t="s">
        <v>244</v>
      </c>
    </row>
    <row r="101" spans="1:65" s="13" customFormat="1">
      <c r="B101" s="195"/>
      <c r="C101" s="196"/>
      <c r="D101" s="197" t="s">
        <v>252</v>
      </c>
      <c r="E101" s="198" t="s">
        <v>18</v>
      </c>
      <c r="F101" s="199" t="s">
        <v>7057</v>
      </c>
      <c r="G101" s="196"/>
      <c r="H101" s="200">
        <v>13.4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252</v>
      </c>
      <c r="AU101" s="206" t="s">
        <v>79</v>
      </c>
      <c r="AV101" s="13" t="s">
        <v>79</v>
      </c>
      <c r="AW101" s="13" t="s">
        <v>32</v>
      </c>
      <c r="AX101" s="13" t="s">
        <v>70</v>
      </c>
      <c r="AY101" s="206" t="s">
        <v>244</v>
      </c>
    </row>
    <row r="102" spans="1:65" s="15" customFormat="1">
      <c r="B102" s="229"/>
      <c r="C102" s="230"/>
      <c r="D102" s="197" t="s">
        <v>252</v>
      </c>
      <c r="E102" s="231" t="s">
        <v>18</v>
      </c>
      <c r="F102" s="232" t="s">
        <v>7058</v>
      </c>
      <c r="G102" s="230"/>
      <c r="H102" s="231" t="s">
        <v>18</v>
      </c>
      <c r="I102" s="233"/>
      <c r="J102" s="230"/>
      <c r="K102" s="230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252</v>
      </c>
      <c r="AU102" s="238" t="s">
        <v>79</v>
      </c>
      <c r="AV102" s="15" t="s">
        <v>77</v>
      </c>
      <c r="AW102" s="15" t="s">
        <v>32</v>
      </c>
      <c r="AX102" s="15" t="s">
        <v>70</v>
      </c>
      <c r="AY102" s="238" t="s">
        <v>244</v>
      </c>
    </row>
    <row r="103" spans="1:65" s="13" customFormat="1">
      <c r="B103" s="195"/>
      <c r="C103" s="196"/>
      <c r="D103" s="197" t="s">
        <v>252</v>
      </c>
      <c r="E103" s="198" t="s">
        <v>18</v>
      </c>
      <c r="F103" s="199" t="s">
        <v>7059</v>
      </c>
      <c r="G103" s="196"/>
      <c r="H103" s="200">
        <v>69.5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252</v>
      </c>
      <c r="AU103" s="206" t="s">
        <v>79</v>
      </c>
      <c r="AV103" s="13" t="s">
        <v>79</v>
      </c>
      <c r="AW103" s="13" t="s">
        <v>32</v>
      </c>
      <c r="AX103" s="13" t="s">
        <v>70</v>
      </c>
      <c r="AY103" s="206" t="s">
        <v>244</v>
      </c>
    </row>
    <row r="104" spans="1:65" s="15" customFormat="1">
      <c r="B104" s="229"/>
      <c r="C104" s="230"/>
      <c r="D104" s="197" t="s">
        <v>252</v>
      </c>
      <c r="E104" s="231" t="s">
        <v>18</v>
      </c>
      <c r="F104" s="232" t="s">
        <v>7060</v>
      </c>
      <c r="G104" s="230"/>
      <c r="H104" s="231" t="s">
        <v>18</v>
      </c>
      <c r="I104" s="233"/>
      <c r="J104" s="230"/>
      <c r="K104" s="230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252</v>
      </c>
      <c r="AU104" s="238" t="s">
        <v>79</v>
      </c>
      <c r="AV104" s="15" t="s">
        <v>77</v>
      </c>
      <c r="AW104" s="15" t="s">
        <v>32</v>
      </c>
      <c r="AX104" s="15" t="s">
        <v>70</v>
      </c>
      <c r="AY104" s="238" t="s">
        <v>244</v>
      </c>
    </row>
    <row r="105" spans="1:65" s="13" customFormat="1">
      <c r="B105" s="195"/>
      <c r="C105" s="196"/>
      <c r="D105" s="197" t="s">
        <v>252</v>
      </c>
      <c r="E105" s="198" t="s">
        <v>18</v>
      </c>
      <c r="F105" s="199" t="s">
        <v>7059</v>
      </c>
      <c r="G105" s="196"/>
      <c r="H105" s="200">
        <v>69.5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252</v>
      </c>
      <c r="AU105" s="206" t="s">
        <v>79</v>
      </c>
      <c r="AV105" s="13" t="s">
        <v>79</v>
      </c>
      <c r="AW105" s="13" t="s">
        <v>32</v>
      </c>
      <c r="AX105" s="13" t="s">
        <v>70</v>
      </c>
      <c r="AY105" s="206" t="s">
        <v>244</v>
      </c>
    </row>
    <row r="106" spans="1:65" s="15" customFormat="1">
      <c r="B106" s="229"/>
      <c r="C106" s="230"/>
      <c r="D106" s="197" t="s">
        <v>252</v>
      </c>
      <c r="E106" s="231" t="s">
        <v>18</v>
      </c>
      <c r="F106" s="232" t="s">
        <v>7061</v>
      </c>
      <c r="G106" s="230"/>
      <c r="H106" s="231" t="s">
        <v>18</v>
      </c>
      <c r="I106" s="233"/>
      <c r="J106" s="230"/>
      <c r="K106" s="230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252</v>
      </c>
      <c r="AU106" s="238" t="s">
        <v>79</v>
      </c>
      <c r="AV106" s="15" t="s">
        <v>77</v>
      </c>
      <c r="AW106" s="15" t="s">
        <v>32</v>
      </c>
      <c r="AX106" s="15" t="s">
        <v>70</v>
      </c>
      <c r="AY106" s="238" t="s">
        <v>244</v>
      </c>
    </row>
    <row r="107" spans="1:65" s="13" customFormat="1">
      <c r="B107" s="195"/>
      <c r="C107" s="196"/>
      <c r="D107" s="197" t="s">
        <v>252</v>
      </c>
      <c r="E107" s="198" t="s">
        <v>18</v>
      </c>
      <c r="F107" s="199" t="s">
        <v>7059</v>
      </c>
      <c r="G107" s="196"/>
      <c r="H107" s="200">
        <v>69.5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252</v>
      </c>
      <c r="AU107" s="206" t="s">
        <v>79</v>
      </c>
      <c r="AV107" s="13" t="s">
        <v>79</v>
      </c>
      <c r="AW107" s="13" t="s">
        <v>32</v>
      </c>
      <c r="AX107" s="13" t="s">
        <v>70</v>
      </c>
      <c r="AY107" s="206" t="s">
        <v>244</v>
      </c>
    </row>
    <row r="108" spans="1:65" s="15" customFormat="1">
      <c r="B108" s="229"/>
      <c r="C108" s="230"/>
      <c r="D108" s="197" t="s">
        <v>252</v>
      </c>
      <c r="E108" s="231" t="s">
        <v>18</v>
      </c>
      <c r="F108" s="232" t="s">
        <v>7062</v>
      </c>
      <c r="G108" s="230"/>
      <c r="H108" s="231" t="s">
        <v>18</v>
      </c>
      <c r="I108" s="233"/>
      <c r="J108" s="230"/>
      <c r="K108" s="230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252</v>
      </c>
      <c r="AU108" s="238" t="s">
        <v>79</v>
      </c>
      <c r="AV108" s="15" t="s">
        <v>77</v>
      </c>
      <c r="AW108" s="15" t="s">
        <v>32</v>
      </c>
      <c r="AX108" s="15" t="s">
        <v>70</v>
      </c>
      <c r="AY108" s="238" t="s">
        <v>244</v>
      </c>
    </row>
    <row r="109" spans="1:65" s="13" customFormat="1">
      <c r="B109" s="195"/>
      <c r="C109" s="196"/>
      <c r="D109" s="197" t="s">
        <v>252</v>
      </c>
      <c r="E109" s="198" t="s">
        <v>18</v>
      </c>
      <c r="F109" s="199" t="s">
        <v>7059</v>
      </c>
      <c r="G109" s="196"/>
      <c r="H109" s="200">
        <v>69.5</v>
      </c>
      <c r="I109" s="201"/>
      <c r="J109" s="196"/>
      <c r="K109" s="196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252</v>
      </c>
      <c r="AU109" s="206" t="s">
        <v>79</v>
      </c>
      <c r="AV109" s="13" t="s">
        <v>79</v>
      </c>
      <c r="AW109" s="13" t="s">
        <v>32</v>
      </c>
      <c r="AX109" s="13" t="s">
        <v>70</v>
      </c>
      <c r="AY109" s="206" t="s">
        <v>244</v>
      </c>
    </row>
    <row r="110" spans="1:65" s="15" customFormat="1">
      <c r="B110" s="229"/>
      <c r="C110" s="230"/>
      <c r="D110" s="197" t="s">
        <v>252</v>
      </c>
      <c r="E110" s="231" t="s">
        <v>18</v>
      </c>
      <c r="F110" s="232" t="s">
        <v>7063</v>
      </c>
      <c r="G110" s="230"/>
      <c r="H110" s="231" t="s">
        <v>18</v>
      </c>
      <c r="I110" s="233"/>
      <c r="J110" s="230"/>
      <c r="K110" s="230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252</v>
      </c>
      <c r="AU110" s="238" t="s">
        <v>79</v>
      </c>
      <c r="AV110" s="15" t="s">
        <v>77</v>
      </c>
      <c r="AW110" s="15" t="s">
        <v>32</v>
      </c>
      <c r="AX110" s="15" t="s">
        <v>70</v>
      </c>
      <c r="AY110" s="238" t="s">
        <v>244</v>
      </c>
    </row>
    <row r="111" spans="1:65" s="13" customFormat="1">
      <c r="B111" s="195"/>
      <c r="C111" s="196"/>
      <c r="D111" s="197" t="s">
        <v>252</v>
      </c>
      <c r="E111" s="198" t="s">
        <v>18</v>
      </c>
      <c r="F111" s="199" t="s">
        <v>7064</v>
      </c>
      <c r="G111" s="196"/>
      <c r="H111" s="200">
        <v>53.5</v>
      </c>
      <c r="I111" s="201"/>
      <c r="J111" s="196"/>
      <c r="K111" s="196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252</v>
      </c>
      <c r="AU111" s="206" t="s">
        <v>79</v>
      </c>
      <c r="AV111" s="13" t="s">
        <v>79</v>
      </c>
      <c r="AW111" s="13" t="s">
        <v>32</v>
      </c>
      <c r="AX111" s="13" t="s">
        <v>70</v>
      </c>
      <c r="AY111" s="206" t="s">
        <v>244</v>
      </c>
    </row>
    <row r="112" spans="1:65" s="15" customFormat="1">
      <c r="B112" s="229"/>
      <c r="C112" s="230"/>
      <c r="D112" s="197" t="s">
        <v>252</v>
      </c>
      <c r="E112" s="231" t="s">
        <v>18</v>
      </c>
      <c r="F112" s="232" t="s">
        <v>7065</v>
      </c>
      <c r="G112" s="230"/>
      <c r="H112" s="231" t="s">
        <v>18</v>
      </c>
      <c r="I112" s="233"/>
      <c r="J112" s="230"/>
      <c r="K112" s="230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252</v>
      </c>
      <c r="AU112" s="238" t="s">
        <v>79</v>
      </c>
      <c r="AV112" s="15" t="s">
        <v>77</v>
      </c>
      <c r="AW112" s="15" t="s">
        <v>32</v>
      </c>
      <c r="AX112" s="15" t="s">
        <v>70</v>
      </c>
      <c r="AY112" s="238" t="s">
        <v>244</v>
      </c>
    </row>
    <row r="113" spans="1:65" s="13" customFormat="1">
      <c r="B113" s="195"/>
      <c r="C113" s="196"/>
      <c r="D113" s="197" t="s">
        <v>252</v>
      </c>
      <c r="E113" s="198" t="s">
        <v>18</v>
      </c>
      <c r="F113" s="199" t="s">
        <v>7066</v>
      </c>
      <c r="G113" s="196"/>
      <c r="H113" s="200">
        <v>108.5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252</v>
      </c>
      <c r="AU113" s="206" t="s">
        <v>79</v>
      </c>
      <c r="AV113" s="13" t="s">
        <v>79</v>
      </c>
      <c r="AW113" s="13" t="s">
        <v>32</v>
      </c>
      <c r="AX113" s="13" t="s">
        <v>70</v>
      </c>
      <c r="AY113" s="206" t="s">
        <v>244</v>
      </c>
    </row>
    <row r="114" spans="1:65" s="15" customFormat="1">
      <c r="B114" s="229"/>
      <c r="C114" s="230"/>
      <c r="D114" s="197" t="s">
        <v>252</v>
      </c>
      <c r="E114" s="231" t="s">
        <v>18</v>
      </c>
      <c r="F114" s="232" t="s">
        <v>7067</v>
      </c>
      <c r="G114" s="230"/>
      <c r="H114" s="231" t="s">
        <v>18</v>
      </c>
      <c r="I114" s="233"/>
      <c r="J114" s="230"/>
      <c r="K114" s="230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252</v>
      </c>
      <c r="AU114" s="238" t="s">
        <v>79</v>
      </c>
      <c r="AV114" s="15" t="s">
        <v>77</v>
      </c>
      <c r="AW114" s="15" t="s">
        <v>32</v>
      </c>
      <c r="AX114" s="15" t="s">
        <v>70</v>
      </c>
      <c r="AY114" s="238" t="s">
        <v>244</v>
      </c>
    </row>
    <row r="115" spans="1:65" s="15" customFormat="1">
      <c r="B115" s="229"/>
      <c r="C115" s="230"/>
      <c r="D115" s="197" t="s">
        <v>252</v>
      </c>
      <c r="E115" s="231" t="s">
        <v>18</v>
      </c>
      <c r="F115" s="232" t="s">
        <v>7068</v>
      </c>
      <c r="G115" s="230"/>
      <c r="H115" s="231" t="s">
        <v>18</v>
      </c>
      <c r="I115" s="233"/>
      <c r="J115" s="230"/>
      <c r="K115" s="230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252</v>
      </c>
      <c r="AU115" s="238" t="s">
        <v>79</v>
      </c>
      <c r="AV115" s="15" t="s">
        <v>77</v>
      </c>
      <c r="AW115" s="15" t="s">
        <v>32</v>
      </c>
      <c r="AX115" s="15" t="s">
        <v>70</v>
      </c>
      <c r="AY115" s="238" t="s">
        <v>244</v>
      </c>
    </row>
    <row r="116" spans="1:65" s="15" customFormat="1">
      <c r="B116" s="229"/>
      <c r="C116" s="230"/>
      <c r="D116" s="197" t="s">
        <v>252</v>
      </c>
      <c r="E116" s="231" t="s">
        <v>18</v>
      </c>
      <c r="F116" s="232" t="s">
        <v>7069</v>
      </c>
      <c r="G116" s="230"/>
      <c r="H116" s="231" t="s">
        <v>18</v>
      </c>
      <c r="I116" s="233"/>
      <c r="J116" s="230"/>
      <c r="K116" s="230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252</v>
      </c>
      <c r="AU116" s="238" t="s">
        <v>79</v>
      </c>
      <c r="AV116" s="15" t="s">
        <v>77</v>
      </c>
      <c r="AW116" s="15" t="s">
        <v>32</v>
      </c>
      <c r="AX116" s="15" t="s">
        <v>70</v>
      </c>
      <c r="AY116" s="238" t="s">
        <v>244</v>
      </c>
    </row>
    <row r="117" spans="1:65" s="15" customFormat="1">
      <c r="B117" s="229"/>
      <c r="C117" s="230"/>
      <c r="D117" s="197" t="s">
        <v>252</v>
      </c>
      <c r="E117" s="231" t="s">
        <v>18</v>
      </c>
      <c r="F117" s="232" t="s">
        <v>7070</v>
      </c>
      <c r="G117" s="230"/>
      <c r="H117" s="231" t="s">
        <v>18</v>
      </c>
      <c r="I117" s="233"/>
      <c r="J117" s="230"/>
      <c r="K117" s="230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252</v>
      </c>
      <c r="AU117" s="238" t="s">
        <v>79</v>
      </c>
      <c r="AV117" s="15" t="s">
        <v>77</v>
      </c>
      <c r="AW117" s="15" t="s">
        <v>32</v>
      </c>
      <c r="AX117" s="15" t="s">
        <v>70</v>
      </c>
      <c r="AY117" s="238" t="s">
        <v>244</v>
      </c>
    </row>
    <row r="118" spans="1:65" s="13" customFormat="1">
      <c r="B118" s="195"/>
      <c r="C118" s="196"/>
      <c r="D118" s="197" t="s">
        <v>252</v>
      </c>
      <c r="E118" s="198" t="s">
        <v>18</v>
      </c>
      <c r="F118" s="199" t="s">
        <v>7071</v>
      </c>
      <c r="G118" s="196"/>
      <c r="H118" s="200">
        <v>52.9</v>
      </c>
      <c r="I118" s="201"/>
      <c r="J118" s="196"/>
      <c r="K118" s="196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252</v>
      </c>
      <c r="AU118" s="206" t="s">
        <v>79</v>
      </c>
      <c r="AV118" s="13" t="s">
        <v>79</v>
      </c>
      <c r="AW118" s="13" t="s">
        <v>32</v>
      </c>
      <c r="AX118" s="13" t="s">
        <v>70</v>
      </c>
      <c r="AY118" s="206" t="s">
        <v>244</v>
      </c>
    </row>
    <row r="119" spans="1:65" s="13" customFormat="1">
      <c r="B119" s="195"/>
      <c r="C119" s="196"/>
      <c r="D119" s="197" t="s">
        <v>252</v>
      </c>
      <c r="E119" s="198" t="s">
        <v>18</v>
      </c>
      <c r="F119" s="199" t="s">
        <v>7072</v>
      </c>
      <c r="G119" s="196"/>
      <c r="H119" s="200">
        <v>-531.70000000000005</v>
      </c>
      <c r="I119" s="201"/>
      <c r="J119" s="196"/>
      <c r="K119" s="196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252</v>
      </c>
      <c r="AU119" s="206" t="s">
        <v>79</v>
      </c>
      <c r="AV119" s="13" t="s">
        <v>79</v>
      </c>
      <c r="AW119" s="13" t="s">
        <v>32</v>
      </c>
      <c r="AX119" s="13" t="s">
        <v>70</v>
      </c>
      <c r="AY119" s="206" t="s">
        <v>244</v>
      </c>
    </row>
    <row r="120" spans="1:65" s="15" customFormat="1">
      <c r="B120" s="229"/>
      <c r="C120" s="230"/>
      <c r="D120" s="197" t="s">
        <v>252</v>
      </c>
      <c r="E120" s="231" t="s">
        <v>18</v>
      </c>
      <c r="F120" s="232" t="s">
        <v>7073</v>
      </c>
      <c r="G120" s="230"/>
      <c r="H120" s="231" t="s">
        <v>18</v>
      </c>
      <c r="I120" s="233"/>
      <c r="J120" s="230"/>
      <c r="K120" s="230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252</v>
      </c>
      <c r="AU120" s="238" t="s">
        <v>79</v>
      </c>
      <c r="AV120" s="15" t="s">
        <v>77</v>
      </c>
      <c r="AW120" s="15" t="s">
        <v>32</v>
      </c>
      <c r="AX120" s="15" t="s">
        <v>70</v>
      </c>
      <c r="AY120" s="238" t="s">
        <v>244</v>
      </c>
    </row>
    <row r="121" spans="1:65" s="13" customFormat="1">
      <c r="B121" s="195"/>
      <c r="C121" s="196"/>
      <c r="D121" s="197" t="s">
        <v>252</v>
      </c>
      <c r="E121" s="198" t="s">
        <v>18</v>
      </c>
      <c r="F121" s="199" t="s">
        <v>7074</v>
      </c>
      <c r="G121" s="196"/>
      <c r="H121" s="200">
        <v>159.51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252</v>
      </c>
      <c r="AU121" s="206" t="s">
        <v>79</v>
      </c>
      <c r="AV121" s="13" t="s">
        <v>79</v>
      </c>
      <c r="AW121" s="13" t="s">
        <v>32</v>
      </c>
      <c r="AX121" s="13" t="s">
        <v>70</v>
      </c>
      <c r="AY121" s="206" t="s">
        <v>244</v>
      </c>
    </row>
    <row r="122" spans="1:65" s="14" customFormat="1">
      <c r="B122" s="207"/>
      <c r="C122" s="208"/>
      <c r="D122" s="197" t="s">
        <v>252</v>
      </c>
      <c r="E122" s="209" t="s">
        <v>18</v>
      </c>
      <c r="F122" s="210" t="s">
        <v>254</v>
      </c>
      <c r="G122" s="208"/>
      <c r="H122" s="211">
        <v>159.51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252</v>
      </c>
      <c r="AU122" s="217" t="s">
        <v>79</v>
      </c>
      <c r="AV122" s="14" t="s">
        <v>250</v>
      </c>
      <c r="AW122" s="14" t="s">
        <v>32</v>
      </c>
      <c r="AX122" s="14" t="s">
        <v>77</v>
      </c>
      <c r="AY122" s="217" t="s">
        <v>244</v>
      </c>
    </row>
    <row r="123" spans="1:65" s="2" customFormat="1" ht="49.15" customHeight="1">
      <c r="A123" s="36"/>
      <c r="B123" s="37"/>
      <c r="C123" s="181" t="s">
        <v>79</v>
      </c>
      <c r="D123" s="181" t="s">
        <v>246</v>
      </c>
      <c r="E123" s="182" t="s">
        <v>2324</v>
      </c>
      <c r="F123" s="183" t="s">
        <v>2325</v>
      </c>
      <c r="G123" s="184" t="s">
        <v>289</v>
      </c>
      <c r="H123" s="185">
        <v>531.70000000000005</v>
      </c>
      <c r="I123" s="186"/>
      <c r="J123" s="187">
        <f>ROUND(I123*H123,2)</f>
        <v>0</v>
      </c>
      <c r="K123" s="188"/>
      <c r="L123" s="41"/>
      <c r="M123" s="189" t="s">
        <v>18</v>
      </c>
      <c r="N123" s="190" t="s">
        <v>41</v>
      </c>
      <c r="O123" s="66"/>
      <c r="P123" s="191">
        <f>O123*H123</f>
        <v>0</v>
      </c>
      <c r="Q123" s="191">
        <v>1.7399999999999999E-2</v>
      </c>
      <c r="R123" s="191">
        <f>Q123*H123</f>
        <v>9.2515800000000006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250</v>
      </c>
      <c r="AT123" s="193" t="s">
        <v>246</v>
      </c>
      <c r="AU123" s="193" t="s">
        <v>79</v>
      </c>
      <c r="AY123" s="19" t="s">
        <v>244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77</v>
      </c>
      <c r="BK123" s="194">
        <f>ROUND(I123*H123,2)</f>
        <v>0</v>
      </c>
      <c r="BL123" s="19" t="s">
        <v>250</v>
      </c>
      <c r="BM123" s="193" t="s">
        <v>7075</v>
      </c>
    </row>
    <row r="124" spans="1:65" s="15" customFormat="1">
      <c r="B124" s="229"/>
      <c r="C124" s="230"/>
      <c r="D124" s="197" t="s">
        <v>252</v>
      </c>
      <c r="E124" s="231" t="s">
        <v>18</v>
      </c>
      <c r="F124" s="232" t="s">
        <v>7073</v>
      </c>
      <c r="G124" s="230"/>
      <c r="H124" s="231" t="s">
        <v>18</v>
      </c>
      <c r="I124" s="233"/>
      <c r="J124" s="230"/>
      <c r="K124" s="230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252</v>
      </c>
      <c r="AU124" s="238" t="s">
        <v>79</v>
      </c>
      <c r="AV124" s="15" t="s">
        <v>77</v>
      </c>
      <c r="AW124" s="15" t="s">
        <v>32</v>
      </c>
      <c r="AX124" s="15" t="s">
        <v>70</v>
      </c>
      <c r="AY124" s="238" t="s">
        <v>244</v>
      </c>
    </row>
    <row r="125" spans="1:65" s="13" customFormat="1">
      <c r="B125" s="195"/>
      <c r="C125" s="196"/>
      <c r="D125" s="197" t="s">
        <v>252</v>
      </c>
      <c r="E125" s="198" t="s">
        <v>18</v>
      </c>
      <c r="F125" s="199" t="s">
        <v>7076</v>
      </c>
      <c r="G125" s="196"/>
      <c r="H125" s="200">
        <v>531.70000000000005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252</v>
      </c>
      <c r="AU125" s="206" t="s">
        <v>79</v>
      </c>
      <c r="AV125" s="13" t="s">
        <v>79</v>
      </c>
      <c r="AW125" s="13" t="s">
        <v>32</v>
      </c>
      <c r="AX125" s="13" t="s">
        <v>70</v>
      </c>
      <c r="AY125" s="206" t="s">
        <v>244</v>
      </c>
    </row>
    <row r="126" spans="1:65" s="14" customFormat="1">
      <c r="B126" s="207"/>
      <c r="C126" s="208"/>
      <c r="D126" s="197" t="s">
        <v>252</v>
      </c>
      <c r="E126" s="209" t="s">
        <v>18</v>
      </c>
      <c r="F126" s="210" t="s">
        <v>254</v>
      </c>
      <c r="G126" s="208"/>
      <c r="H126" s="211">
        <v>531.70000000000005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252</v>
      </c>
      <c r="AU126" s="217" t="s">
        <v>79</v>
      </c>
      <c r="AV126" s="14" t="s">
        <v>250</v>
      </c>
      <c r="AW126" s="14" t="s">
        <v>32</v>
      </c>
      <c r="AX126" s="14" t="s">
        <v>77</v>
      </c>
      <c r="AY126" s="217" t="s">
        <v>244</v>
      </c>
    </row>
    <row r="127" spans="1:65" s="2" customFormat="1" ht="33" customHeight="1">
      <c r="A127" s="36"/>
      <c r="B127" s="37"/>
      <c r="C127" s="181" t="s">
        <v>131</v>
      </c>
      <c r="D127" s="181" t="s">
        <v>246</v>
      </c>
      <c r="E127" s="182" t="s">
        <v>2328</v>
      </c>
      <c r="F127" s="183" t="s">
        <v>2329</v>
      </c>
      <c r="G127" s="184" t="s">
        <v>289</v>
      </c>
      <c r="H127" s="185">
        <v>285.51499999999999</v>
      </c>
      <c r="I127" s="186"/>
      <c r="J127" s="187">
        <f>ROUND(I127*H127,2)</f>
        <v>0</v>
      </c>
      <c r="K127" s="188"/>
      <c r="L127" s="41"/>
      <c r="M127" s="189" t="s">
        <v>18</v>
      </c>
      <c r="N127" s="190" t="s">
        <v>41</v>
      </c>
      <c r="O127" s="66"/>
      <c r="P127" s="191">
        <f>O127*H127</f>
        <v>0</v>
      </c>
      <c r="Q127" s="191">
        <v>7.3499999999999998E-3</v>
      </c>
      <c r="R127" s="191">
        <f>Q127*H127</f>
        <v>2.0985352499999999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250</v>
      </c>
      <c r="AT127" s="193" t="s">
        <v>246</v>
      </c>
      <c r="AU127" s="193" t="s">
        <v>79</v>
      </c>
      <c r="AY127" s="19" t="s">
        <v>244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77</v>
      </c>
      <c r="BK127" s="194">
        <f>ROUND(I127*H127,2)</f>
        <v>0</v>
      </c>
      <c r="BL127" s="19" t="s">
        <v>250</v>
      </c>
      <c r="BM127" s="193" t="s">
        <v>7077</v>
      </c>
    </row>
    <row r="128" spans="1:65" s="15" customFormat="1">
      <c r="B128" s="229"/>
      <c r="C128" s="230"/>
      <c r="D128" s="197" t="s">
        <v>252</v>
      </c>
      <c r="E128" s="231" t="s">
        <v>18</v>
      </c>
      <c r="F128" s="232" t="s">
        <v>7078</v>
      </c>
      <c r="G128" s="230"/>
      <c r="H128" s="231" t="s">
        <v>18</v>
      </c>
      <c r="I128" s="233"/>
      <c r="J128" s="230"/>
      <c r="K128" s="230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252</v>
      </c>
      <c r="AU128" s="238" t="s">
        <v>79</v>
      </c>
      <c r="AV128" s="15" t="s">
        <v>77</v>
      </c>
      <c r="AW128" s="15" t="s">
        <v>32</v>
      </c>
      <c r="AX128" s="15" t="s">
        <v>70</v>
      </c>
      <c r="AY128" s="238" t="s">
        <v>244</v>
      </c>
    </row>
    <row r="129" spans="2:51" s="15" customFormat="1">
      <c r="B129" s="229"/>
      <c r="C129" s="230"/>
      <c r="D129" s="197" t="s">
        <v>252</v>
      </c>
      <c r="E129" s="231" t="s">
        <v>18</v>
      </c>
      <c r="F129" s="232" t="s">
        <v>7054</v>
      </c>
      <c r="G129" s="230"/>
      <c r="H129" s="231" t="s">
        <v>18</v>
      </c>
      <c r="I129" s="233"/>
      <c r="J129" s="230"/>
      <c r="K129" s="230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252</v>
      </c>
      <c r="AU129" s="238" t="s">
        <v>79</v>
      </c>
      <c r="AV129" s="15" t="s">
        <v>77</v>
      </c>
      <c r="AW129" s="15" t="s">
        <v>32</v>
      </c>
      <c r="AX129" s="15" t="s">
        <v>70</v>
      </c>
      <c r="AY129" s="238" t="s">
        <v>244</v>
      </c>
    </row>
    <row r="130" spans="2:51" s="13" customFormat="1">
      <c r="B130" s="195"/>
      <c r="C130" s="196"/>
      <c r="D130" s="197" t="s">
        <v>252</v>
      </c>
      <c r="E130" s="198" t="s">
        <v>18</v>
      </c>
      <c r="F130" s="199" t="s">
        <v>7079</v>
      </c>
      <c r="G130" s="196"/>
      <c r="H130" s="200">
        <v>67.66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252</v>
      </c>
      <c r="AU130" s="206" t="s">
        <v>79</v>
      </c>
      <c r="AV130" s="13" t="s">
        <v>79</v>
      </c>
      <c r="AW130" s="13" t="s">
        <v>32</v>
      </c>
      <c r="AX130" s="13" t="s">
        <v>70</v>
      </c>
      <c r="AY130" s="206" t="s">
        <v>244</v>
      </c>
    </row>
    <row r="131" spans="2:51" s="15" customFormat="1">
      <c r="B131" s="229"/>
      <c r="C131" s="230"/>
      <c r="D131" s="197" t="s">
        <v>252</v>
      </c>
      <c r="E131" s="231" t="s">
        <v>18</v>
      </c>
      <c r="F131" s="232" t="s">
        <v>7056</v>
      </c>
      <c r="G131" s="230"/>
      <c r="H131" s="231" t="s">
        <v>18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252</v>
      </c>
      <c r="AU131" s="238" t="s">
        <v>79</v>
      </c>
      <c r="AV131" s="15" t="s">
        <v>77</v>
      </c>
      <c r="AW131" s="15" t="s">
        <v>32</v>
      </c>
      <c r="AX131" s="15" t="s">
        <v>70</v>
      </c>
      <c r="AY131" s="238" t="s">
        <v>244</v>
      </c>
    </row>
    <row r="132" spans="2:51" s="13" customFormat="1">
      <c r="B132" s="195"/>
      <c r="C132" s="196"/>
      <c r="D132" s="197" t="s">
        <v>252</v>
      </c>
      <c r="E132" s="198" t="s">
        <v>18</v>
      </c>
      <c r="F132" s="199" t="s">
        <v>7080</v>
      </c>
      <c r="G132" s="196"/>
      <c r="H132" s="200">
        <v>43.86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252</v>
      </c>
      <c r="AU132" s="206" t="s">
        <v>79</v>
      </c>
      <c r="AV132" s="13" t="s">
        <v>79</v>
      </c>
      <c r="AW132" s="13" t="s">
        <v>32</v>
      </c>
      <c r="AX132" s="13" t="s">
        <v>70</v>
      </c>
      <c r="AY132" s="206" t="s">
        <v>244</v>
      </c>
    </row>
    <row r="133" spans="2:51" s="15" customFormat="1">
      <c r="B133" s="229"/>
      <c r="C133" s="230"/>
      <c r="D133" s="197" t="s">
        <v>252</v>
      </c>
      <c r="E133" s="231" t="s">
        <v>18</v>
      </c>
      <c r="F133" s="232" t="s">
        <v>7058</v>
      </c>
      <c r="G133" s="230"/>
      <c r="H133" s="231" t="s">
        <v>18</v>
      </c>
      <c r="I133" s="233"/>
      <c r="J133" s="230"/>
      <c r="K133" s="230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252</v>
      </c>
      <c r="AU133" s="238" t="s">
        <v>79</v>
      </c>
      <c r="AV133" s="15" t="s">
        <v>77</v>
      </c>
      <c r="AW133" s="15" t="s">
        <v>32</v>
      </c>
      <c r="AX133" s="15" t="s">
        <v>70</v>
      </c>
      <c r="AY133" s="238" t="s">
        <v>244</v>
      </c>
    </row>
    <row r="134" spans="2:51" s="13" customFormat="1">
      <c r="B134" s="195"/>
      <c r="C134" s="196"/>
      <c r="D134" s="197" t="s">
        <v>252</v>
      </c>
      <c r="E134" s="198" t="s">
        <v>18</v>
      </c>
      <c r="F134" s="199" t="s">
        <v>7081</v>
      </c>
      <c r="G134" s="196"/>
      <c r="H134" s="200">
        <v>116.405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252</v>
      </c>
      <c r="AU134" s="206" t="s">
        <v>79</v>
      </c>
      <c r="AV134" s="13" t="s">
        <v>79</v>
      </c>
      <c r="AW134" s="13" t="s">
        <v>32</v>
      </c>
      <c r="AX134" s="13" t="s">
        <v>70</v>
      </c>
      <c r="AY134" s="206" t="s">
        <v>244</v>
      </c>
    </row>
    <row r="135" spans="2:51" s="15" customFormat="1">
      <c r="B135" s="229"/>
      <c r="C135" s="230"/>
      <c r="D135" s="197" t="s">
        <v>252</v>
      </c>
      <c r="E135" s="231" t="s">
        <v>18</v>
      </c>
      <c r="F135" s="232" t="s">
        <v>7060</v>
      </c>
      <c r="G135" s="230"/>
      <c r="H135" s="231" t="s">
        <v>18</v>
      </c>
      <c r="I135" s="233"/>
      <c r="J135" s="230"/>
      <c r="K135" s="230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252</v>
      </c>
      <c r="AU135" s="238" t="s">
        <v>79</v>
      </c>
      <c r="AV135" s="15" t="s">
        <v>77</v>
      </c>
      <c r="AW135" s="15" t="s">
        <v>32</v>
      </c>
      <c r="AX135" s="15" t="s">
        <v>70</v>
      </c>
      <c r="AY135" s="238" t="s">
        <v>244</v>
      </c>
    </row>
    <row r="136" spans="2:51" s="13" customFormat="1">
      <c r="B136" s="195"/>
      <c r="C136" s="196"/>
      <c r="D136" s="197" t="s">
        <v>252</v>
      </c>
      <c r="E136" s="198" t="s">
        <v>18</v>
      </c>
      <c r="F136" s="199" t="s">
        <v>7081</v>
      </c>
      <c r="G136" s="196"/>
      <c r="H136" s="200">
        <v>116.405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252</v>
      </c>
      <c r="AU136" s="206" t="s">
        <v>79</v>
      </c>
      <c r="AV136" s="13" t="s">
        <v>79</v>
      </c>
      <c r="AW136" s="13" t="s">
        <v>32</v>
      </c>
      <c r="AX136" s="13" t="s">
        <v>70</v>
      </c>
      <c r="AY136" s="206" t="s">
        <v>244</v>
      </c>
    </row>
    <row r="137" spans="2:51" s="15" customFormat="1">
      <c r="B137" s="229"/>
      <c r="C137" s="230"/>
      <c r="D137" s="197" t="s">
        <v>252</v>
      </c>
      <c r="E137" s="231" t="s">
        <v>18</v>
      </c>
      <c r="F137" s="232" t="s">
        <v>7061</v>
      </c>
      <c r="G137" s="230"/>
      <c r="H137" s="231" t="s">
        <v>18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252</v>
      </c>
      <c r="AU137" s="238" t="s">
        <v>79</v>
      </c>
      <c r="AV137" s="15" t="s">
        <v>77</v>
      </c>
      <c r="AW137" s="15" t="s">
        <v>32</v>
      </c>
      <c r="AX137" s="15" t="s">
        <v>70</v>
      </c>
      <c r="AY137" s="238" t="s">
        <v>244</v>
      </c>
    </row>
    <row r="138" spans="2:51" s="13" customFormat="1">
      <c r="B138" s="195"/>
      <c r="C138" s="196"/>
      <c r="D138" s="197" t="s">
        <v>252</v>
      </c>
      <c r="E138" s="198" t="s">
        <v>18</v>
      </c>
      <c r="F138" s="199" t="s">
        <v>7081</v>
      </c>
      <c r="G138" s="196"/>
      <c r="H138" s="200">
        <v>116.405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252</v>
      </c>
      <c r="AU138" s="206" t="s">
        <v>79</v>
      </c>
      <c r="AV138" s="13" t="s">
        <v>79</v>
      </c>
      <c r="AW138" s="13" t="s">
        <v>32</v>
      </c>
      <c r="AX138" s="13" t="s">
        <v>70</v>
      </c>
      <c r="AY138" s="206" t="s">
        <v>244</v>
      </c>
    </row>
    <row r="139" spans="2:51" s="15" customFormat="1">
      <c r="B139" s="229"/>
      <c r="C139" s="230"/>
      <c r="D139" s="197" t="s">
        <v>252</v>
      </c>
      <c r="E139" s="231" t="s">
        <v>18</v>
      </c>
      <c r="F139" s="232" t="s">
        <v>7062</v>
      </c>
      <c r="G139" s="230"/>
      <c r="H139" s="231" t="s">
        <v>18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252</v>
      </c>
      <c r="AU139" s="238" t="s">
        <v>79</v>
      </c>
      <c r="AV139" s="15" t="s">
        <v>77</v>
      </c>
      <c r="AW139" s="15" t="s">
        <v>32</v>
      </c>
      <c r="AX139" s="15" t="s">
        <v>70</v>
      </c>
      <c r="AY139" s="238" t="s">
        <v>244</v>
      </c>
    </row>
    <row r="140" spans="2:51" s="13" customFormat="1">
      <c r="B140" s="195"/>
      <c r="C140" s="196"/>
      <c r="D140" s="197" t="s">
        <v>252</v>
      </c>
      <c r="E140" s="198" t="s">
        <v>18</v>
      </c>
      <c r="F140" s="199" t="s">
        <v>7081</v>
      </c>
      <c r="G140" s="196"/>
      <c r="H140" s="200">
        <v>116.405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252</v>
      </c>
      <c r="AU140" s="206" t="s">
        <v>79</v>
      </c>
      <c r="AV140" s="13" t="s">
        <v>79</v>
      </c>
      <c r="AW140" s="13" t="s">
        <v>32</v>
      </c>
      <c r="AX140" s="13" t="s">
        <v>70</v>
      </c>
      <c r="AY140" s="206" t="s">
        <v>244</v>
      </c>
    </row>
    <row r="141" spans="2:51" s="15" customFormat="1">
      <c r="B141" s="229"/>
      <c r="C141" s="230"/>
      <c r="D141" s="197" t="s">
        <v>252</v>
      </c>
      <c r="E141" s="231" t="s">
        <v>18</v>
      </c>
      <c r="F141" s="232" t="s">
        <v>7063</v>
      </c>
      <c r="G141" s="230"/>
      <c r="H141" s="231" t="s">
        <v>18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252</v>
      </c>
      <c r="AU141" s="238" t="s">
        <v>79</v>
      </c>
      <c r="AV141" s="15" t="s">
        <v>77</v>
      </c>
      <c r="AW141" s="15" t="s">
        <v>32</v>
      </c>
      <c r="AX141" s="15" t="s">
        <v>70</v>
      </c>
      <c r="AY141" s="238" t="s">
        <v>244</v>
      </c>
    </row>
    <row r="142" spans="2:51" s="15" customFormat="1">
      <c r="B142" s="229"/>
      <c r="C142" s="230"/>
      <c r="D142" s="197" t="s">
        <v>252</v>
      </c>
      <c r="E142" s="231" t="s">
        <v>18</v>
      </c>
      <c r="F142" s="232" t="s">
        <v>7082</v>
      </c>
      <c r="G142" s="230"/>
      <c r="H142" s="231" t="s">
        <v>18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252</v>
      </c>
      <c r="AU142" s="238" t="s">
        <v>79</v>
      </c>
      <c r="AV142" s="15" t="s">
        <v>77</v>
      </c>
      <c r="AW142" s="15" t="s">
        <v>32</v>
      </c>
      <c r="AX142" s="15" t="s">
        <v>70</v>
      </c>
      <c r="AY142" s="238" t="s">
        <v>244</v>
      </c>
    </row>
    <row r="143" spans="2:51" s="15" customFormat="1">
      <c r="B143" s="229"/>
      <c r="C143" s="230"/>
      <c r="D143" s="197" t="s">
        <v>252</v>
      </c>
      <c r="E143" s="231" t="s">
        <v>18</v>
      </c>
      <c r="F143" s="232" t="s">
        <v>7065</v>
      </c>
      <c r="G143" s="230"/>
      <c r="H143" s="231" t="s">
        <v>18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252</v>
      </c>
      <c r="AU143" s="238" t="s">
        <v>79</v>
      </c>
      <c r="AV143" s="15" t="s">
        <v>77</v>
      </c>
      <c r="AW143" s="15" t="s">
        <v>32</v>
      </c>
      <c r="AX143" s="15" t="s">
        <v>70</v>
      </c>
      <c r="AY143" s="238" t="s">
        <v>244</v>
      </c>
    </row>
    <row r="144" spans="2:51" s="13" customFormat="1">
      <c r="B144" s="195"/>
      <c r="C144" s="196"/>
      <c r="D144" s="197" t="s">
        <v>252</v>
      </c>
      <c r="E144" s="198" t="s">
        <v>18</v>
      </c>
      <c r="F144" s="199" t="s">
        <v>7083</v>
      </c>
      <c r="G144" s="196"/>
      <c r="H144" s="200">
        <v>255.91800000000001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252</v>
      </c>
      <c r="AU144" s="206" t="s">
        <v>79</v>
      </c>
      <c r="AV144" s="13" t="s">
        <v>79</v>
      </c>
      <c r="AW144" s="13" t="s">
        <v>32</v>
      </c>
      <c r="AX144" s="13" t="s">
        <v>70</v>
      </c>
      <c r="AY144" s="206" t="s">
        <v>244</v>
      </c>
    </row>
    <row r="145" spans="1:65" s="15" customFormat="1">
      <c r="B145" s="229"/>
      <c r="C145" s="230"/>
      <c r="D145" s="197" t="s">
        <v>252</v>
      </c>
      <c r="E145" s="231" t="s">
        <v>18</v>
      </c>
      <c r="F145" s="232" t="s">
        <v>7070</v>
      </c>
      <c r="G145" s="230"/>
      <c r="H145" s="231" t="s">
        <v>18</v>
      </c>
      <c r="I145" s="233"/>
      <c r="J145" s="230"/>
      <c r="K145" s="230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252</v>
      </c>
      <c r="AU145" s="238" t="s">
        <v>79</v>
      </c>
      <c r="AV145" s="15" t="s">
        <v>77</v>
      </c>
      <c r="AW145" s="15" t="s">
        <v>32</v>
      </c>
      <c r="AX145" s="15" t="s">
        <v>70</v>
      </c>
      <c r="AY145" s="238" t="s">
        <v>244</v>
      </c>
    </row>
    <row r="146" spans="1:65" s="13" customFormat="1">
      <c r="B146" s="195"/>
      <c r="C146" s="196"/>
      <c r="D146" s="197" t="s">
        <v>252</v>
      </c>
      <c r="E146" s="198" t="s">
        <v>18</v>
      </c>
      <c r="F146" s="199" t="s">
        <v>7084</v>
      </c>
      <c r="G146" s="196"/>
      <c r="H146" s="200">
        <v>118.658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252</v>
      </c>
      <c r="AU146" s="206" t="s">
        <v>79</v>
      </c>
      <c r="AV146" s="13" t="s">
        <v>79</v>
      </c>
      <c r="AW146" s="13" t="s">
        <v>32</v>
      </c>
      <c r="AX146" s="13" t="s">
        <v>70</v>
      </c>
      <c r="AY146" s="206" t="s">
        <v>244</v>
      </c>
    </row>
    <row r="147" spans="1:65" s="13" customFormat="1">
      <c r="B147" s="195"/>
      <c r="C147" s="196"/>
      <c r="D147" s="197" t="s">
        <v>252</v>
      </c>
      <c r="E147" s="198" t="s">
        <v>18</v>
      </c>
      <c r="F147" s="199" t="s">
        <v>7085</v>
      </c>
      <c r="G147" s="196"/>
      <c r="H147" s="200">
        <v>-951.71600000000001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252</v>
      </c>
      <c r="AU147" s="206" t="s">
        <v>79</v>
      </c>
      <c r="AV147" s="13" t="s">
        <v>79</v>
      </c>
      <c r="AW147" s="13" t="s">
        <v>32</v>
      </c>
      <c r="AX147" s="13" t="s">
        <v>70</v>
      </c>
      <c r="AY147" s="206" t="s">
        <v>244</v>
      </c>
    </row>
    <row r="148" spans="1:65" s="15" customFormat="1">
      <c r="B148" s="229"/>
      <c r="C148" s="230"/>
      <c r="D148" s="197" t="s">
        <v>252</v>
      </c>
      <c r="E148" s="231" t="s">
        <v>18</v>
      </c>
      <c r="F148" s="232" t="s">
        <v>7073</v>
      </c>
      <c r="G148" s="230"/>
      <c r="H148" s="231" t="s">
        <v>18</v>
      </c>
      <c r="I148" s="233"/>
      <c r="J148" s="230"/>
      <c r="K148" s="230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252</v>
      </c>
      <c r="AU148" s="238" t="s">
        <v>79</v>
      </c>
      <c r="AV148" s="15" t="s">
        <v>77</v>
      </c>
      <c r="AW148" s="15" t="s">
        <v>32</v>
      </c>
      <c r="AX148" s="15" t="s">
        <v>70</v>
      </c>
      <c r="AY148" s="238" t="s">
        <v>244</v>
      </c>
    </row>
    <row r="149" spans="1:65" s="13" customFormat="1">
      <c r="B149" s="195"/>
      <c r="C149" s="196"/>
      <c r="D149" s="197" t="s">
        <v>252</v>
      </c>
      <c r="E149" s="198" t="s">
        <v>18</v>
      </c>
      <c r="F149" s="199" t="s">
        <v>7086</v>
      </c>
      <c r="G149" s="196"/>
      <c r="H149" s="200">
        <v>285.51499999999999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252</v>
      </c>
      <c r="AU149" s="206" t="s">
        <v>79</v>
      </c>
      <c r="AV149" s="13" t="s">
        <v>79</v>
      </c>
      <c r="AW149" s="13" t="s">
        <v>32</v>
      </c>
      <c r="AX149" s="13" t="s">
        <v>70</v>
      </c>
      <c r="AY149" s="206" t="s">
        <v>244</v>
      </c>
    </row>
    <row r="150" spans="1:65" s="14" customFormat="1">
      <c r="B150" s="207"/>
      <c r="C150" s="208"/>
      <c r="D150" s="197" t="s">
        <v>252</v>
      </c>
      <c r="E150" s="209" t="s">
        <v>18</v>
      </c>
      <c r="F150" s="210" t="s">
        <v>254</v>
      </c>
      <c r="G150" s="208"/>
      <c r="H150" s="211">
        <v>285.51499999999999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252</v>
      </c>
      <c r="AU150" s="217" t="s">
        <v>79</v>
      </c>
      <c r="AV150" s="14" t="s">
        <v>250</v>
      </c>
      <c r="AW150" s="14" t="s">
        <v>32</v>
      </c>
      <c r="AX150" s="14" t="s">
        <v>77</v>
      </c>
      <c r="AY150" s="217" t="s">
        <v>244</v>
      </c>
    </row>
    <row r="151" spans="1:65" s="2" customFormat="1" ht="44.25" customHeight="1">
      <c r="A151" s="36"/>
      <c r="B151" s="37"/>
      <c r="C151" s="181" t="s">
        <v>250</v>
      </c>
      <c r="D151" s="181" t="s">
        <v>246</v>
      </c>
      <c r="E151" s="182" t="s">
        <v>2355</v>
      </c>
      <c r="F151" s="183" t="s">
        <v>2356</v>
      </c>
      <c r="G151" s="184" t="s">
        <v>289</v>
      </c>
      <c r="H151" s="185">
        <v>951.71600000000001</v>
      </c>
      <c r="I151" s="186"/>
      <c r="J151" s="187">
        <f>ROUND(I151*H151,2)</f>
        <v>0</v>
      </c>
      <c r="K151" s="188"/>
      <c r="L151" s="41"/>
      <c r="M151" s="189" t="s">
        <v>18</v>
      </c>
      <c r="N151" s="190" t="s">
        <v>41</v>
      </c>
      <c r="O151" s="66"/>
      <c r="P151" s="191">
        <f>O151*H151</f>
        <v>0</v>
      </c>
      <c r="Q151" s="191">
        <v>1.7399999999999999E-2</v>
      </c>
      <c r="R151" s="191">
        <f>Q151*H151</f>
        <v>16.5598584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250</v>
      </c>
      <c r="AT151" s="193" t="s">
        <v>246</v>
      </c>
      <c r="AU151" s="193" t="s">
        <v>79</v>
      </c>
      <c r="AY151" s="19" t="s">
        <v>244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77</v>
      </c>
      <c r="BK151" s="194">
        <f>ROUND(I151*H151,2)</f>
        <v>0</v>
      </c>
      <c r="BL151" s="19" t="s">
        <v>250</v>
      </c>
      <c r="BM151" s="193" t="s">
        <v>7087</v>
      </c>
    </row>
    <row r="152" spans="1:65" s="15" customFormat="1">
      <c r="B152" s="229"/>
      <c r="C152" s="230"/>
      <c r="D152" s="197" t="s">
        <v>252</v>
      </c>
      <c r="E152" s="231" t="s">
        <v>18</v>
      </c>
      <c r="F152" s="232" t="s">
        <v>7073</v>
      </c>
      <c r="G152" s="230"/>
      <c r="H152" s="231" t="s">
        <v>18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252</v>
      </c>
      <c r="AU152" s="238" t="s">
        <v>79</v>
      </c>
      <c r="AV152" s="15" t="s">
        <v>77</v>
      </c>
      <c r="AW152" s="15" t="s">
        <v>32</v>
      </c>
      <c r="AX152" s="15" t="s">
        <v>70</v>
      </c>
      <c r="AY152" s="238" t="s">
        <v>244</v>
      </c>
    </row>
    <row r="153" spans="1:65" s="13" customFormat="1">
      <c r="B153" s="195"/>
      <c r="C153" s="196"/>
      <c r="D153" s="197" t="s">
        <v>252</v>
      </c>
      <c r="E153" s="198" t="s">
        <v>18</v>
      </c>
      <c r="F153" s="199" t="s">
        <v>7088</v>
      </c>
      <c r="G153" s="196"/>
      <c r="H153" s="200">
        <v>951.71600000000001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252</v>
      </c>
      <c r="AU153" s="206" t="s">
        <v>79</v>
      </c>
      <c r="AV153" s="13" t="s">
        <v>79</v>
      </c>
      <c r="AW153" s="13" t="s">
        <v>32</v>
      </c>
      <c r="AX153" s="13" t="s">
        <v>70</v>
      </c>
      <c r="AY153" s="206" t="s">
        <v>244</v>
      </c>
    </row>
    <row r="154" spans="1:65" s="14" customFormat="1">
      <c r="B154" s="207"/>
      <c r="C154" s="208"/>
      <c r="D154" s="197" t="s">
        <v>252</v>
      </c>
      <c r="E154" s="209" t="s">
        <v>18</v>
      </c>
      <c r="F154" s="210" t="s">
        <v>254</v>
      </c>
      <c r="G154" s="208"/>
      <c r="H154" s="211">
        <v>951.71600000000001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252</v>
      </c>
      <c r="AU154" s="217" t="s">
        <v>79</v>
      </c>
      <c r="AV154" s="14" t="s">
        <v>250</v>
      </c>
      <c r="AW154" s="14" t="s">
        <v>32</v>
      </c>
      <c r="AX154" s="14" t="s">
        <v>77</v>
      </c>
      <c r="AY154" s="217" t="s">
        <v>244</v>
      </c>
    </row>
    <row r="155" spans="1:65" s="2" customFormat="1" ht="24.2" customHeight="1">
      <c r="A155" s="36"/>
      <c r="B155" s="37"/>
      <c r="C155" s="181" t="s">
        <v>271</v>
      </c>
      <c r="D155" s="181" t="s">
        <v>246</v>
      </c>
      <c r="E155" s="182" t="s">
        <v>2437</v>
      </c>
      <c r="F155" s="183" t="s">
        <v>2438</v>
      </c>
      <c r="G155" s="184" t="s">
        <v>289</v>
      </c>
      <c r="H155" s="185">
        <v>531.70000000000005</v>
      </c>
      <c r="I155" s="186"/>
      <c r="J155" s="187">
        <f>ROUND(I155*H155,2)</f>
        <v>0</v>
      </c>
      <c r="K155" s="188"/>
      <c r="L155" s="41"/>
      <c r="M155" s="189" t="s">
        <v>18</v>
      </c>
      <c r="N155" s="190" t="s">
        <v>41</v>
      </c>
      <c r="O155" s="66"/>
      <c r="P155" s="191">
        <f>O155*H155</f>
        <v>0</v>
      </c>
      <c r="Q155" s="191">
        <v>3.3E-4</v>
      </c>
      <c r="R155" s="191">
        <f>Q155*H155</f>
        <v>0.17546100000000001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250</v>
      </c>
      <c r="AT155" s="193" t="s">
        <v>246</v>
      </c>
      <c r="AU155" s="193" t="s">
        <v>79</v>
      </c>
      <c r="AY155" s="19" t="s">
        <v>244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77</v>
      </c>
      <c r="BK155" s="194">
        <f>ROUND(I155*H155,2)</f>
        <v>0</v>
      </c>
      <c r="BL155" s="19" t="s">
        <v>250</v>
      </c>
      <c r="BM155" s="193" t="s">
        <v>7089</v>
      </c>
    </row>
    <row r="156" spans="1:65" s="15" customFormat="1">
      <c r="B156" s="229"/>
      <c r="C156" s="230"/>
      <c r="D156" s="197" t="s">
        <v>252</v>
      </c>
      <c r="E156" s="231" t="s">
        <v>18</v>
      </c>
      <c r="F156" s="232" t="s">
        <v>7090</v>
      </c>
      <c r="G156" s="230"/>
      <c r="H156" s="231" t="s">
        <v>18</v>
      </c>
      <c r="I156" s="233"/>
      <c r="J156" s="230"/>
      <c r="K156" s="230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252</v>
      </c>
      <c r="AU156" s="238" t="s">
        <v>79</v>
      </c>
      <c r="AV156" s="15" t="s">
        <v>77</v>
      </c>
      <c r="AW156" s="15" t="s">
        <v>32</v>
      </c>
      <c r="AX156" s="15" t="s">
        <v>70</v>
      </c>
      <c r="AY156" s="238" t="s">
        <v>244</v>
      </c>
    </row>
    <row r="157" spans="1:65" s="13" customFormat="1">
      <c r="B157" s="195"/>
      <c r="C157" s="196"/>
      <c r="D157" s="197" t="s">
        <v>252</v>
      </c>
      <c r="E157" s="198" t="s">
        <v>18</v>
      </c>
      <c r="F157" s="199" t="s">
        <v>7076</v>
      </c>
      <c r="G157" s="196"/>
      <c r="H157" s="200">
        <v>531.70000000000005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252</v>
      </c>
      <c r="AU157" s="206" t="s">
        <v>79</v>
      </c>
      <c r="AV157" s="13" t="s">
        <v>79</v>
      </c>
      <c r="AW157" s="13" t="s">
        <v>32</v>
      </c>
      <c r="AX157" s="13" t="s">
        <v>70</v>
      </c>
      <c r="AY157" s="206" t="s">
        <v>244</v>
      </c>
    </row>
    <row r="158" spans="1:65" s="14" customFormat="1">
      <c r="B158" s="207"/>
      <c r="C158" s="208"/>
      <c r="D158" s="197" t="s">
        <v>252</v>
      </c>
      <c r="E158" s="209" t="s">
        <v>18</v>
      </c>
      <c r="F158" s="210" t="s">
        <v>254</v>
      </c>
      <c r="G158" s="208"/>
      <c r="H158" s="211">
        <v>531.70000000000005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252</v>
      </c>
      <c r="AU158" s="217" t="s">
        <v>79</v>
      </c>
      <c r="AV158" s="14" t="s">
        <v>250</v>
      </c>
      <c r="AW158" s="14" t="s">
        <v>32</v>
      </c>
      <c r="AX158" s="14" t="s">
        <v>77</v>
      </c>
      <c r="AY158" s="217" t="s">
        <v>244</v>
      </c>
    </row>
    <row r="159" spans="1:65" s="12" customFormat="1" ht="22.9" customHeight="1">
      <c r="B159" s="165"/>
      <c r="C159" s="166"/>
      <c r="D159" s="167" t="s">
        <v>69</v>
      </c>
      <c r="E159" s="179" t="s">
        <v>286</v>
      </c>
      <c r="F159" s="179" t="s">
        <v>439</v>
      </c>
      <c r="G159" s="166"/>
      <c r="H159" s="166"/>
      <c r="I159" s="169"/>
      <c r="J159" s="180">
        <f>BK159</f>
        <v>0</v>
      </c>
      <c r="K159" s="166"/>
      <c r="L159" s="171"/>
      <c r="M159" s="172"/>
      <c r="N159" s="173"/>
      <c r="O159" s="173"/>
      <c r="P159" s="174">
        <f>SUM(P160:P200)</f>
        <v>0</v>
      </c>
      <c r="Q159" s="173"/>
      <c r="R159" s="174">
        <f>SUM(R160:R200)</f>
        <v>0</v>
      </c>
      <c r="S159" s="173"/>
      <c r="T159" s="175">
        <f>SUM(T160:T200)</f>
        <v>14.834160000000001</v>
      </c>
      <c r="AR159" s="176" t="s">
        <v>77</v>
      </c>
      <c r="AT159" s="177" t="s">
        <v>69</v>
      </c>
      <c r="AU159" s="177" t="s">
        <v>77</v>
      </c>
      <c r="AY159" s="176" t="s">
        <v>244</v>
      </c>
      <c r="BK159" s="178">
        <f>SUM(BK160:BK200)</f>
        <v>0</v>
      </c>
    </row>
    <row r="160" spans="1:65" s="2" customFormat="1" ht="37.9" customHeight="1">
      <c r="A160" s="36"/>
      <c r="B160" s="37"/>
      <c r="C160" s="181" t="s">
        <v>275</v>
      </c>
      <c r="D160" s="181" t="s">
        <v>246</v>
      </c>
      <c r="E160" s="182" t="s">
        <v>7091</v>
      </c>
      <c r="F160" s="183" t="s">
        <v>7092</v>
      </c>
      <c r="G160" s="184" t="s">
        <v>289</v>
      </c>
      <c r="H160" s="185">
        <v>531.70000000000005</v>
      </c>
      <c r="I160" s="186"/>
      <c r="J160" s="187">
        <f>ROUND(I160*H160,2)</f>
        <v>0</v>
      </c>
      <c r="K160" s="188"/>
      <c r="L160" s="41"/>
      <c r="M160" s="189" t="s">
        <v>18</v>
      </c>
      <c r="N160" s="190" t="s">
        <v>41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0.01</v>
      </c>
      <c r="T160" s="192">
        <f>S160*H160</f>
        <v>5.3170000000000002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250</v>
      </c>
      <c r="AT160" s="193" t="s">
        <v>246</v>
      </c>
      <c r="AU160" s="193" t="s">
        <v>79</v>
      </c>
      <c r="AY160" s="19" t="s">
        <v>244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77</v>
      </c>
      <c r="BK160" s="194">
        <f>ROUND(I160*H160,2)</f>
        <v>0</v>
      </c>
      <c r="BL160" s="19" t="s">
        <v>250</v>
      </c>
      <c r="BM160" s="193" t="s">
        <v>7093</v>
      </c>
    </row>
    <row r="161" spans="2:51" s="15" customFormat="1">
      <c r="B161" s="229"/>
      <c r="C161" s="230"/>
      <c r="D161" s="197" t="s">
        <v>252</v>
      </c>
      <c r="E161" s="231" t="s">
        <v>18</v>
      </c>
      <c r="F161" s="232" t="s">
        <v>7054</v>
      </c>
      <c r="G161" s="230"/>
      <c r="H161" s="231" t="s">
        <v>18</v>
      </c>
      <c r="I161" s="233"/>
      <c r="J161" s="230"/>
      <c r="K161" s="230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252</v>
      </c>
      <c r="AU161" s="238" t="s">
        <v>79</v>
      </c>
      <c r="AV161" s="15" t="s">
        <v>77</v>
      </c>
      <c r="AW161" s="15" t="s">
        <v>32</v>
      </c>
      <c r="AX161" s="15" t="s">
        <v>70</v>
      </c>
      <c r="AY161" s="238" t="s">
        <v>244</v>
      </c>
    </row>
    <row r="162" spans="2:51" s="13" customFormat="1">
      <c r="B162" s="195"/>
      <c r="C162" s="196"/>
      <c r="D162" s="197" t="s">
        <v>252</v>
      </c>
      <c r="E162" s="198" t="s">
        <v>18</v>
      </c>
      <c r="F162" s="199" t="s">
        <v>7055</v>
      </c>
      <c r="G162" s="196"/>
      <c r="H162" s="200">
        <v>25.4</v>
      </c>
      <c r="I162" s="201"/>
      <c r="J162" s="196"/>
      <c r="K162" s="196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252</v>
      </c>
      <c r="AU162" s="206" t="s">
        <v>79</v>
      </c>
      <c r="AV162" s="13" t="s">
        <v>79</v>
      </c>
      <c r="AW162" s="13" t="s">
        <v>32</v>
      </c>
      <c r="AX162" s="13" t="s">
        <v>70</v>
      </c>
      <c r="AY162" s="206" t="s">
        <v>244</v>
      </c>
    </row>
    <row r="163" spans="2:51" s="15" customFormat="1">
      <c r="B163" s="229"/>
      <c r="C163" s="230"/>
      <c r="D163" s="197" t="s">
        <v>252</v>
      </c>
      <c r="E163" s="231" t="s">
        <v>18</v>
      </c>
      <c r="F163" s="232" t="s">
        <v>7056</v>
      </c>
      <c r="G163" s="230"/>
      <c r="H163" s="231" t="s">
        <v>18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252</v>
      </c>
      <c r="AU163" s="238" t="s">
        <v>79</v>
      </c>
      <c r="AV163" s="15" t="s">
        <v>77</v>
      </c>
      <c r="AW163" s="15" t="s">
        <v>32</v>
      </c>
      <c r="AX163" s="15" t="s">
        <v>70</v>
      </c>
      <c r="AY163" s="238" t="s">
        <v>244</v>
      </c>
    </row>
    <row r="164" spans="2:51" s="13" customFormat="1">
      <c r="B164" s="195"/>
      <c r="C164" s="196"/>
      <c r="D164" s="197" t="s">
        <v>252</v>
      </c>
      <c r="E164" s="198" t="s">
        <v>18</v>
      </c>
      <c r="F164" s="199" t="s">
        <v>7057</v>
      </c>
      <c r="G164" s="196"/>
      <c r="H164" s="200">
        <v>13.4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252</v>
      </c>
      <c r="AU164" s="206" t="s">
        <v>79</v>
      </c>
      <c r="AV164" s="13" t="s">
        <v>79</v>
      </c>
      <c r="AW164" s="13" t="s">
        <v>32</v>
      </c>
      <c r="AX164" s="13" t="s">
        <v>70</v>
      </c>
      <c r="AY164" s="206" t="s">
        <v>244</v>
      </c>
    </row>
    <row r="165" spans="2:51" s="15" customFormat="1">
      <c r="B165" s="229"/>
      <c r="C165" s="230"/>
      <c r="D165" s="197" t="s">
        <v>252</v>
      </c>
      <c r="E165" s="231" t="s">
        <v>18</v>
      </c>
      <c r="F165" s="232" t="s">
        <v>7058</v>
      </c>
      <c r="G165" s="230"/>
      <c r="H165" s="231" t="s">
        <v>18</v>
      </c>
      <c r="I165" s="233"/>
      <c r="J165" s="230"/>
      <c r="K165" s="230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252</v>
      </c>
      <c r="AU165" s="238" t="s">
        <v>79</v>
      </c>
      <c r="AV165" s="15" t="s">
        <v>77</v>
      </c>
      <c r="AW165" s="15" t="s">
        <v>32</v>
      </c>
      <c r="AX165" s="15" t="s">
        <v>70</v>
      </c>
      <c r="AY165" s="238" t="s">
        <v>244</v>
      </c>
    </row>
    <row r="166" spans="2:51" s="13" customFormat="1">
      <c r="B166" s="195"/>
      <c r="C166" s="196"/>
      <c r="D166" s="197" t="s">
        <v>252</v>
      </c>
      <c r="E166" s="198" t="s">
        <v>18</v>
      </c>
      <c r="F166" s="199" t="s">
        <v>7059</v>
      </c>
      <c r="G166" s="196"/>
      <c r="H166" s="200">
        <v>69.5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252</v>
      </c>
      <c r="AU166" s="206" t="s">
        <v>79</v>
      </c>
      <c r="AV166" s="13" t="s">
        <v>79</v>
      </c>
      <c r="AW166" s="13" t="s">
        <v>32</v>
      </c>
      <c r="AX166" s="13" t="s">
        <v>70</v>
      </c>
      <c r="AY166" s="206" t="s">
        <v>244</v>
      </c>
    </row>
    <row r="167" spans="2:51" s="15" customFormat="1">
      <c r="B167" s="229"/>
      <c r="C167" s="230"/>
      <c r="D167" s="197" t="s">
        <v>252</v>
      </c>
      <c r="E167" s="231" t="s">
        <v>18</v>
      </c>
      <c r="F167" s="232" t="s">
        <v>7060</v>
      </c>
      <c r="G167" s="230"/>
      <c r="H167" s="231" t="s">
        <v>18</v>
      </c>
      <c r="I167" s="233"/>
      <c r="J167" s="230"/>
      <c r="K167" s="230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252</v>
      </c>
      <c r="AU167" s="238" t="s">
        <v>79</v>
      </c>
      <c r="AV167" s="15" t="s">
        <v>77</v>
      </c>
      <c r="AW167" s="15" t="s">
        <v>32</v>
      </c>
      <c r="AX167" s="15" t="s">
        <v>70</v>
      </c>
      <c r="AY167" s="238" t="s">
        <v>244</v>
      </c>
    </row>
    <row r="168" spans="2:51" s="13" customFormat="1">
      <c r="B168" s="195"/>
      <c r="C168" s="196"/>
      <c r="D168" s="197" t="s">
        <v>252</v>
      </c>
      <c r="E168" s="198" t="s">
        <v>18</v>
      </c>
      <c r="F168" s="199" t="s">
        <v>7059</v>
      </c>
      <c r="G168" s="196"/>
      <c r="H168" s="200">
        <v>69.5</v>
      </c>
      <c r="I168" s="201"/>
      <c r="J168" s="196"/>
      <c r="K168" s="196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252</v>
      </c>
      <c r="AU168" s="206" t="s">
        <v>79</v>
      </c>
      <c r="AV168" s="13" t="s">
        <v>79</v>
      </c>
      <c r="AW168" s="13" t="s">
        <v>32</v>
      </c>
      <c r="AX168" s="13" t="s">
        <v>70</v>
      </c>
      <c r="AY168" s="206" t="s">
        <v>244</v>
      </c>
    </row>
    <row r="169" spans="2:51" s="15" customFormat="1">
      <c r="B169" s="229"/>
      <c r="C169" s="230"/>
      <c r="D169" s="197" t="s">
        <v>252</v>
      </c>
      <c r="E169" s="231" t="s">
        <v>18</v>
      </c>
      <c r="F169" s="232" t="s">
        <v>7061</v>
      </c>
      <c r="G169" s="230"/>
      <c r="H169" s="231" t="s">
        <v>18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252</v>
      </c>
      <c r="AU169" s="238" t="s">
        <v>79</v>
      </c>
      <c r="AV169" s="15" t="s">
        <v>77</v>
      </c>
      <c r="AW169" s="15" t="s">
        <v>32</v>
      </c>
      <c r="AX169" s="15" t="s">
        <v>70</v>
      </c>
      <c r="AY169" s="238" t="s">
        <v>244</v>
      </c>
    </row>
    <row r="170" spans="2:51" s="13" customFormat="1">
      <c r="B170" s="195"/>
      <c r="C170" s="196"/>
      <c r="D170" s="197" t="s">
        <v>252</v>
      </c>
      <c r="E170" s="198" t="s">
        <v>18</v>
      </c>
      <c r="F170" s="199" t="s">
        <v>7059</v>
      </c>
      <c r="G170" s="196"/>
      <c r="H170" s="200">
        <v>69.5</v>
      </c>
      <c r="I170" s="201"/>
      <c r="J170" s="196"/>
      <c r="K170" s="196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252</v>
      </c>
      <c r="AU170" s="206" t="s">
        <v>79</v>
      </c>
      <c r="AV170" s="13" t="s">
        <v>79</v>
      </c>
      <c r="AW170" s="13" t="s">
        <v>32</v>
      </c>
      <c r="AX170" s="13" t="s">
        <v>70</v>
      </c>
      <c r="AY170" s="206" t="s">
        <v>244</v>
      </c>
    </row>
    <row r="171" spans="2:51" s="15" customFormat="1">
      <c r="B171" s="229"/>
      <c r="C171" s="230"/>
      <c r="D171" s="197" t="s">
        <v>252</v>
      </c>
      <c r="E171" s="231" t="s">
        <v>18</v>
      </c>
      <c r="F171" s="232" t="s">
        <v>7062</v>
      </c>
      <c r="G171" s="230"/>
      <c r="H171" s="231" t="s">
        <v>18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252</v>
      </c>
      <c r="AU171" s="238" t="s">
        <v>79</v>
      </c>
      <c r="AV171" s="15" t="s">
        <v>77</v>
      </c>
      <c r="AW171" s="15" t="s">
        <v>32</v>
      </c>
      <c r="AX171" s="15" t="s">
        <v>70</v>
      </c>
      <c r="AY171" s="238" t="s">
        <v>244</v>
      </c>
    </row>
    <row r="172" spans="2:51" s="13" customFormat="1">
      <c r="B172" s="195"/>
      <c r="C172" s="196"/>
      <c r="D172" s="197" t="s">
        <v>252</v>
      </c>
      <c r="E172" s="198" t="s">
        <v>18</v>
      </c>
      <c r="F172" s="199" t="s">
        <v>7059</v>
      </c>
      <c r="G172" s="196"/>
      <c r="H172" s="200">
        <v>69.5</v>
      </c>
      <c r="I172" s="201"/>
      <c r="J172" s="196"/>
      <c r="K172" s="196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252</v>
      </c>
      <c r="AU172" s="206" t="s">
        <v>79</v>
      </c>
      <c r="AV172" s="13" t="s">
        <v>79</v>
      </c>
      <c r="AW172" s="13" t="s">
        <v>32</v>
      </c>
      <c r="AX172" s="13" t="s">
        <v>70</v>
      </c>
      <c r="AY172" s="206" t="s">
        <v>244</v>
      </c>
    </row>
    <row r="173" spans="2:51" s="15" customFormat="1">
      <c r="B173" s="229"/>
      <c r="C173" s="230"/>
      <c r="D173" s="197" t="s">
        <v>252</v>
      </c>
      <c r="E173" s="231" t="s">
        <v>18</v>
      </c>
      <c r="F173" s="232" t="s">
        <v>7063</v>
      </c>
      <c r="G173" s="230"/>
      <c r="H173" s="231" t="s">
        <v>18</v>
      </c>
      <c r="I173" s="233"/>
      <c r="J173" s="230"/>
      <c r="K173" s="230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252</v>
      </c>
      <c r="AU173" s="238" t="s">
        <v>79</v>
      </c>
      <c r="AV173" s="15" t="s">
        <v>77</v>
      </c>
      <c r="AW173" s="15" t="s">
        <v>32</v>
      </c>
      <c r="AX173" s="15" t="s">
        <v>70</v>
      </c>
      <c r="AY173" s="238" t="s">
        <v>244</v>
      </c>
    </row>
    <row r="174" spans="2:51" s="13" customFormat="1">
      <c r="B174" s="195"/>
      <c r="C174" s="196"/>
      <c r="D174" s="197" t="s">
        <v>252</v>
      </c>
      <c r="E174" s="198" t="s">
        <v>18</v>
      </c>
      <c r="F174" s="199" t="s">
        <v>7064</v>
      </c>
      <c r="G174" s="196"/>
      <c r="H174" s="200">
        <v>53.5</v>
      </c>
      <c r="I174" s="201"/>
      <c r="J174" s="196"/>
      <c r="K174" s="196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252</v>
      </c>
      <c r="AU174" s="206" t="s">
        <v>79</v>
      </c>
      <c r="AV174" s="13" t="s">
        <v>79</v>
      </c>
      <c r="AW174" s="13" t="s">
        <v>32</v>
      </c>
      <c r="AX174" s="13" t="s">
        <v>70</v>
      </c>
      <c r="AY174" s="206" t="s">
        <v>244</v>
      </c>
    </row>
    <row r="175" spans="2:51" s="15" customFormat="1">
      <c r="B175" s="229"/>
      <c r="C175" s="230"/>
      <c r="D175" s="197" t="s">
        <v>252</v>
      </c>
      <c r="E175" s="231" t="s">
        <v>18</v>
      </c>
      <c r="F175" s="232" t="s">
        <v>7065</v>
      </c>
      <c r="G175" s="230"/>
      <c r="H175" s="231" t="s">
        <v>18</v>
      </c>
      <c r="I175" s="233"/>
      <c r="J175" s="230"/>
      <c r="K175" s="230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252</v>
      </c>
      <c r="AU175" s="238" t="s">
        <v>79</v>
      </c>
      <c r="AV175" s="15" t="s">
        <v>77</v>
      </c>
      <c r="AW175" s="15" t="s">
        <v>32</v>
      </c>
      <c r="AX175" s="15" t="s">
        <v>70</v>
      </c>
      <c r="AY175" s="238" t="s">
        <v>244</v>
      </c>
    </row>
    <row r="176" spans="2:51" s="13" customFormat="1">
      <c r="B176" s="195"/>
      <c r="C176" s="196"/>
      <c r="D176" s="197" t="s">
        <v>252</v>
      </c>
      <c r="E176" s="198" t="s">
        <v>18</v>
      </c>
      <c r="F176" s="199" t="s">
        <v>7066</v>
      </c>
      <c r="G176" s="196"/>
      <c r="H176" s="200">
        <v>108.5</v>
      </c>
      <c r="I176" s="201"/>
      <c r="J176" s="196"/>
      <c r="K176" s="196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252</v>
      </c>
      <c r="AU176" s="206" t="s">
        <v>79</v>
      </c>
      <c r="AV176" s="13" t="s">
        <v>79</v>
      </c>
      <c r="AW176" s="13" t="s">
        <v>32</v>
      </c>
      <c r="AX176" s="13" t="s">
        <v>70</v>
      </c>
      <c r="AY176" s="206" t="s">
        <v>244</v>
      </c>
    </row>
    <row r="177" spans="1:65" s="15" customFormat="1">
      <c r="B177" s="229"/>
      <c r="C177" s="230"/>
      <c r="D177" s="197" t="s">
        <v>252</v>
      </c>
      <c r="E177" s="231" t="s">
        <v>18</v>
      </c>
      <c r="F177" s="232" t="s">
        <v>7070</v>
      </c>
      <c r="G177" s="230"/>
      <c r="H177" s="231" t="s">
        <v>18</v>
      </c>
      <c r="I177" s="233"/>
      <c r="J177" s="230"/>
      <c r="K177" s="230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252</v>
      </c>
      <c r="AU177" s="238" t="s">
        <v>79</v>
      </c>
      <c r="AV177" s="15" t="s">
        <v>77</v>
      </c>
      <c r="AW177" s="15" t="s">
        <v>32</v>
      </c>
      <c r="AX177" s="15" t="s">
        <v>70</v>
      </c>
      <c r="AY177" s="238" t="s">
        <v>244</v>
      </c>
    </row>
    <row r="178" spans="1:65" s="13" customFormat="1">
      <c r="B178" s="195"/>
      <c r="C178" s="196"/>
      <c r="D178" s="197" t="s">
        <v>252</v>
      </c>
      <c r="E178" s="198" t="s">
        <v>18</v>
      </c>
      <c r="F178" s="199" t="s">
        <v>7071</v>
      </c>
      <c r="G178" s="196"/>
      <c r="H178" s="200">
        <v>52.9</v>
      </c>
      <c r="I178" s="201"/>
      <c r="J178" s="196"/>
      <c r="K178" s="196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252</v>
      </c>
      <c r="AU178" s="206" t="s">
        <v>79</v>
      </c>
      <c r="AV178" s="13" t="s">
        <v>79</v>
      </c>
      <c r="AW178" s="13" t="s">
        <v>32</v>
      </c>
      <c r="AX178" s="13" t="s">
        <v>70</v>
      </c>
      <c r="AY178" s="206" t="s">
        <v>244</v>
      </c>
    </row>
    <row r="179" spans="1:65" s="14" customFormat="1">
      <c r="B179" s="207"/>
      <c r="C179" s="208"/>
      <c r="D179" s="197" t="s">
        <v>252</v>
      </c>
      <c r="E179" s="209" t="s">
        <v>18</v>
      </c>
      <c r="F179" s="210" t="s">
        <v>254</v>
      </c>
      <c r="G179" s="208"/>
      <c r="H179" s="211">
        <v>531.70000000000005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252</v>
      </c>
      <c r="AU179" s="217" t="s">
        <v>79</v>
      </c>
      <c r="AV179" s="14" t="s">
        <v>250</v>
      </c>
      <c r="AW179" s="14" t="s">
        <v>32</v>
      </c>
      <c r="AX179" s="14" t="s">
        <v>77</v>
      </c>
      <c r="AY179" s="217" t="s">
        <v>244</v>
      </c>
    </row>
    <row r="180" spans="1:65" s="2" customFormat="1" ht="37.9" customHeight="1">
      <c r="A180" s="36"/>
      <c r="B180" s="37"/>
      <c r="C180" s="181" t="s">
        <v>279</v>
      </c>
      <c r="D180" s="181" t="s">
        <v>246</v>
      </c>
      <c r="E180" s="182" t="s">
        <v>580</v>
      </c>
      <c r="F180" s="183" t="s">
        <v>581</v>
      </c>
      <c r="G180" s="184" t="s">
        <v>289</v>
      </c>
      <c r="H180" s="185">
        <v>951.71600000000001</v>
      </c>
      <c r="I180" s="186"/>
      <c r="J180" s="187">
        <f>ROUND(I180*H180,2)</f>
        <v>0</v>
      </c>
      <c r="K180" s="188"/>
      <c r="L180" s="41"/>
      <c r="M180" s="189" t="s">
        <v>18</v>
      </c>
      <c r="N180" s="190" t="s">
        <v>41</v>
      </c>
      <c r="O180" s="66"/>
      <c r="P180" s="191">
        <f>O180*H180</f>
        <v>0</v>
      </c>
      <c r="Q180" s="191">
        <v>0</v>
      </c>
      <c r="R180" s="191">
        <f>Q180*H180</f>
        <v>0</v>
      </c>
      <c r="S180" s="191">
        <v>0.01</v>
      </c>
      <c r="T180" s="192">
        <f>S180*H180</f>
        <v>9.5171600000000005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250</v>
      </c>
      <c r="AT180" s="193" t="s">
        <v>246</v>
      </c>
      <c r="AU180" s="193" t="s">
        <v>79</v>
      </c>
      <c r="AY180" s="19" t="s">
        <v>244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77</v>
      </c>
      <c r="BK180" s="194">
        <f>ROUND(I180*H180,2)</f>
        <v>0</v>
      </c>
      <c r="BL180" s="19" t="s">
        <v>250</v>
      </c>
      <c r="BM180" s="193" t="s">
        <v>7094</v>
      </c>
    </row>
    <row r="181" spans="1:65" s="15" customFormat="1">
      <c r="B181" s="229"/>
      <c r="C181" s="230"/>
      <c r="D181" s="197" t="s">
        <v>252</v>
      </c>
      <c r="E181" s="231" t="s">
        <v>18</v>
      </c>
      <c r="F181" s="232" t="s">
        <v>7078</v>
      </c>
      <c r="G181" s="230"/>
      <c r="H181" s="231" t="s">
        <v>18</v>
      </c>
      <c r="I181" s="233"/>
      <c r="J181" s="230"/>
      <c r="K181" s="230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252</v>
      </c>
      <c r="AU181" s="238" t="s">
        <v>79</v>
      </c>
      <c r="AV181" s="15" t="s">
        <v>77</v>
      </c>
      <c r="AW181" s="15" t="s">
        <v>32</v>
      </c>
      <c r="AX181" s="15" t="s">
        <v>70</v>
      </c>
      <c r="AY181" s="238" t="s">
        <v>244</v>
      </c>
    </row>
    <row r="182" spans="1:65" s="15" customFormat="1">
      <c r="B182" s="229"/>
      <c r="C182" s="230"/>
      <c r="D182" s="197" t="s">
        <v>252</v>
      </c>
      <c r="E182" s="231" t="s">
        <v>18</v>
      </c>
      <c r="F182" s="232" t="s">
        <v>7054</v>
      </c>
      <c r="G182" s="230"/>
      <c r="H182" s="231" t="s">
        <v>18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252</v>
      </c>
      <c r="AU182" s="238" t="s">
        <v>79</v>
      </c>
      <c r="AV182" s="15" t="s">
        <v>77</v>
      </c>
      <c r="AW182" s="15" t="s">
        <v>32</v>
      </c>
      <c r="AX182" s="15" t="s">
        <v>70</v>
      </c>
      <c r="AY182" s="238" t="s">
        <v>244</v>
      </c>
    </row>
    <row r="183" spans="1:65" s="13" customFormat="1">
      <c r="B183" s="195"/>
      <c r="C183" s="196"/>
      <c r="D183" s="197" t="s">
        <v>252</v>
      </c>
      <c r="E183" s="198" t="s">
        <v>18</v>
      </c>
      <c r="F183" s="199" t="s">
        <v>7079</v>
      </c>
      <c r="G183" s="196"/>
      <c r="H183" s="200">
        <v>67.66</v>
      </c>
      <c r="I183" s="201"/>
      <c r="J183" s="196"/>
      <c r="K183" s="196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252</v>
      </c>
      <c r="AU183" s="206" t="s">
        <v>79</v>
      </c>
      <c r="AV183" s="13" t="s">
        <v>79</v>
      </c>
      <c r="AW183" s="13" t="s">
        <v>32</v>
      </c>
      <c r="AX183" s="13" t="s">
        <v>70</v>
      </c>
      <c r="AY183" s="206" t="s">
        <v>244</v>
      </c>
    </row>
    <row r="184" spans="1:65" s="15" customFormat="1">
      <c r="B184" s="229"/>
      <c r="C184" s="230"/>
      <c r="D184" s="197" t="s">
        <v>252</v>
      </c>
      <c r="E184" s="231" t="s">
        <v>18</v>
      </c>
      <c r="F184" s="232" t="s">
        <v>7056</v>
      </c>
      <c r="G184" s="230"/>
      <c r="H184" s="231" t="s">
        <v>18</v>
      </c>
      <c r="I184" s="233"/>
      <c r="J184" s="230"/>
      <c r="K184" s="230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252</v>
      </c>
      <c r="AU184" s="238" t="s">
        <v>79</v>
      </c>
      <c r="AV184" s="15" t="s">
        <v>77</v>
      </c>
      <c r="AW184" s="15" t="s">
        <v>32</v>
      </c>
      <c r="AX184" s="15" t="s">
        <v>70</v>
      </c>
      <c r="AY184" s="238" t="s">
        <v>244</v>
      </c>
    </row>
    <row r="185" spans="1:65" s="13" customFormat="1">
      <c r="B185" s="195"/>
      <c r="C185" s="196"/>
      <c r="D185" s="197" t="s">
        <v>252</v>
      </c>
      <c r="E185" s="198" t="s">
        <v>18</v>
      </c>
      <c r="F185" s="199" t="s">
        <v>7080</v>
      </c>
      <c r="G185" s="196"/>
      <c r="H185" s="200">
        <v>43.86</v>
      </c>
      <c r="I185" s="201"/>
      <c r="J185" s="196"/>
      <c r="K185" s="196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252</v>
      </c>
      <c r="AU185" s="206" t="s">
        <v>79</v>
      </c>
      <c r="AV185" s="13" t="s">
        <v>79</v>
      </c>
      <c r="AW185" s="13" t="s">
        <v>32</v>
      </c>
      <c r="AX185" s="13" t="s">
        <v>70</v>
      </c>
      <c r="AY185" s="206" t="s">
        <v>244</v>
      </c>
    </row>
    <row r="186" spans="1:65" s="15" customFormat="1">
      <c r="B186" s="229"/>
      <c r="C186" s="230"/>
      <c r="D186" s="197" t="s">
        <v>252</v>
      </c>
      <c r="E186" s="231" t="s">
        <v>18</v>
      </c>
      <c r="F186" s="232" t="s">
        <v>7058</v>
      </c>
      <c r="G186" s="230"/>
      <c r="H186" s="231" t="s">
        <v>18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252</v>
      </c>
      <c r="AU186" s="238" t="s">
        <v>79</v>
      </c>
      <c r="AV186" s="15" t="s">
        <v>77</v>
      </c>
      <c r="AW186" s="15" t="s">
        <v>32</v>
      </c>
      <c r="AX186" s="15" t="s">
        <v>70</v>
      </c>
      <c r="AY186" s="238" t="s">
        <v>244</v>
      </c>
    </row>
    <row r="187" spans="1:65" s="13" customFormat="1">
      <c r="B187" s="195"/>
      <c r="C187" s="196"/>
      <c r="D187" s="197" t="s">
        <v>252</v>
      </c>
      <c r="E187" s="198" t="s">
        <v>18</v>
      </c>
      <c r="F187" s="199" t="s">
        <v>7081</v>
      </c>
      <c r="G187" s="196"/>
      <c r="H187" s="200">
        <v>116.405</v>
      </c>
      <c r="I187" s="201"/>
      <c r="J187" s="196"/>
      <c r="K187" s="196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252</v>
      </c>
      <c r="AU187" s="206" t="s">
        <v>79</v>
      </c>
      <c r="AV187" s="13" t="s">
        <v>79</v>
      </c>
      <c r="AW187" s="13" t="s">
        <v>32</v>
      </c>
      <c r="AX187" s="13" t="s">
        <v>70</v>
      </c>
      <c r="AY187" s="206" t="s">
        <v>244</v>
      </c>
    </row>
    <row r="188" spans="1:65" s="15" customFormat="1">
      <c r="B188" s="229"/>
      <c r="C188" s="230"/>
      <c r="D188" s="197" t="s">
        <v>252</v>
      </c>
      <c r="E188" s="231" t="s">
        <v>18</v>
      </c>
      <c r="F188" s="232" t="s">
        <v>7060</v>
      </c>
      <c r="G188" s="230"/>
      <c r="H188" s="231" t="s">
        <v>18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252</v>
      </c>
      <c r="AU188" s="238" t="s">
        <v>79</v>
      </c>
      <c r="AV188" s="15" t="s">
        <v>77</v>
      </c>
      <c r="AW188" s="15" t="s">
        <v>32</v>
      </c>
      <c r="AX188" s="15" t="s">
        <v>70</v>
      </c>
      <c r="AY188" s="238" t="s">
        <v>244</v>
      </c>
    </row>
    <row r="189" spans="1:65" s="13" customFormat="1">
      <c r="B189" s="195"/>
      <c r="C189" s="196"/>
      <c r="D189" s="197" t="s">
        <v>252</v>
      </c>
      <c r="E189" s="198" t="s">
        <v>18</v>
      </c>
      <c r="F189" s="199" t="s">
        <v>7081</v>
      </c>
      <c r="G189" s="196"/>
      <c r="H189" s="200">
        <v>116.405</v>
      </c>
      <c r="I189" s="201"/>
      <c r="J189" s="196"/>
      <c r="K189" s="196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252</v>
      </c>
      <c r="AU189" s="206" t="s">
        <v>79</v>
      </c>
      <c r="AV189" s="13" t="s">
        <v>79</v>
      </c>
      <c r="AW189" s="13" t="s">
        <v>32</v>
      </c>
      <c r="AX189" s="13" t="s">
        <v>70</v>
      </c>
      <c r="AY189" s="206" t="s">
        <v>244</v>
      </c>
    </row>
    <row r="190" spans="1:65" s="15" customFormat="1">
      <c r="B190" s="229"/>
      <c r="C190" s="230"/>
      <c r="D190" s="197" t="s">
        <v>252</v>
      </c>
      <c r="E190" s="231" t="s">
        <v>18</v>
      </c>
      <c r="F190" s="232" t="s">
        <v>7061</v>
      </c>
      <c r="G190" s="230"/>
      <c r="H190" s="231" t="s">
        <v>18</v>
      </c>
      <c r="I190" s="233"/>
      <c r="J190" s="230"/>
      <c r="K190" s="230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252</v>
      </c>
      <c r="AU190" s="238" t="s">
        <v>79</v>
      </c>
      <c r="AV190" s="15" t="s">
        <v>77</v>
      </c>
      <c r="AW190" s="15" t="s">
        <v>32</v>
      </c>
      <c r="AX190" s="15" t="s">
        <v>70</v>
      </c>
      <c r="AY190" s="238" t="s">
        <v>244</v>
      </c>
    </row>
    <row r="191" spans="1:65" s="13" customFormat="1">
      <c r="B191" s="195"/>
      <c r="C191" s="196"/>
      <c r="D191" s="197" t="s">
        <v>252</v>
      </c>
      <c r="E191" s="198" t="s">
        <v>18</v>
      </c>
      <c r="F191" s="199" t="s">
        <v>7081</v>
      </c>
      <c r="G191" s="196"/>
      <c r="H191" s="200">
        <v>116.405</v>
      </c>
      <c r="I191" s="201"/>
      <c r="J191" s="196"/>
      <c r="K191" s="196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252</v>
      </c>
      <c r="AU191" s="206" t="s">
        <v>79</v>
      </c>
      <c r="AV191" s="13" t="s">
        <v>79</v>
      </c>
      <c r="AW191" s="13" t="s">
        <v>32</v>
      </c>
      <c r="AX191" s="13" t="s">
        <v>70</v>
      </c>
      <c r="AY191" s="206" t="s">
        <v>244</v>
      </c>
    </row>
    <row r="192" spans="1:65" s="15" customFormat="1">
      <c r="B192" s="229"/>
      <c r="C192" s="230"/>
      <c r="D192" s="197" t="s">
        <v>252</v>
      </c>
      <c r="E192" s="231" t="s">
        <v>18</v>
      </c>
      <c r="F192" s="232" t="s">
        <v>7062</v>
      </c>
      <c r="G192" s="230"/>
      <c r="H192" s="231" t="s">
        <v>18</v>
      </c>
      <c r="I192" s="233"/>
      <c r="J192" s="230"/>
      <c r="K192" s="230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252</v>
      </c>
      <c r="AU192" s="238" t="s">
        <v>79</v>
      </c>
      <c r="AV192" s="15" t="s">
        <v>77</v>
      </c>
      <c r="AW192" s="15" t="s">
        <v>32</v>
      </c>
      <c r="AX192" s="15" t="s">
        <v>70</v>
      </c>
      <c r="AY192" s="238" t="s">
        <v>244</v>
      </c>
    </row>
    <row r="193" spans="1:65" s="13" customFormat="1">
      <c r="B193" s="195"/>
      <c r="C193" s="196"/>
      <c r="D193" s="197" t="s">
        <v>252</v>
      </c>
      <c r="E193" s="198" t="s">
        <v>18</v>
      </c>
      <c r="F193" s="199" t="s">
        <v>7081</v>
      </c>
      <c r="G193" s="196"/>
      <c r="H193" s="200">
        <v>116.405</v>
      </c>
      <c r="I193" s="201"/>
      <c r="J193" s="196"/>
      <c r="K193" s="196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252</v>
      </c>
      <c r="AU193" s="206" t="s">
        <v>79</v>
      </c>
      <c r="AV193" s="13" t="s">
        <v>79</v>
      </c>
      <c r="AW193" s="13" t="s">
        <v>32</v>
      </c>
      <c r="AX193" s="13" t="s">
        <v>70</v>
      </c>
      <c r="AY193" s="206" t="s">
        <v>244</v>
      </c>
    </row>
    <row r="194" spans="1:65" s="15" customFormat="1">
      <c r="B194" s="229"/>
      <c r="C194" s="230"/>
      <c r="D194" s="197" t="s">
        <v>252</v>
      </c>
      <c r="E194" s="231" t="s">
        <v>18</v>
      </c>
      <c r="F194" s="232" t="s">
        <v>7063</v>
      </c>
      <c r="G194" s="230"/>
      <c r="H194" s="231" t="s">
        <v>18</v>
      </c>
      <c r="I194" s="233"/>
      <c r="J194" s="230"/>
      <c r="K194" s="230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252</v>
      </c>
      <c r="AU194" s="238" t="s">
        <v>79</v>
      </c>
      <c r="AV194" s="15" t="s">
        <v>77</v>
      </c>
      <c r="AW194" s="15" t="s">
        <v>32</v>
      </c>
      <c r="AX194" s="15" t="s">
        <v>70</v>
      </c>
      <c r="AY194" s="238" t="s">
        <v>244</v>
      </c>
    </row>
    <row r="195" spans="1:65" s="15" customFormat="1">
      <c r="B195" s="229"/>
      <c r="C195" s="230"/>
      <c r="D195" s="197" t="s">
        <v>252</v>
      </c>
      <c r="E195" s="231" t="s">
        <v>18</v>
      </c>
      <c r="F195" s="232" t="s">
        <v>7082</v>
      </c>
      <c r="G195" s="230"/>
      <c r="H195" s="231" t="s">
        <v>18</v>
      </c>
      <c r="I195" s="233"/>
      <c r="J195" s="230"/>
      <c r="K195" s="230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252</v>
      </c>
      <c r="AU195" s="238" t="s">
        <v>79</v>
      </c>
      <c r="AV195" s="15" t="s">
        <v>77</v>
      </c>
      <c r="AW195" s="15" t="s">
        <v>32</v>
      </c>
      <c r="AX195" s="15" t="s">
        <v>70</v>
      </c>
      <c r="AY195" s="238" t="s">
        <v>244</v>
      </c>
    </row>
    <row r="196" spans="1:65" s="15" customFormat="1">
      <c r="B196" s="229"/>
      <c r="C196" s="230"/>
      <c r="D196" s="197" t="s">
        <v>252</v>
      </c>
      <c r="E196" s="231" t="s">
        <v>18</v>
      </c>
      <c r="F196" s="232" t="s">
        <v>7065</v>
      </c>
      <c r="G196" s="230"/>
      <c r="H196" s="231" t="s">
        <v>18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252</v>
      </c>
      <c r="AU196" s="238" t="s">
        <v>79</v>
      </c>
      <c r="AV196" s="15" t="s">
        <v>77</v>
      </c>
      <c r="AW196" s="15" t="s">
        <v>32</v>
      </c>
      <c r="AX196" s="15" t="s">
        <v>70</v>
      </c>
      <c r="AY196" s="238" t="s">
        <v>244</v>
      </c>
    </row>
    <row r="197" spans="1:65" s="13" customFormat="1">
      <c r="B197" s="195"/>
      <c r="C197" s="196"/>
      <c r="D197" s="197" t="s">
        <v>252</v>
      </c>
      <c r="E197" s="198" t="s">
        <v>18</v>
      </c>
      <c r="F197" s="199" t="s">
        <v>7083</v>
      </c>
      <c r="G197" s="196"/>
      <c r="H197" s="200">
        <v>255.91800000000001</v>
      </c>
      <c r="I197" s="201"/>
      <c r="J197" s="196"/>
      <c r="K197" s="196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252</v>
      </c>
      <c r="AU197" s="206" t="s">
        <v>79</v>
      </c>
      <c r="AV197" s="13" t="s">
        <v>79</v>
      </c>
      <c r="AW197" s="13" t="s">
        <v>32</v>
      </c>
      <c r="AX197" s="13" t="s">
        <v>70</v>
      </c>
      <c r="AY197" s="206" t="s">
        <v>244</v>
      </c>
    </row>
    <row r="198" spans="1:65" s="15" customFormat="1">
      <c r="B198" s="229"/>
      <c r="C198" s="230"/>
      <c r="D198" s="197" t="s">
        <v>252</v>
      </c>
      <c r="E198" s="231" t="s">
        <v>18</v>
      </c>
      <c r="F198" s="232" t="s">
        <v>7070</v>
      </c>
      <c r="G198" s="230"/>
      <c r="H198" s="231" t="s">
        <v>18</v>
      </c>
      <c r="I198" s="233"/>
      <c r="J198" s="230"/>
      <c r="K198" s="230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252</v>
      </c>
      <c r="AU198" s="238" t="s">
        <v>79</v>
      </c>
      <c r="AV198" s="15" t="s">
        <v>77</v>
      </c>
      <c r="AW198" s="15" t="s">
        <v>32</v>
      </c>
      <c r="AX198" s="15" t="s">
        <v>70</v>
      </c>
      <c r="AY198" s="238" t="s">
        <v>244</v>
      </c>
    </row>
    <row r="199" spans="1:65" s="13" customFormat="1">
      <c r="B199" s="195"/>
      <c r="C199" s="196"/>
      <c r="D199" s="197" t="s">
        <v>252</v>
      </c>
      <c r="E199" s="198" t="s">
        <v>18</v>
      </c>
      <c r="F199" s="199" t="s">
        <v>7084</v>
      </c>
      <c r="G199" s="196"/>
      <c r="H199" s="200">
        <v>118.658</v>
      </c>
      <c r="I199" s="201"/>
      <c r="J199" s="196"/>
      <c r="K199" s="196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252</v>
      </c>
      <c r="AU199" s="206" t="s">
        <v>79</v>
      </c>
      <c r="AV199" s="13" t="s">
        <v>79</v>
      </c>
      <c r="AW199" s="13" t="s">
        <v>32</v>
      </c>
      <c r="AX199" s="13" t="s">
        <v>70</v>
      </c>
      <c r="AY199" s="206" t="s">
        <v>244</v>
      </c>
    </row>
    <row r="200" spans="1:65" s="14" customFormat="1">
      <c r="B200" s="207"/>
      <c r="C200" s="208"/>
      <c r="D200" s="197" t="s">
        <v>252</v>
      </c>
      <c r="E200" s="209" t="s">
        <v>18</v>
      </c>
      <c r="F200" s="210" t="s">
        <v>254</v>
      </c>
      <c r="G200" s="208"/>
      <c r="H200" s="211">
        <v>951.71600000000001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252</v>
      </c>
      <c r="AU200" s="217" t="s">
        <v>79</v>
      </c>
      <c r="AV200" s="14" t="s">
        <v>250</v>
      </c>
      <c r="AW200" s="14" t="s">
        <v>32</v>
      </c>
      <c r="AX200" s="14" t="s">
        <v>77</v>
      </c>
      <c r="AY200" s="217" t="s">
        <v>244</v>
      </c>
    </row>
    <row r="201" spans="1:65" s="12" customFormat="1" ht="22.9" customHeight="1">
      <c r="B201" s="165"/>
      <c r="C201" s="166"/>
      <c r="D201" s="167" t="s">
        <v>69</v>
      </c>
      <c r="E201" s="179" t="s">
        <v>583</v>
      </c>
      <c r="F201" s="179" t="s">
        <v>584</v>
      </c>
      <c r="G201" s="166"/>
      <c r="H201" s="166"/>
      <c r="I201" s="169"/>
      <c r="J201" s="180">
        <f>BK201</f>
        <v>0</v>
      </c>
      <c r="K201" s="166"/>
      <c r="L201" s="171"/>
      <c r="M201" s="172"/>
      <c r="N201" s="173"/>
      <c r="O201" s="173"/>
      <c r="P201" s="174">
        <f>SUM(P202:P206)</f>
        <v>0</v>
      </c>
      <c r="Q201" s="173"/>
      <c r="R201" s="174">
        <f>SUM(R202:R206)</f>
        <v>0</v>
      </c>
      <c r="S201" s="173"/>
      <c r="T201" s="175">
        <f>SUM(T202:T206)</f>
        <v>0</v>
      </c>
      <c r="AR201" s="176" t="s">
        <v>77</v>
      </c>
      <c r="AT201" s="177" t="s">
        <v>69</v>
      </c>
      <c r="AU201" s="177" t="s">
        <v>77</v>
      </c>
      <c r="AY201" s="176" t="s">
        <v>244</v>
      </c>
      <c r="BK201" s="178">
        <f>SUM(BK202:BK206)</f>
        <v>0</v>
      </c>
    </row>
    <row r="202" spans="1:65" s="2" customFormat="1" ht="44.25" customHeight="1">
      <c r="A202" s="36"/>
      <c r="B202" s="37"/>
      <c r="C202" s="181" t="s">
        <v>267</v>
      </c>
      <c r="D202" s="181" t="s">
        <v>246</v>
      </c>
      <c r="E202" s="182" t="s">
        <v>2774</v>
      </c>
      <c r="F202" s="183" t="s">
        <v>2775</v>
      </c>
      <c r="G202" s="184" t="s">
        <v>262</v>
      </c>
      <c r="H202" s="185">
        <v>15.845000000000001</v>
      </c>
      <c r="I202" s="186"/>
      <c r="J202" s="187">
        <f>ROUND(I202*H202,2)</f>
        <v>0</v>
      </c>
      <c r="K202" s="188"/>
      <c r="L202" s="41"/>
      <c r="M202" s="189" t="s">
        <v>18</v>
      </c>
      <c r="N202" s="190" t="s">
        <v>41</v>
      </c>
      <c r="O202" s="6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250</v>
      </c>
      <c r="AT202" s="193" t="s">
        <v>246</v>
      </c>
      <c r="AU202" s="193" t="s">
        <v>79</v>
      </c>
      <c r="AY202" s="19" t="s">
        <v>244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77</v>
      </c>
      <c r="BK202" s="194">
        <f>ROUND(I202*H202,2)</f>
        <v>0</v>
      </c>
      <c r="BL202" s="19" t="s">
        <v>250</v>
      </c>
      <c r="BM202" s="193" t="s">
        <v>7095</v>
      </c>
    </row>
    <row r="203" spans="1:65" s="2" customFormat="1" ht="33" customHeight="1">
      <c r="A203" s="36"/>
      <c r="B203" s="37"/>
      <c r="C203" s="181" t="s">
        <v>286</v>
      </c>
      <c r="D203" s="181" t="s">
        <v>246</v>
      </c>
      <c r="E203" s="182" t="s">
        <v>2778</v>
      </c>
      <c r="F203" s="183" t="s">
        <v>2779</v>
      </c>
      <c r="G203" s="184" t="s">
        <v>262</v>
      </c>
      <c r="H203" s="185">
        <v>15.845000000000001</v>
      </c>
      <c r="I203" s="186"/>
      <c r="J203" s="187">
        <f>ROUND(I203*H203,2)</f>
        <v>0</v>
      </c>
      <c r="K203" s="188"/>
      <c r="L203" s="41"/>
      <c r="M203" s="189" t="s">
        <v>18</v>
      </c>
      <c r="N203" s="190" t="s">
        <v>41</v>
      </c>
      <c r="O203" s="6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250</v>
      </c>
      <c r="AT203" s="193" t="s">
        <v>246</v>
      </c>
      <c r="AU203" s="193" t="s">
        <v>79</v>
      </c>
      <c r="AY203" s="19" t="s">
        <v>244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77</v>
      </c>
      <c r="BK203" s="194">
        <f>ROUND(I203*H203,2)</f>
        <v>0</v>
      </c>
      <c r="BL203" s="19" t="s">
        <v>250</v>
      </c>
      <c r="BM203" s="193" t="s">
        <v>7096</v>
      </c>
    </row>
    <row r="204" spans="1:65" s="2" customFormat="1" ht="44.25" customHeight="1">
      <c r="A204" s="36"/>
      <c r="B204" s="37"/>
      <c r="C204" s="181" t="s">
        <v>293</v>
      </c>
      <c r="D204" s="181" t="s">
        <v>246</v>
      </c>
      <c r="E204" s="182" t="s">
        <v>594</v>
      </c>
      <c r="F204" s="183" t="s">
        <v>2782</v>
      </c>
      <c r="G204" s="184" t="s">
        <v>262</v>
      </c>
      <c r="H204" s="185">
        <v>142.60499999999999</v>
      </c>
      <c r="I204" s="186"/>
      <c r="J204" s="187">
        <f>ROUND(I204*H204,2)</f>
        <v>0</v>
      </c>
      <c r="K204" s="188"/>
      <c r="L204" s="41"/>
      <c r="M204" s="189" t="s">
        <v>18</v>
      </c>
      <c r="N204" s="190" t="s">
        <v>41</v>
      </c>
      <c r="O204" s="66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3" t="s">
        <v>250</v>
      </c>
      <c r="AT204" s="193" t="s">
        <v>246</v>
      </c>
      <c r="AU204" s="193" t="s">
        <v>79</v>
      </c>
      <c r="AY204" s="19" t="s">
        <v>244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77</v>
      </c>
      <c r="BK204" s="194">
        <f>ROUND(I204*H204,2)</f>
        <v>0</v>
      </c>
      <c r="BL204" s="19" t="s">
        <v>250</v>
      </c>
      <c r="BM204" s="193" t="s">
        <v>7097</v>
      </c>
    </row>
    <row r="205" spans="1:65" s="13" customFormat="1">
      <c r="B205" s="195"/>
      <c r="C205" s="196"/>
      <c r="D205" s="197" t="s">
        <v>252</v>
      </c>
      <c r="E205" s="198" t="s">
        <v>18</v>
      </c>
      <c r="F205" s="199" t="s">
        <v>7098</v>
      </c>
      <c r="G205" s="196"/>
      <c r="H205" s="200">
        <v>142.60499999999999</v>
      </c>
      <c r="I205" s="201"/>
      <c r="J205" s="196"/>
      <c r="K205" s="196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252</v>
      </c>
      <c r="AU205" s="206" t="s">
        <v>79</v>
      </c>
      <c r="AV205" s="13" t="s">
        <v>79</v>
      </c>
      <c r="AW205" s="13" t="s">
        <v>32</v>
      </c>
      <c r="AX205" s="13" t="s">
        <v>77</v>
      </c>
      <c r="AY205" s="206" t="s">
        <v>244</v>
      </c>
    </row>
    <row r="206" spans="1:65" s="2" customFormat="1" ht="44.25" customHeight="1">
      <c r="A206" s="36"/>
      <c r="B206" s="37"/>
      <c r="C206" s="181" t="s">
        <v>126</v>
      </c>
      <c r="D206" s="181" t="s">
        <v>246</v>
      </c>
      <c r="E206" s="182" t="s">
        <v>599</v>
      </c>
      <c r="F206" s="183" t="s">
        <v>600</v>
      </c>
      <c r="G206" s="184" t="s">
        <v>262</v>
      </c>
      <c r="H206" s="185">
        <v>15.845000000000001</v>
      </c>
      <c r="I206" s="186"/>
      <c r="J206" s="187">
        <f>ROUND(I206*H206,2)</f>
        <v>0</v>
      </c>
      <c r="K206" s="188"/>
      <c r="L206" s="41"/>
      <c r="M206" s="189" t="s">
        <v>18</v>
      </c>
      <c r="N206" s="190" t="s">
        <v>41</v>
      </c>
      <c r="O206" s="6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250</v>
      </c>
      <c r="AT206" s="193" t="s">
        <v>246</v>
      </c>
      <c r="AU206" s="193" t="s">
        <v>79</v>
      </c>
      <c r="AY206" s="19" t="s">
        <v>244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77</v>
      </c>
      <c r="BK206" s="194">
        <f>ROUND(I206*H206,2)</f>
        <v>0</v>
      </c>
      <c r="BL206" s="19" t="s">
        <v>250</v>
      </c>
      <c r="BM206" s="193" t="s">
        <v>7099</v>
      </c>
    </row>
    <row r="207" spans="1:65" s="12" customFormat="1" ht="22.9" customHeight="1">
      <c r="B207" s="165"/>
      <c r="C207" s="166"/>
      <c r="D207" s="167" t="s">
        <v>69</v>
      </c>
      <c r="E207" s="179" t="s">
        <v>602</v>
      </c>
      <c r="F207" s="179" t="s">
        <v>603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P208</f>
        <v>0</v>
      </c>
      <c r="Q207" s="173"/>
      <c r="R207" s="174">
        <f>R208</f>
        <v>0</v>
      </c>
      <c r="S207" s="173"/>
      <c r="T207" s="175">
        <f>T208</f>
        <v>0</v>
      </c>
      <c r="AR207" s="176" t="s">
        <v>77</v>
      </c>
      <c r="AT207" s="177" t="s">
        <v>69</v>
      </c>
      <c r="AU207" s="177" t="s">
        <v>77</v>
      </c>
      <c r="AY207" s="176" t="s">
        <v>244</v>
      </c>
      <c r="BK207" s="178">
        <f>BK208</f>
        <v>0</v>
      </c>
    </row>
    <row r="208" spans="1:65" s="2" customFormat="1" ht="55.5" customHeight="1">
      <c r="A208" s="36"/>
      <c r="B208" s="37"/>
      <c r="C208" s="181" t="s">
        <v>139</v>
      </c>
      <c r="D208" s="181" t="s">
        <v>246</v>
      </c>
      <c r="E208" s="182" t="s">
        <v>2788</v>
      </c>
      <c r="F208" s="183" t="s">
        <v>2789</v>
      </c>
      <c r="G208" s="184" t="s">
        <v>262</v>
      </c>
      <c r="H208" s="185">
        <v>29.122</v>
      </c>
      <c r="I208" s="186"/>
      <c r="J208" s="187">
        <f>ROUND(I208*H208,2)</f>
        <v>0</v>
      </c>
      <c r="K208" s="188"/>
      <c r="L208" s="41"/>
      <c r="M208" s="189" t="s">
        <v>18</v>
      </c>
      <c r="N208" s="190" t="s">
        <v>41</v>
      </c>
      <c r="O208" s="6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250</v>
      </c>
      <c r="AT208" s="193" t="s">
        <v>246</v>
      </c>
      <c r="AU208" s="193" t="s">
        <v>79</v>
      </c>
      <c r="AY208" s="19" t="s">
        <v>244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77</v>
      </c>
      <c r="BK208" s="194">
        <f>ROUND(I208*H208,2)</f>
        <v>0</v>
      </c>
      <c r="BL208" s="19" t="s">
        <v>250</v>
      </c>
      <c r="BM208" s="193" t="s">
        <v>7100</v>
      </c>
    </row>
    <row r="209" spans="1:65" s="12" customFormat="1" ht="25.9" customHeight="1">
      <c r="B209" s="165"/>
      <c r="C209" s="166"/>
      <c r="D209" s="167" t="s">
        <v>69</v>
      </c>
      <c r="E209" s="168" t="s">
        <v>608</v>
      </c>
      <c r="F209" s="168" t="s">
        <v>609</v>
      </c>
      <c r="G209" s="166"/>
      <c r="H209" s="166"/>
      <c r="I209" s="169"/>
      <c r="J209" s="170">
        <f>BK209</f>
        <v>0</v>
      </c>
      <c r="K209" s="166"/>
      <c r="L209" s="171"/>
      <c r="M209" s="172"/>
      <c r="N209" s="173"/>
      <c r="O209" s="173"/>
      <c r="P209" s="174">
        <f>P210+P213+P339</f>
        <v>0</v>
      </c>
      <c r="Q209" s="173"/>
      <c r="R209" s="174">
        <f>R210+R213+R339</f>
        <v>3.4572746099999998</v>
      </c>
      <c r="S209" s="173"/>
      <c r="T209" s="175">
        <f>T210+T213+T339</f>
        <v>1.0111856399999999</v>
      </c>
      <c r="AR209" s="176" t="s">
        <v>79</v>
      </c>
      <c r="AT209" s="177" t="s">
        <v>69</v>
      </c>
      <c r="AU209" s="177" t="s">
        <v>70</v>
      </c>
      <c r="AY209" s="176" t="s">
        <v>244</v>
      </c>
      <c r="BK209" s="178">
        <f>BK210+BK213+BK339</f>
        <v>0</v>
      </c>
    </row>
    <row r="210" spans="1:65" s="12" customFormat="1" ht="22.9" customHeight="1">
      <c r="B210" s="165"/>
      <c r="C210" s="166"/>
      <c r="D210" s="167" t="s">
        <v>69</v>
      </c>
      <c r="E210" s="179" t="s">
        <v>4963</v>
      </c>
      <c r="F210" s="179" t="s">
        <v>4964</v>
      </c>
      <c r="G210" s="166"/>
      <c r="H210" s="166"/>
      <c r="I210" s="169"/>
      <c r="J210" s="180">
        <f>BK210</f>
        <v>0</v>
      </c>
      <c r="K210" s="166"/>
      <c r="L210" s="171"/>
      <c r="M210" s="172"/>
      <c r="N210" s="173"/>
      <c r="O210" s="173"/>
      <c r="P210" s="174">
        <f>SUM(P211:P212)</f>
        <v>0</v>
      </c>
      <c r="Q210" s="173"/>
      <c r="R210" s="174">
        <f>SUM(R211:R212)</f>
        <v>0</v>
      </c>
      <c r="S210" s="173"/>
      <c r="T210" s="175">
        <f>SUM(T211:T212)</f>
        <v>0</v>
      </c>
      <c r="AR210" s="176" t="s">
        <v>79</v>
      </c>
      <c r="AT210" s="177" t="s">
        <v>69</v>
      </c>
      <c r="AU210" s="177" t="s">
        <v>77</v>
      </c>
      <c r="AY210" s="176" t="s">
        <v>244</v>
      </c>
      <c r="BK210" s="178">
        <f>SUM(BK211:BK212)</f>
        <v>0</v>
      </c>
    </row>
    <row r="211" spans="1:65" s="2" customFormat="1" ht="24.2" customHeight="1">
      <c r="A211" s="36"/>
      <c r="B211" s="37"/>
      <c r="C211" s="181" t="s">
        <v>146</v>
      </c>
      <c r="D211" s="181" t="s">
        <v>246</v>
      </c>
      <c r="E211" s="182" t="s">
        <v>77</v>
      </c>
      <c r="F211" s="183" t="s">
        <v>7101</v>
      </c>
      <c r="G211" s="184" t="s">
        <v>379</v>
      </c>
      <c r="H211" s="185">
        <v>55</v>
      </c>
      <c r="I211" s="186"/>
      <c r="J211" s="187">
        <f>ROUND(I211*H211,2)</f>
        <v>0</v>
      </c>
      <c r="K211" s="188"/>
      <c r="L211" s="41"/>
      <c r="M211" s="189" t="s">
        <v>18</v>
      </c>
      <c r="N211" s="190" t="s">
        <v>41</v>
      </c>
      <c r="O211" s="6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167</v>
      </c>
      <c r="AT211" s="193" t="s">
        <v>246</v>
      </c>
      <c r="AU211" s="193" t="s">
        <v>79</v>
      </c>
      <c r="AY211" s="19" t="s">
        <v>244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77</v>
      </c>
      <c r="BK211" s="194">
        <f>ROUND(I211*H211,2)</f>
        <v>0</v>
      </c>
      <c r="BL211" s="19" t="s">
        <v>167</v>
      </c>
      <c r="BM211" s="193" t="s">
        <v>7102</v>
      </c>
    </row>
    <row r="212" spans="1:65" s="2" customFormat="1" ht="29.25">
      <c r="A212" s="36"/>
      <c r="B212" s="37"/>
      <c r="C212" s="38"/>
      <c r="D212" s="197" t="s">
        <v>444</v>
      </c>
      <c r="E212" s="38"/>
      <c r="F212" s="239" t="s">
        <v>7103</v>
      </c>
      <c r="G212" s="38"/>
      <c r="H212" s="38"/>
      <c r="I212" s="240"/>
      <c r="J212" s="38"/>
      <c r="K212" s="38"/>
      <c r="L212" s="41"/>
      <c r="M212" s="241"/>
      <c r="N212" s="24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444</v>
      </c>
      <c r="AU212" s="19" t="s">
        <v>79</v>
      </c>
    </row>
    <row r="213" spans="1:65" s="12" customFormat="1" ht="22.9" customHeight="1">
      <c r="B213" s="165"/>
      <c r="C213" s="166"/>
      <c r="D213" s="167" t="s">
        <v>69</v>
      </c>
      <c r="E213" s="179" t="s">
        <v>1024</v>
      </c>
      <c r="F213" s="179" t="s">
        <v>1025</v>
      </c>
      <c r="G213" s="166"/>
      <c r="H213" s="166"/>
      <c r="I213" s="169"/>
      <c r="J213" s="180">
        <f>BK213</f>
        <v>0</v>
      </c>
      <c r="K213" s="166"/>
      <c r="L213" s="171"/>
      <c r="M213" s="172"/>
      <c r="N213" s="173"/>
      <c r="O213" s="173"/>
      <c r="P213" s="174">
        <f>SUM(P214:P338)</f>
        <v>0</v>
      </c>
      <c r="Q213" s="173"/>
      <c r="R213" s="174">
        <f>SUM(R214:R338)</f>
        <v>1.7150593999999999</v>
      </c>
      <c r="S213" s="173"/>
      <c r="T213" s="175">
        <f>SUM(T214:T338)</f>
        <v>0.70461299999999993</v>
      </c>
      <c r="AR213" s="176" t="s">
        <v>79</v>
      </c>
      <c r="AT213" s="177" t="s">
        <v>69</v>
      </c>
      <c r="AU213" s="177" t="s">
        <v>77</v>
      </c>
      <c r="AY213" s="176" t="s">
        <v>244</v>
      </c>
      <c r="BK213" s="178">
        <f>SUM(BK214:BK338)</f>
        <v>0</v>
      </c>
    </row>
    <row r="214" spans="1:65" s="2" customFormat="1" ht="33" customHeight="1">
      <c r="A214" s="36"/>
      <c r="B214" s="37"/>
      <c r="C214" s="181" t="s">
        <v>158</v>
      </c>
      <c r="D214" s="181" t="s">
        <v>246</v>
      </c>
      <c r="E214" s="182" t="s">
        <v>4680</v>
      </c>
      <c r="F214" s="183" t="s">
        <v>4681</v>
      </c>
      <c r="G214" s="184" t="s">
        <v>289</v>
      </c>
      <c r="H214" s="185">
        <v>207.65</v>
      </c>
      <c r="I214" s="186"/>
      <c r="J214" s="187">
        <f>ROUND(I214*H214,2)</f>
        <v>0</v>
      </c>
      <c r="K214" s="188"/>
      <c r="L214" s="41"/>
      <c r="M214" s="189" t="s">
        <v>18</v>
      </c>
      <c r="N214" s="190" t="s">
        <v>41</v>
      </c>
      <c r="O214" s="66"/>
      <c r="P214" s="191">
        <f>O214*H214</f>
        <v>0</v>
      </c>
      <c r="Q214" s="191">
        <v>4.4999999999999997E-3</v>
      </c>
      <c r="R214" s="191">
        <f>Q214*H214</f>
        <v>0.93442499999999995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167</v>
      </c>
      <c r="AT214" s="193" t="s">
        <v>246</v>
      </c>
      <c r="AU214" s="193" t="s">
        <v>79</v>
      </c>
      <c r="AY214" s="19" t="s">
        <v>244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77</v>
      </c>
      <c r="BK214" s="194">
        <f>ROUND(I214*H214,2)</f>
        <v>0</v>
      </c>
      <c r="BL214" s="19" t="s">
        <v>167</v>
      </c>
      <c r="BM214" s="193" t="s">
        <v>7104</v>
      </c>
    </row>
    <row r="215" spans="1:65" s="15" customFormat="1">
      <c r="B215" s="229"/>
      <c r="C215" s="230"/>
      <c r="D215" s="197" t="s">
        <v>252</v>
      </c>
      <c r="E215" s="231" t="s">
        <v>18</v>
      </c>
      <c r="F215" s="232" t="s">
        <v>7058</v>
      </c>
      <c r="G215" s="230"/>
      <c r="H215" s="231" t="s">
        <v>18</v>
      </c>
      <c r="I215" s="233"/>
      <c r="J215" s="230"/>
      <c r="K215" s="230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252</v>
      </c>
      <c r="AU215" s="238" t="s">
        <v>79</v>
      </c>
      <c r="AV215" s="15" t="s">
        <v>77</v>
      </c>
      <c r="AW215" s="15" t="s">
        <v>32</v>
      </c>
      <c r="AX215" s="15" t="s">
        <v>70</v>
      </c>
      <c r="AY215" s="238" t="s">
        <v>244</v>
      </c>
    </row>
    <row r="216" spans="1:65" s="13" customFormat="1">
      <c r="B216" s="195"/>
      <c r="C216" s="196"/>
      <c r="D216" s="197" t="s">
        <v>252</v>
      </c>
      <c r="E216" s="198" t="s">
        <v>18</v>
      </c>
      <c r="F216" s="199" t="s">
        <v>7059</v>
      </c>
      <c r="G216" s="196"/>
      <c r="H216" s="200">
        <v>69.5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252</v>
      </c>
      <c r="AU216" s="206" t="s">
        <v>79</v>
      </c>
      <c r="AV216" s="13" t="s">
        <v>79</v>
      </c>
      <c r="AW216" s="13" t="s">
        <v>32</v>
      </c>
      <c r="AX216" s="13" t="s">
        <v>70</v>
      </c>
      <c r="AY216" s="206" t="s">
        <v>244</v>
      </c>
    </row>
    <row r="217" spans="1:65" s="15" customFormat="1">
      <c r="B217" s="229"/>
      <c r="C217" s="230"/>
      <c r="D217" s="197" t="s">
        <v>252</v>
      </c>
      <c r="E217" s="231" t="s">
        <v>18</v>
      </c>
      <c r="F217" s="232" t="s">
        <v>7060</v>
      </c>
      <c r="G217" s="230"/>
      <c r="H217" s="231" t="s">
        <v>18</v>
      </c>
      <c r="I217" s="233"/>
      <c r="J217" s="230"/>
      <c r="K217" s="230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252</v>
      </c>
      <c r="AU217" s="238" t="s">
        <v>79</v>
      </c>
      <c r="AV217" s="15" t="s">
        <v>77</v>
      </c>
      <c r="AW217" s="15" t="s">
        <v>32</v>
      </c>
      <c r="AX217" s="15" t="s">
        <v>70</v>
      </c>
      <c r="AY217" s="238" t="s">
        <v>244</v>
      </c>
    </row>
    <row r="218" spans="1:65" s="13" customFormat="1">
      <c r="B218" s="195"/>
      <c r="C218" s="196"/>
      <c r="D218" s="197" t="s">
        <v>252</v>
      </c>
      <c r="E218" s="198" t="s">
        <v>18</v>
      </c>
      <c r="F218" s="199" t="s">
        <v>7059</v>
      </c>
      <c r="G218" s="196"/>
      <c r="H218" s="200">
        <v>69.5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252</v>
      </c>
      <c r="AU218" s="206" t="s">
        <v>79</v>
      </c>
      <c r="AV218" s="13" t="s">
        <v>79</v>
      </c>
      <c r="AW218" s="13" t="s">
        <v>32</v>
      </c>
      <c r="AX218" s="13" t="s">
        <v>70</v>
      </c>
      <c r="AY218" s="206" t="s">
        <v>244</v>
      </c>
    </row>
    <row r="219" spans="1:65" s="15" customFormat="1">
      <c r="B219" s="229"/>
      <c r="C219" s="230"/>
      <c r="D219" s="197" t="s">
        <v>252</v>
      </c>
      <c r="E219" s="231" t="s">
        <v>18</v>
      </c>
      <c r="F219" s="232" t="s">
        <v>7061</v>
      </c>
      <c r="G219" s="230"/>
      <c r="H219" s="231" t="s">
        <v>18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252</v>
      </c>
      <c r="AU219" s="238" t="s">
        <v>79</v>
      </c>
      <c r="AV219" s="15" t="s">
        <v>77</v>
      </c>
      <c r="AW219" s="15" t="s">
        <v>32</v>
      </c>
      <c r="AX219" s="15" t="s">
        <v>70</v>
      </c>
      <c r="AY219" s="238" t="s">
        <v>244</v>
      </c>
    </row>
    <row r="220" spans="1:65" s="13" customFormat="1">
      <c r="B220" s="195"/>
      <c r="C220" s="196"/>
      <c r="D220" s="197" t="s">
        <v>252</v>
      </c>
      <c r="E220" s="198" t="s">
        <v>18</v>
      </c>
      <c r="F220" s="199" t="s">
        <v>7059</v>
      </c>
      <c r="G220" s="196"/>
      <c r="H220" s="200">
        <v>69.5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252</v>
      </c>
      <c r="AU220" s="206" t="s">
        <v>79</v>
      </c>
      <c r="AV220" s="13" t="s">
        <v>79</v>
      </c>
      <c r="AW220" s="13" t="s">
        <v>32</v>
      </c>
      <c r="AX220" s="13" t="s">
        <v>70</v>
      </c>
      <c r="AY220" s="206" t="s">
        <v>244</v>
      </c>
    </row>
    <row r="221" spans="1:65" s="15" customFormat="1">
      <c r="B221" s="229"/>
      <c r="C221" s="230"/>
      <c r="D221" s="197" t="s">
        <v>252</v>
      </c>
      <c r="E221" s="231" t="s">
        <v>18</v>
      </c>
      <c r="F221" s="232" t="s">
        <v>7062</v>
      </c>
      <c r="G221" s="230"/>
      <c r="H221" s="231" t="s">
        <v>18</v>
      </c>
      <c r="I221" s="233"/>
      <c r="J221" s="230"/>
      <c r="K221" s="230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252</v>
      </c>
      <c r="AU221" s="238" t="s">
        <v>79</v>
      </c>
      <c r="AV221" s="15" t="s">
        <v>77</v>
      </c>
      <c r="AW221" s="15" t="s">
        <v>32</v>
      </c>
      <c r="AX221" s="15" t="s">
        <v>70</v>
      </c>
      <c r="AY221" s="238" t="s">
        <v>244</v>
      </c>
    </row>
    <row r="222" spans="1:65" s="13" customFormat="1">
      <c r="B222" s="195"/>
      <c r="C222" s="196"/>
      <c r="D222" s="197" t="s">
        <v>252</v>
      </c>
      <c r="E222" s="198" t="s">
        <v>18</v>
      </c>
      <c r="F222" s="199" t="s">
        <v>7059</v>
      </c>
      <c r="G222" s="196"/>
      <c r="H222" s="200">
        <v>69.5</v>
      </c>
      <c r="I222" s="201"/>
      <c r="J222" s="196"/>
      <c r="K222" s="196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252</v>
      </c>
      <c r="AU222" s="206" t="s">
        <v>79</v>
      </c>
      <c r="AV222" s="13" t="s">
        <v>79</v>
      </c>
      <c r="AW222" s="13" t="s">
        <v>32</v>
      </c>
      <c r="AX222" s="13" t="s">
        <v>70</v>
      </c>
      <c r="AY222" s="206" t="s">
        <v>244</v>
      </c>
    </row>
    <row r="223" spans="1:65" s="15" customFormat="1">
      <c r="B223" s="229"/>
      <c r="C223" s="230"/>
      <c r="D223" s="197" t="s">
        <v>252</v>
      </c>
      <c r="E223" s="231" t="s">
        <v>18</v>
      </c>
      <c r="F223" s="232" t="s">
        <v>7065</v>
      </c>
      <c r="G223" s="230"/>
      <c r="H223" s="231" t="s">
        <v>18</v>
      </c>
      <c r="I223" s="233"/>
      <c r="J223" s="230"/>
      <c r="K223" s="230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252</v>
      </c>
      <c r="AU223" s="238" t="s">
        <v>79</v>
      </c>
      <c r="AV223" s="15" t="s">
        <v>77</v>
      </c>
      <c r="AW223" s="15" t="s">
        <v>32</v>
      </c>
      <c r="AX223" s="15" t="s">
        <v>70</v>
      </c>
      <c r="AY223" s="238" t="s">
        <v>244</v>
      </c>
    </row>
    <row r="224" spans="1:65" s="13" customFormat="1">
      <c r="B224" s="195"/>
      <c r="C224" s="196"/>
      <c r="D224" s="197" t="s">
        <v>252</v>
      </c>
      <c r="E224" s="198" t="s">
        <v>18</v>
      </c>
      <c r="F224" s="199" t="s">
        <v>7066</v>
      </c>
      <c r="G224" s="196"/>
      <c r="H224" s="200">
        <v>108.5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252</v>
      </c>
      <c r="AU224" s="206" t="s">
        <v>79</v>
      </c>
      <c r="AV224" s="13" t="s">
        <v>79</v>
      </c>
      <c r="AW224" s="13" t="s">
        <v>32</v>
      </c>
      <c r="AX224" s="13" t="s">
        <v>70</v>
      </c>
      <c r="AY224" s="206" t="s">
        <v>244</v>
      </c>
    </row>
    <row r="225" spans="1:65" s="13" customFormat="1">
      <c r="B225" s="195"/>
      <c r="C225" s="196"/>
      <c r="D225" s="197" t="s">
        <v>252</v>
      </c>
      <c r="E225" s="198" t="s">
        <v>18</v>
      </c>
      <c r="F225" s="199" t="s">
        <v>7105</v>
      </c>
      <c r="G225" s="196"/>
      <c r="H225" s="200">
        <v>-386.5</v>
      </c>
      <c r="I225" s="201"/>
      <c r="J225" s="196"/>
      <c r="K225" s="196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252</v>
      </c>
      <c r="AU225" s="206" t="s">
        <v>79</v>
      </c>
      <c r="AV225" s="13" t="s">
        <v>79</v>
      </c>
      <c r="AW225" s="13" t="s">
        <v>32</v>
      </c>
      <c r="AX225" s="13" t="s">
        <v>70</v>
      </c>
      <c r="AY225" s="206" t="s">
        <v>244</v>
      </c>
    </row>
    <row r="226" spans="1:65" s="13" customFormat="1">
      <c r="B226" s="195"/>
      <c r="C226" s="196"/>
      <c r="D226" s="197" t="s">
        <v>252</v>
      </c>
      <c r="E226" s="198" t="s">
        <v>18</v>
      </c>
      <c r="F226" s="199" t="s">
        <v>7106</v>
      </c>
      <c r="G226" s="196"/>
      <c r="H226" s="200">
        <v>115.95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252</v>
      </c>
      <c r="AU226" s="206" t="s">
        <v>79</v>
      </c>
      <c r="AV226" s="13" t="s">
        <v>79</v>
      </c>
      <c r="AW226" s="13" t="s">
        <v>32</v>
      </c>
      <c r="AX226" s="13" t="s">
        <v>70</v>
      </c>
      <c r="AY226" s="206" t="s">
        <v>244</v>
      </c>
    </row>
    <row r="227" spans="1:65" s="15" customFormat="1">
      <c r="B227" s="229"/>
      <c r="C227" s="230"/>
      <c r="D227" s="197" t="s">
        <v>252</v>
      </c>
      <c r="E227" s="231" t="s">
        <v>18</v>
      </c>
      <c r="F227" s="232" t="s">
        <v>7054</v>
      </c>
      <c r="G227" s="230"/>
      <c r="H227" s="231" t="s">
        <v>18</v>
      </c>
      <c r="I227" s="233"/>
      <c r="J227" s="230"/>
      <c r="K227" s="230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252</v>
      </c>
      <c r="AU227" s="238" t="s">
        <v>79</v>
      </c>
      <c r="AV227" s="15" t="s">
        <v>77</v>
      </c>
      <c r="AW227" s="15" t="s">
        <v>32</v>
      </c>
      <c r="AX227" s="15" t="s">
        <v>70</v>
      </c>
      <c r="AY227" s="238" t="s">
        <v>244</v>
      </c>
    </row>
    <row r="228" spans="1:65" s="13" customFormat="1">
      <c r="B228" s="195"/>
      <c r="C228" s="196"/>
      <c r="D228" s="197" t="s">
        <v>252</v>
      </c>
      <c r="E228" s="198" t="s">
        <v>18</v>
      </c>
      <c r="F228" s="199" t="s">
        <v>7055</v>
      </c>
      <c r="G228" s="196"/>
      <c r="H228" s="200">
        <v>25.4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252</v>
      </c>
      <c r="AU228" s="206" t="s">
        <v>79</v>
      </c>
      <c r="AV228" s="13" t="s">
        <v>79</v>
      </c>
      <c r="AW228" s="13" t="s">
        <v>32</v>
      </c>
      <c r="AX228" s="13" t="s">
        <v>70</v>
      </c>
      <c r="AY228" s="206" t="s">
        <v>244</v>
      </c>
    </row>
    <row r="229" spans="1:65" s="15" customFormat="1">
      <c r="B229" s="229"/>
      <c r="C229" s="230"/>
      <c r="D229" s="197" t="s">
        <v>252</v>
      </c>
      <c r="E229" s="231" t="s">
        <v>18</v>
      </c>
      <c r="F229" s="232" t="s">
        <v>7056</v>
      </c>
      <c r="G229" s="230"/>
      <c r="H229" s="231" t="s">
        <v>18</v>
      </c>
      <c r="I229" s="233"/>
      <c r="J229" s="230"/>
      <c r="K229" s="230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252</v>
      </c>
      <c r="AU229" s="238" t="s">
        <v>79</v>
      </c>
      <c r="AV229" s="15" t="s">
        <v>77</v>
      </c>
      <c r="AW229" s="15" t="s">
        <v>32</v>
      </c>
      <c r="AX229" s="15" t="s">
        <v>70</v>
      </c>
      <c r="AY229" s="238" t="s">
        <v>244</v>
      </c>
    </row>
    <row r="230" spans="1:65" s="13" customFormat="1">
      <c r="B230" s="195"/>
      <c r="C230" s="196"/>
      <c r="D230" s="197" t="s">
        <v>252</v>
      </c>
      <c r="E230" s="198" t="s">
        <v>18</v>
      </c>
      <c r="F230" s="199" t="s">
        <v>7057</v>
      </c>
      <c r="G230" s="196"/>
      <c r="H230" s="200">
        <v>13.4</v>
      </c>
      <c r="I230" s="201"/>
      <c r="J230" s="196"/>
      <c r="K230" s="196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252</v>
      </c>
      <c r="AU230" s="206" t="s">
        <v>79</v>
      </c>
      <c r="AV230" s="13" t="s">
        <v>79</v>
      </c>
      <c r="AW230" s="13" t="s">
        <v>32</v>
      </c>
      <c r="AX230" s="13" t="s">
        <v>70</v>
      </c>
      <c r="AY230" s="206" t="s">
        <v>244</v>
      </c>
    </row>
    <row r="231" spans="1:65" s="15" customFormat="1">
      <c r="B231" s="229"/>
      <c r="C231" s="230"/>
      <c r="D231" s="197" t="s">
        <v>252</v>
      </c>
      <c r="E231" s="231" t="s">
        <v>18</v>
      </c>
      <c r="F231" s="232" t="s">
        <v>7070</v>
      </c>
      <c r="G231" s="230"/>
      <c r="H231" s="231" t="s">
        <v>18</v>
      </c>
      <c r="I231" s="233"/>
      <c r="J231" s="230"/>
      <c r="K231" s="230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252</v>
      </c>
      <c r="AU231" s="238" t="s">
        <v>79</v>
      </c>
      <c r="AV231" s="15" t="s">
        <v>77</v>
      </c>
      <c r="AW231" s="15" t="s">
        <v>32</v>
      </c>
      <c r="AX231" s="15" t="s">
        <v>70</v>
      </c>
      <c r="AY231" s="238" t="s">
        <v>244</v>
      </c>
    </row>
    <row r="232" spans="1:65" s="13" customFormat="1">
      <c r="B232" s="195"/>
      <c r="C232" s="196"/>
      <c r="D232" s="197" t="s">
        <v>252</v>
      </c>
      <c r="E232" s="198" t="s">
        <v>18</v>
      </c>
      <c r="F232" s="199" t="s">
        <v>7071</v>
      </c>
      <c r="G232" s="196"/>
      <c r="H232" s="200">
        <v>52.9</v>
      </c>
      <c r="I232" s="201"/>
      <c r="J232" s="196"/>
      <c r="K232" s="196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252</v>
      </c>
      <c r="AU232" s="206" t="s">
        <v>79</v>
      </c>
      <c r="AV232" s="13" t="s">
        <v>79</v>
      </c>
      <c r="AW232" s="13" t="s">
        <v>32</v>
      </c>
      <c r="AX232" s="13" t="s">
        <v>70</v>
      </c>
      <c r="AY232" s="206" t="s">
        <v>244</v>
      </c>
    </row>
    <row r="233" spans="1:65" s="14" customFormat="1">
      <c r="B233" s="207"/>
      <c r="C233" s="208"/>
      <c r="D233" s="197" t="s">
        <v>252</v>
      </c>
      <c r="E233" s="209" t="s">
        <v>18</v>
      </c>
      <c r="F233" s="210" t="s">
        <v>254</v>
      </c>
      <c r="G233" s="208"/>
      <c r="H233" s="211">
        <v>207.65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252</v>
      </c>
      <c r="AU233" s="217" t="s">
        <v>79</v>
      </c>
      <c r="AV233" s="14" t="s">
        <v>250</v>
      </c>
      <c r="AW233" s="14" t="s">
        <v>32</v>
      </c>
      <c r="AX233" s="14" t="s">
        <v>77</v>
      </c>
      <c r="AY233" s="217" t="s">
        <v>244</v>
      </c>
    </row>
    <row r="234" spans="1:65" s="2" customFormat="1" ht="24.2" customHeight="1">
      <c r="A234" s="36"/>
      <c r="B234" s="37"/>
      <c r="C234" s="181" t="s">
        <v>8</v>
      </c>
      <c r="D234" s="181" t="s">
        <v>246</v>
      </c>
      <c r="E234" s="182" t="s">
        <v>1035</v>
      </c>
      <c r="F234" s="183" t="s">
        <v>1036</v>
      </c>
      <c r="G234" s="184" t="s">
        <v>289</v>
      </c>
      <c r="H234" s="185">
        <v>207.65</v>
      </c>
      <c r="I234" s="186"/>
      <c r="J234" s="187">
        <f>ROUND(I234*H234,2)</f>
        <v>0</v>
      </c>
      <c r="K234" s="188"/>
      <c r="L234" s="41"/>
      <c r="M234" s="189" t="s">
        <v>18</v>
      </c>
      <c r="N234" s="190" t="s">
        <v>41</v>
      </c>
      <c r="O234" s="66"/>
      <c r="P234" s="191">
        <f>O234*H234</f>
        <v>0</v>
      </c>
      <c r="Q234" s="191">
        <v>0</v>
      </c>
      <c r="R234" s="191">
        <f>Q234*H234</f>
        <v>0</v>
      </c>
      <c r="S234" s="191">
        <v>3.0000000000000001E-3</v>
      </c>
      <c r="T234" s="192">
        <f>S234*H234</f>
        <v>0.62295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167</v>
      </c>
      <c r="AT234" s="193" t="s">
        <v>246</v>
      </c>
      <c r="AU234" s="193" t="s">
        <v>79</v>
      </c>
      <c r="AY234" s="19" t="s">
        <v>244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77</v>
      </c>
      <c r="BK234" s="194">
        <f>ROUND(I234*H234,2)</f>
        <v>0</v>
      </c>
      <c r="BL234" s="19" t="s">
        <v>167</v>
      </c>
      <c r="BM234" s="193" t="s">
        <v>7107</v>
      </c>
    </row>
    <row r="235" spans="1:65" s="15" customFormat="1">
      <c r="B235" s="229"/>
      <c r="C235" s="230"/>
      <c r="D235" s="197" t="s">
        <v>252</v>
      </c>
      <c r="E235" s="231" t="s">
        <v>18</v>
      </c>
      <c r="F235" s="232" t="s">
        <v>7058</v>
      </c>
      <c r="G235" s="230"/>
      <c r="H235" s="231" t="s">
        <v>18</v>
      </c>
      <c r="I235" s="233"/>
      <c r="J235" s="230"/>
      <c r="K235" s="230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252</v>
      </c>
      <c r="AU235" s="238" t="s">
        <v>79</v>
      </c>
      <c r="AV235" s="15" t="s">
        <v>77</v>
      </c>
      <c r="AW235" s="15" t="s">
        <v>32</v>
      </c>
      <c r="AX235" s="15" t="s">
        <v>70</v>
      </c>
      <c r="AY235" s="238" t="s">
        <v>244</v>
      </c>
    </row>
    <row r="236" spans="1:65" s="13" customFormat="1">
      <c r="B236" s="195"/>
      <c r="C236" s="196"/>
      <c r="D236" s="197" t="s">
        <v>252</v>
      </c>
      <c r="E236" s="198" t="s">
        <v>18</v>
      </c>
      <c r="F236" s="199" t="s">
        <v>7059</v>
      </c>
      <c r="G236" s="196"/>
      <c r="H236" s="200">
        <v>69.5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252</v>
      </c>
      <c r="AU236" s="206" t="s">
        <v>79</v>
      </c>
      <c r="AV236" s="13" t="s">
        <v>79</v>
      </c>
      <c r="AW236" s="13" t="s">
        <v>32</v>
      </c>
      <c r="AX236" s="13" t="s">
        <v>70</v>
      </c>
      <c r="AY236" s="206" t="s">
        <v>244</v>
      </c>
    </row>
    <row r="237" spans="1:65" s="15" customFormat="1">
      <c r="B237" s="229"/>
      <c r="C237" s="230"/>
      <c r="D237" s="197" t="s">
        <v>252</v>
      </c>
      <c r="E237" s="231" t="s">
        <v>18</v>
      </c>
      <c r="F237" s="232" t="s">
        <v>7060</v>
      </c>
      <c r="G237" s="230"/>
      <c r="H237" s="231" t="s">
        <v>18</v>
      </c>
      <c r="I237" s="233"/>
      <c r="J237" s="230"/>
      <c r="K237" s="230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252</v>
      </c>
      <c r="AU237" s="238" t="s">
        <v>79</v>
      </c>
      <c r="AV237" s="15" t="s">
        <v>77</v>
      </c>
      <c r="AW237" s="15" t="s">
        <v>32</v>
      </c>
      <c r="AX237" s="15" t="s">
        <v>70</v>
      </c>
      <c r="AY237" s="238" t="s">
        <v>244</v>
      </c>
    </row>
    <row r="238" spans="1:65" s="13" customFormat="1">
      <c r="B238" s="195"/>
      <c r="C238" s="196"/>
      <c r="D238" s="197" t="s">
        <v>252</v>
      </c>
      <c r="E238" s="198" t="s">
        <v>18</v>
      </c>
      <c r="F238" s="199" t="s">
        <v>7059</v>
      </c>
      <c r="G238" s="196"/>
      <c r="H238" s="200">
        <v>69.5</v>
      </c>
      <c r="I238" s="201"/>
      <c r="J238" s="196"/>
      <c r="K238" s="196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252</v>
      </c>
      <c r="AU238" s="206" t="s">
        <v>79</v>
      </c>
      <c r="AV238" s="13" t="s">
        <v>79</v>
      </c>
      <c r="AW238" s="13" t="s">
        <v>32</v>
      </c>
      <c r="AX238" s="13" t="s">
        <v>70</v>
      </c>
      <c r="AY238" s="206" t="s">
        <v>244</v>
      </c>
    </row>
    <row r="239" spans="1:65" s="15" customFormat="1">
      <c r="B239" s="229"/>
      <c r="C239" s="230"/>
      <c r="D239" s="197" t="s">
        <v>252</v>
      </c>
      <c r="E239" s="231" t="s">
        <v>18</v>
      </c>
      <c r="F239" s="232" t="s">
        <v>7061</v>
      </c>
      <c r="G239" s="230"/>
      <c r="H239" s="231" t="s">
        <v>18</v>
      </c>
      <c r="I239" s="233"/>
      <c r="J239" s="230"/>
      <c r="K239" s="230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252</v>
      </c>
      <c r="AU239" s="238" t="s">
        <v>79</v>
      </c>
      <c r="AV239" s="15" t="s">
        <v>77</v>
      </c>
      <c r="AW239" s="15" t="s">
        <v>32</v>
      </c>
      <c r="AX239" s="15" t="s">
        <v>70</v>
      </c>
      <c r="AY239" s="238" t="s">
        <v>244</v>
      </c>
    </row>
    <row r="240" spans="1:65" s="13" customFormat="1">
      <c r="B240" s="195"/>
      <c r="C240" s="196"/>
      <c r="D240" s="197" t="s">
        <v>252</v>
      </c>
      <c r="E240" s="198" t="s">
        <v>18</v>
      </c>
      <c r="F240" s="199" t="s">
        <v>7059</v>
      </c>
      <c r="G240" s="196"/>
      <c r="H240" s="200">
        <v>69.5</v>
      </c>
      <c r="I240" s="201"/>
      <c r="J240" s="196"/>
      <c r="K240" s="196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252</v>
      </c>
      <c r="AU240" s="206" t="s">
        <v>79</v>
      </c>
      <c r="AV240" s="13" t="s">
        <v>79</v>
      </c>
      <c r="AW240" s="13" t="s">
        <v>32</v>
      </c>
      <c r="AX240" s="13" t="s">
        <v>70</v>
      </c>
      <c r="AY240" s="206" t="s">
        <v>244</v>
      </c>
    </row>
    <row r="241" spans="1:65" s="15" customFormat="1">
      <c r="B241" s="229"/>
      <c r="C241" s="230"/>
      <c r="D241" s="197" t="s">
        <v>252</v>
      </c>
      <c r="E241" s="231" t="s">
        <v>18</v>
      </c>
      <c r="F241" s="232" t="s">
        <v>7062</v>
      </c>
      <c r="G241" s="230"/>
      <c r="H241" s="231" t="s">
        <v>18</v>
      </c>
      <c r="I241" s="233"/>
      <c r="J241" s="230"/>
      <c r="K241" s="230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252</v>
      </c>
      <c r="AU241" s="238" t="s">
        <v>79</v>
      </c>
      <c r="AV241" s="15" t="s">
        <v>77</v>
      </c>
      <c r="AW241" s="15" t="s">
        <v>32</v>
      </c>
      <c r="AX241" s="15" t="s">
        <v>70</v>
      </c>
      <c r="AY241" s="238" t="s">
        <v>244</v>
      </c>
    </row>
    <row r="242" spans="1:65" s="13" customFormat="1">
      <c r="B242" s="195"/>
      <c r="C242" s="196"/>
      <c r="D242" s="197" t="s">
        <v>252</v>
      </c>
      <c r="E242" s="198" t="s">
        <v>18</v>
      </c>
      <c r="F242" s="199" t="s">
        <v>7059</v>
      </c>
      <c r="G242" s="196"/>
      <c r="H242" s="200">
        <v>69.5</v>
      </c>
      <c r="I242" s="201"/>
      <c r="J242" s="196"/>
      <c r="K242" s="196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252</v>
      </c>
      <c r="AU242" s="206" t="s">
        <v>79</v>
      </c>
      <c r="AV242" s="13" t="s">
        <v>79</v>
      </c>
      <c r="AW242" s="13" t="s">
        <v>32</v>
      </c>
      <c r="AX242" s="13" t="s">
        <v>70</v>
      </c>
      <c r="AY242" s="206" t="s">
        <v>244</v>
      </c>
    </row>
    <row r="243" spans="1:65" s="15" customFormat="1">
      <c r="B243" s="229"/>
      <c r="C243" s="230"/>
      <c r="D243" s="197" t="s">
        <v>252</v>
      </c>
      <c r="E243" s="231" t="s">
        <v>18</v>
      </c>
      <c r="F243" s="232" t="s">
        <v>7065</v>
      </c>
      <c r="G243" s="230"/>
      <c r="H243" s="231" t="s">
        <v>18</v>
      </c>
      <c r="I243" s="233"/>
      <c r="J243" s="230"/>
      <c r="K243" s="230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252</v>
      </c>
      <c r="AU243" s="238" t="s">
        <v>79</v>
      </c>
      <c r="AV243" s="15" t="s">
        <v>77</v>
      </c>
      <c r="AW243" s="15" t="s">
        <v>32</v>
      </c>
      <c r="AX243" s="15" t="s">
        <v>70</v>
      </c>
      <c r="AY243" s="238" t="s">
        <v>244</v>
      </c>
    </row>
    <row r="244" spans="1:65" s="13" customFormat="1">
      <c r="B244" s="195"/>
      <c r="C244" s="196"/>
      <c r="D244" s="197" t="s">
        <v>252</v>
      </c>
      <c r="E244" s="198" t="s">
        <v>18</v>
      </c>
      <c r="F244" s="199" t="s">
        <v>7066</v>
      </c>
      <c r="G244" s="196"/>
      <c r="H244" s="200">
        <v>108.5</v>
      </c>
      <c r="I244" s="201"/>
      <c r="J244" s="196"/>
      <c r="K244" s="196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252</v>
      </c>
      <c r="AU244" s="206" t="s">
        <v>79</v>
      </c>
      <c r="AV244" s="13" t="s">
        <v>79</v>
      </c>
      <c r="AW244" s="13" t="s">
        <v>32</v>
      </c>
      <c r="AX244" s="13" t="s">
        <v>70</v>
      </c>
      <c r="AY244" s="206" t="s">
        <v>244</v>
      </c>
    </row>
    <row r="245" spans="1:65" s="13" customFormat="1">
      <c r="B245" s="195"/>
      <c r="C245" s="196"/>
      <c r="D245" s="197" t="s">
        <v>252</v>
      </c>
      <c r="E245" s="198" t="s">
        <v>18</v>
      </c>
      <c r="F245" s="199" t="s">
        <v>7105</v>
      </c>
      <c r="G245" s="196"/>
      <c r="H245" s="200">
        <v>-386.5</v>
      </c>
      <c r="I245" s="201"/>
      <c r="J245" s="196"/>
      <c r="K245" s="196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252</v>
      </c>
      <c r="AU245" s="206" t="s">
        <v>79</v>
      </c>
      <c r="AV245" s="13" t="s">
        <v>79</v>
      </c>
      <c r="AW245" s="13" t="s">
        <v>32</v>
      </c>
      <c r="AX245" s="13" t="s">
        <v>70</v>
      </c>
      <c r="AY245" s="206" t="s">
        <v>244</v>
      </c>
    </row>
    <row r="246" spans="1:65" s="13" customFormat="1">
      <c r="B246" s="195"/>
      <c r="C246" s="196"/>
      <c r="D246" s="197" t="s">
        <v>252</v>
      </c>
      <c r="E246" s="198" t="s">
        <v>18</v>
      </c>
      <c r="F246" s="199" t="s">
        <v>7106</v>
      </c>
      <c r="G246" s="196"/>
      <c r="H246" s="200">
        <v>115.95</v>
      </c>
      <c r="I246" s="201"/>
      <c r="J246" s="196"/>
      <c r="K246" s="196"/>
      <c r="L246" s="202"/>
      <c r="M246" s="203"/>
      <c r="N246" s="204"/>
      <c r="O246" s="204"/>
      <c r="P246" s="204"/>
      <c r="Q246" s="204"/>
      <c r="R246" s="204"/>
      <c r="S246" s="204"/>
      <c r="T246" s="205"/>
      <c r="AT246" s="206" t="s">
        <v>252</v>
      </c>
      <c r="AU246" s="206" t="s">
        <v>79</v>
      </c>
      <c r="AV246" s="13" t="s">
        <v>79</v>
      </c>
      <c r="AW246" s="13" t="s">
        <v>32</v>
      </c>
      <c r="AX246" s="13" t="s">
        <v>70</v>
      </c>
      <c r="AY246" s="206" t="s">
        <v>244</v>
      </c>
    </row>
    <row r="247" spans="1:65" s="15" customFormat="1">
      <c r="B247" s="229"/>
      <c r="C247" s="230"/>
      <c r="D247" s="197" t="s">
        <v>252</v>
      </c>
      <c r="E247" s="231" t="s">
        <v>18</v>
      </c>
      <c r="F247" s="232" t="s">
        <v>7054</v>
      </c>
      <c r="G247" s="230"/>
      <c r="H247" s="231" t="s">
        <v>18</v>
      </c>
      <c r="I247" s="233"/>
      <c r="J247" s="230"/>
      <c r="K247" s="230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252</v>
      </c>
      <c r="AU247" s="238" t="s">
        <v>79</v>
      </c>
      <c r="AV247" s="15" t="s">
        <v>77</v>
      </c>
      <c r="AW247" s="15" t="s">
        <v>32</v>
      </c>
      <c r="AX247" s="15" t="s">
        <v>70</v>
      </c>
      <c r="AY247" s="238" t="s">
        <v>244</v>
      </c>
    </row>
    <row r="248" spans="1:65" s="13" customFormat="1">
      <c r="B248" s="195"/>
      <c r="C248" s="196"/>
      <c r="D248" s="197" t="s">
        <v>252</v>
      </c>
      <c r="E248" s="198" t="s">
        <v>18</v>
      </c>
      <c r="F248" s="199" t="s">
        <v>7055</v>
      </c>
      <c r="G248" s="196"/>
      <c r="H248" s="200">
        <v>25.4</v>
      </c>
      <c r="I248" s="201"/>
      <c r="J248" s="196"/>
      <c r="K248" s="196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252</v>
      </c>
      <c r="AU248" s="206" t="s">
        <v>79</v>
      </c>
      <c r="AV248" s="13" t="s">
        <v>79</v>
      </c>
      <c r="AW248" s="13" t="s">
        <v>32</v>
      </c>
      <c r="AX248" s="13" t="s">
        <v>70</v>
      </c>
      <c r="AY248" s="206" t="s">
        <v>244</v>
      </c>
    </row>
    <row r="249" spans="1:65" s="15" customFormat="1">
      <c r="B249" s="229"/>
      <c r="C249" s="230"/>
      <c r="D249" s="197" t="s">
        <v>252</v>
      </c>
      <c r="E249" s="231" t="s">
        <v>18</v>
      </c>
      <c r="F249" s="232" t="s">
        <v>7056</v>
      </c>
      <c r="G249" s="230"/>
      <c r="H249" s="231" t="s">
        <v>18</v>
      </c>
      <c r="I249" s="233"/>
      <c r="J249" s="230"/>
      <c r="K249" s="230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252</v>
      </c>
      <c r="AU249" s="238" t="s">
        <v>79</v>
      </c>
      <c r="AV249" s="15" t="s">
        <v>77</v>
      </c>
      <c r="AW249" s="15" t="s">
        <v>32</v>
      </c>
      <c r="AX249" s="15" t="s">
        <v>70</v>
      </c>
      <c r="AY249" s="238" t="s">
        <v>244</v>
      </c>
    </row>
    <row r="250" spans="1:65" s="13" customFormat="1">
      <c r="B250" s="195"/>
      <c r="C250" s="196"/>
      <c r="D250" s="197" t="s">
        <v>252</v>
      </c>
      <c r="E250" s="198" t="s">
        <v>18</v>
      </c>
      <c r="F250" s="199" t="s">
        <v>7057</v>
      </c>
      <c r="G250" s="196"/>
      <c r="H250" s="200">
        <v>13.4</v>
      </c>
      <c r="I250" s="201"/>
      <c r="J250" s="196"/>
      <c r="K250" s="196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252</v>
      </c>
      <c r="AU250" s="206" t="s">
        <v>79</v>
      </c>
      <c r="AV250" s="13" t="s">
        <v>79</v>
      </c>
      <c r="AW250" s="13" t="s">
        <v>32</v>
      </c>
      <c r="AX250" s="13" t="s">
        <v>70</v>
      </c>
      <c r="AY250" s="206" t="s">
        <v>244</v>
      </c>
    </row>
    <row r="251" spans="1:65" s="15" customFormat="1">
      <c r="B251" s="229"/>
      <c r="C251" s="230"/>
      <c r="D251" s="197" t="s">
        <v>252</v>
      </c>
      <c r="E251" s="231" t="s">
        <v>18</v>
      </c>
      <c r="F251" s="232" t="s">
        <v>7070</v>
      </c>
      <c r="G251" s="230"/>
      <c r="H251" s="231" t="s">
        <v>18</v>
      </c>
      <c r="I251" s="233"/>
      <c r="J251" s="230"/>
      <c r="K251" s="230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252</v>
      </c>
      <c r="AU251" s="238" t="s">
        <v>79</v>
      </c>
      <c r="AV251" s="15" t="s">
        <v>77</v>
      </c>
      <c r="AW251" s="15" t="s">
        <v>32</v>
      </c>
      <c r="AX251" s="15" t="s">
        <v>70</v>
      </c>
      <c r="AY251" s="238" t="s">
        <v>244</v>
      </c>
    </row>
    <row r="252" spans="1:65" s="13" customFormat="1">
      <c r="B252" s="195"/>
      <c r="C252" s="196"/>
      <c r="D252" s="197" t="s">
        <v>252</v>
      </c>
      <c r="E252" s="198" t="s">
        <v>18</v>
      </c>
      <c r="F252" s="199" t="s">
        <v>7071</v>
      </c>
      <c r="G252" s="196"/>
      <c r="H252" s="200">
        <v>52.9</v>
      </c>
      <c r="I252" s="201"/>
      <c r="J252" s="196"/>
      <c r="K252" s="196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252</v>
      </c>
      <c r="AU252" s="206" t="s">
        <v>79</v>
      </c>
      <c r="AV252" s="13" t="s">
        <v>79</v>
      </c>
      <c r="AW252" s="13" t="s">
        <v>32</v>
      </c>
      <c r="AX252" s="13" t="s">
        <v>70</v>
      </c>
      <c r="AY252" s="206" t="s">
        <v>244</v>
      </c>
    </row>
    <row r="253" spans="1:65" s="14" customFormat="1">
      <c r="B253" s="207"/>
      <c r="C253" s="208"/>
      <c r="D253" s="197" t="s">
        <v>252</v>
      </c>
      <c r="E253" s="209" t="s">
        <v>18</v>
      </c>
      <c r="F253" s="210" t="s">
        <v>254</v>
      </c>
      <c r="G253" s="208"/>
      <c r="H253" s="211">
        <v>207.65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252</v>
      </c>
      <c r="AU253" s="217" t="s">
        <v>79</v>
      </c>
      <c r="AV253" s="14" t="s">
        <v>250</v>
      </c>
      <c r="AW253" s="14" t="s">
        <v>32</v>
      </c>
      <c r="AX253" s="14" t="s">
        <v>77</v>
      </c>
      <c r="AY253" s="217" t="s">
        <v>244</v>
      </c>
    </row>
    <row r="254" spans="1:65" s="2" customFormat="1" ht="24.2" customHeight="1">
      <c r="A254" s="36"/>
      <c r="B254" s="37"/>
      <c r="C254" s="181" t="s">
        <v>167</v>
      </c>
      <c r="D254" s="181" t="s">
        <v>246</v>
      </c>
      <c r="E254" s="182" t="s">
        <v>1044</v>
      </c>
      <c r="F254" s="183" t="s">
        <v>4688</v>
      </c>
      <c r="G254" s="184" t="s">
        <v>289</v>
      </c>
      <c r="H254" s="185">
        <v>207.65</v>
      </c>
      <c r="I254" s="186"/>
      <c r="J254" s="187">
        <f>ROUND(I254*H254,2)</f>
        <v>0</v>
      </c>
      <c r="K254" s="188"/>
      <c r="L254" s="41"/>
      <c r="M254" s="189" t="s">
        <v>18</v>
      </c>
      <c r="N254" s="190" t="s">
        <v>41</v>
      </c>
      <c r="O254" s="66"/>
      <c r="P254" s="191">
        <f>O254*H254</f>
        <v>0</v>
      </c>
      <c r="Q254" s="191">
        <v>6.9999999999999999E-4</v>
      </c>
      <c r="R254" s="191">
        <f>Q254*H254</f>
        <v>0.14535500000000001</v>
      </c>
      <c r="S254" s="191">
        <v>0</v>
      </c>
      <c r="T254" s="19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3" t="s">
        <v>167</v>
      </c>
      <c r="AT254" s="193" t="s">
        <v>246</v>
      </c>
      <c r="AU254" s="193" t="s">
        <v>79</v>
      </c>
      <c r="AY254" s="19" t="s">
        <v>244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77</v>
      </c>
      <c r="BK254" s="194">
        <f>ROUND(I254*H254,2)</f>
        <v>0</v>
      </c>
      <c r="BL254" s="19" t="s">
        <v>167</v>
      </c>
      <c r="BM254" s="193" t="s">
        <v>7108</v>
      </c>
    </row>
    <row r="255" spans="1:65" s="15" customFormat="1">
      <c r="B255" s="229"/>
      <c r="C255" s="230"/>
      <c r="D255" s="197" t="s">
        <v>252</v>
      </c>
      <c r="E255" s="231" t="s">
        <v>18</v>
      </c>
      <c r="F255" s="232" t="s">
        <v>7058</v>
      </c>
      <c r="G255" s="230"/>
      <c r="H255" s="231" t="s">
        <v>18</v>
      </c>
      <c r="I255" s="233"/>
      <c r="J255" s="230"/>
      <c r="K255" s="230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252</v>
      </c>
      <c r="AU255" s="238" t="s">
        <v>79</v>
      </c>
      <c r="AV255" s="15" t="s">
        <v>77</v>
      </c>
      <c r="AW255" s="15" t="s">
        <v>32</v>
      </c>
      <c r="AX255" s="15" t="s">
        <v>70</v>
      </c>
      <c r="AY255" s="238" t="s">
        <v>244</v>
      </c>
    </row>
    <row r="256" spans="1:65" s="13" customFormat="1">
      <c r="B256" s="195"/>
      <c r="C256" s="196"/>
      <c r="D256" s="197" t="s">
        <v>252</v>
      </c>
      <c r="E256" s="198" t="s">
        <v>18</v>
      </c>
      <c r="F256" s="199" t="s">
        <v>7059</v>
      </c>
      <c r="G256" s="196"/>
      <c r="H256" s="200">
        <v>69.5</v>
      </c>
      <c r="I256" s="201"/>
      <c r="J256" s="196"/>
      <c r="K256" s="196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252</v>
      </c>
      <c r="AU256" s="206" t="s">
        <v>79</v>
      </c>
      <c r="AV256" s="13" t="s">
        <v>79</v>
      </c>
      <c r="AW256" s="13" t="s">
        <v>32</v>
      </c>
      <c r="AX256" s="13" t="s">
        <v>70</v>
      </c>
      <c r="AY256" s="206" t="s">
        <v>244</v>
      </c>
    </row>
    <row r="257" spans="2:51" s="15" customFormat="1">
      <c r="B257" s="229"/>
      <c r="C257" s="230"/>
      <c r="D257" s="197" t="s">
        <v>252</v>
      </c>
      <c r="E257" s="231" t="s">
        <v>18</v>
      </c>
      <c r="F257" s="232" t="s">
        <v>7060</v>
      </c>
      <c r="G257" s="230"/>
      <c r="H257" s="231" t="s">
        <v>18</v>
      </c>
      <c r="I257" s="233"/>
      <c r="J257" s="230"/>
      <c r="K257" s="230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252</v>
      </c>
      <c r="AU257" s="238" t="s">
        <v>79</v>
      </c>
      <c r="AV257" s="15" t="s">
        <v>77</v>
      </c>
      <c r="AW257" s="15" t="s">
        <v>32</v>
      </c>
      <c r="AX257" s="15" t="s">
        <v>70</v>
      </c>
      <c r="AY257" s="238" t="s">
        <v>244</v>
      </c>
    </row>
    <row r="258" spans="2:51" s="13" customFormat="1">
      <c r="B258" s="195"/>
      <c r="C258" s="196"/>
      <c r="D258" s="197" t="s">
        <v>252</v>
      </c>
      <c r="E258" s="198" t="s">
        <v>18</v>
      </c>
      <c r="F258" s="199" t="s">
        <v>7059</v>
      </c>
      <c r="G258" s="196"/>
      <c r="H258" s="200">
        <v>69.5</v>
      </c>
      <c r="I258" s="201"/>
      <c r="J258" s="196"/>
      <c r="K258" s="196"/>
      <c r="L258" s="202"/>
      <c r="M258" s="203"/>
      <c r="N258" s="204"/>
      <c r="O258" s="204"/>
      <c r="P258" s="204"/>
      <c r="Q258" s="204"/>
      <c r="R258" s="204"/>
      <c r="S258" s="204"/>
      <c r="T258" s="205"/>
      <c r="AT258" s="206" t="s">
        <v>252</v>
      </c>
      <c r="AU258" s="206" t="s">
        <v>79</v>
      </c>
      <c r="AV258" s="13" t="s">
        <v>79</v>
      </c>
      <c r="AW258" s="13" t="s">
        <v>32</v>
      </c>
      <c r="AX258" s="13" t="s">
        <v>70</v>
      </c>
      <c r="AY258" s="206" t="s">
        <v>244</v>
      </c>
    </row>
    <row r="259" spans="2:51" s="15" customFormat="1">
      <c r="B259" s="229"/>
      <c r="C259" s="230"/>
      <c r="D259" s="197" t="s">
        <v>252</v>
      </c>
      <c r="E259" s="231" t="s">
        <v>18</v>
      </c>
      <c r="F259" s="232" t="s">
        <v>7061</v>
      </c>
      <c r="G259" s="230"/>
      <c r="H259" s="231" t="s">
        <v>18</v>
      </c>
      <c r="I259" s="233"/>
      <c r="J259" s="230"/>
      <c r="K259" s="230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252</v>
      </c>
      <c r="AU259" s="238" t="s">
        <v>79</v>
      </c>
      <c r="AV259" s="15" t="s">
        <v>77</v>
      </c>
      <c r="AW259" s="15" t="s">
        <v>32</v>
      </c>
      <c r="AX259" s="15" t="s">
        <v>70</v>
      </c>
      <c r="AY259" s="238" t="s">
        <v>244</v>
      </c>
    </row>
    <row r="260" spans="2:51" s="13" customFormat="1">
      <c r="B260" s="195"/>
      <c r="C260" s="196"/>
      <c r="D260" s="197" t="s">
        <v>252</v>
      </c>
      <c r="E260" s="198" t="s">
        <v>18</v>
      </c>
      <c r="F260" s="199" t="s">
        <v>7059</v>
      </c>
      <c r="G260" s="196"/>
      <c r="H260" s="200">
        <v>69.5</v>
      </c>
      <c r="I260" s="201"/>
      <c r="J260" s="196"/>
      <c r="K260" s="196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252</v>
      </c>
      <c r="AU260" s="206" t="s">
        <v>79</v>
      </c>
      <c r="AV260" s="13" t="s">
        <v>79</v>
      </c>
      <c r="AW260" s="13" t="s">
        <v>32</v>
      </c>
      <c r="AX260" s="13" t="s">
        <v>70</v>
      </c>
      <c r="AY260" s="206" t="s">
        <v>244</v>
      </c>
    </row>
    <row r="261" spans="2:51" s="15" customFormat="1">
      <c r="B261" s="229"/>
      <c r="C261" s="230"/>
      <c r="D261" s="197" t="s">
        <v>252</v>
      </c>
      <c r="E261" s="231" t="s">
        <v>18</v>
      </c>
      <c r="F261" s="232" t="s">
        <v>7062</v>
      </c>
      <c r="G261" s="230"/>
      <c r="H261" s="231" t="s">
        <v>18</v>
      </c>
      <c r="I261" s="233"/>
      <c r="J261" s="230"/>
      <c r="K261" s="230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252</v>
      </c>
      <c r="AU261" s="238" t="s">
        <v>79</v>
      </c>
      <c r="AV261" s="15" t="s">
        <v>77</v>
      </c>
      <c r="AW261" s="15" t="s">
        <v>32</v>
      </c>
      <c r="AX261" s="15" t="s">
        <v>70</v>
      </c>
      <c r="AY261" s="238" t="s">
        <v>244</v>
      </c>
    </row>
    <row r="262" spans="2:51" s="13" customFormat="1">
      <c r="B262" s="195"/>
      <c r="C262" s="196"/>
      <c r="D262" s="197" t="s">
        <v>252</v>
      </c>
      <c r="E262" s="198" t="s">
        <v>18</v>
      </c>
      <c r="F262" s="199" t="s">
        <v>7059</v>
      </c>
      <c r="G262" s="196"/>
      <c r="H262" s="200">
        <v>69.5</v>
      </c>
      <c r="I262" s="201"/>
      <c r="J262" s="196"/>
      <c r="K262" s="196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252</v>
      </c>
      <c r="AU262" s="206" t="s">
        <v>79</v>
      </c>
      <c r="AV262" s="13" t="s">
        <v>79</v>
      </c>
      <c r="AW262" s="13" t="s">
        <v>32</v>
      </c>
      <c r="AX262" s="13" t="s">
        <v>70</v>
      </c>
      <c r="AY262" s="206" t="s">
        <v>244</v>
      </c>
    </row>
    <row r="263" spans="2:51" s="15" customFormat="1">
      <c r="B263" s="229"/>
      <c r="C263" s="230"/>
      <c r="D263" s="197" t="s">
        <v>252</v>
      </c>
      <c r="E263" s="231" t="s">
        <v>18</v>
      </c>
      <c r="F263" s="232" t="s">
        <v>7065</v>
      </c>
      <c r="G263" s="230"/>
      <c r="H263" s="231" t="s">
        <v>18</v>
      </c>
      <c r="I263" s="233"/>
      <c r="J263" s="230"/>
      <c r="K263" s="230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252</v>
      </c>
      <c r="AU263" s="238" t="s">
        <v>79</v>
      </c>
      <c r="AV263" s="15" t="s">
        <v>77</v>
      </c>
      <c r="AW263" s="15" t="s">
        <v>32</v>
      </c>
      <c r="AX263" s="15" t="s">
        <v>70</v>
      </c>
      <c r="AY263" s="238" t="s">
        <v>244</v>
      </c>
    </row>
    <row r="264" spans="2:51" s="13" customFormat="1">
      <c r="B264" s="195"/>
      <c r="C264" s="196"/>
      <c r="D264" s="197" t="s">
        <v>252</v>
      </c>
      <c r="E264" s="198" t="s">
        <v>18</v>
      </c>
      <c r="F264" s="199" t="s">
        <v>7066</v>
      </c>
      <c r="G264" s="196"/>
      <c r="H264" s="200">
        <v>108.5</v>
      </c>
      <c r="I264" s="201"/>
      <c r="J264" s="196"/>
      <c r="K264" s="196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252</v>
      </c>
      <c r="AU264" s="206" t="s">
        <v>79</v>
      </c>
      <c r="AV264" s="13" t="s">
        <v>79</v>
      </c>
      <c r="AW264" s="13" t="s">
        <v>32</v>
      </c>
      <c r="AX264" s="13" t="s">
        <v>70</v>
      </c>
      <c r="AY264" s="206" t="s">
        <v>244</v>
      </c>
    </row>
    <row r="265" spans="2:51" s="13" customFormat="1">
      <c r="B265" s="195"/>
      <c r="C265" s="196"/>
      <c r="D265" s="197" t="s">
        <v>252</v>
      </c>
      <c r="E265" s="198" t="s">
        <v>18</v>
      </c>
      <c r="F265" s="199" t="s">
        <v>7105</v>
      </c>
      <c r="G265" s="196"/>
      <c r="H265" s="200">
        <v>-386.5</v>
      </c>
      <c r="I265" s="201"/>
      <c r="J265" s="196"/>
      <c r="K265" s="196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252</v>
      </c>
      <c r="AU265" s="206" t="s">
        <v>79</v>
      </c>
      <c r="AV265" s="13" t="s">
        <v>79</v>
      </c>
      <c r="AW265" s="13" t="s">
        <v>32</v>
      </c>
      <c r="AX265" s="13" t="s">
        <v>70</v>
      </c>
      <c r="AY265" s="206" t="s">
        <v>244</v>
      </c>
    </row>
    <row r="266" spans="2:51" s="13" customFormat="1">
      <c r="B266" s="195"/>
      <c r="C266" s="196"/>
      <c r="D266" s="197" t="s">
        <v>252</v>
      </c>
      <c r="E266" s="198" t="s">
        <v>18</v>
      </c>
      <c r="F266" s="199" t="s">
        <v>7106</v>
      </c>
      <c r="G266" s="196"/>
      <c r="H266" s="200">
        <v>115.95</v>
      </c>
      <c r="I266" s="201"/>
      <c r="J266" s="196"/>
      <c r="K266" s="196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252</v>
      </c>
      <c r="AU266" s="206" t="s">
        <v>79</v>
      </c>
      <c r="AV266" s="13" t="s">
        <v>79</v>
      </c>
      <c r="AW266" s="13" t="s">
        <v>32</v>
      </c>
      <c r="AX266" s="13" t="s">
        <v>70</v>
      </c>
      <c r="AY266" s="206" t="s">
        <v>244</v>
      </c>
    </row>
    <row r="267" spans="2:51" s="15" customFormat="1">
      <c r="B267" s="229"/>
      <c r="C267" s="230"/>
      <c r="D267" s="197" t="s">
        <v>252</v>
      </c>
      <c r="E267" s="231" t="s">
        <v>18</v>
      </c>
      <c r="F267" s="232" t="s">
        <v>7054</v>
      </c>
      <c r="G267" s="230"/>
      <c r="H267" s="231" t="s">
        <v>18</v>
      </c>
      <c r="I267" s="233"/>
      <c r="J267" s="230"/>
      <c r="K267" s="230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252</v>
      </c>
      <c r="AU267" s="238" t="s">
        <v>79</v>
      </c>
      <c r="AV267" s="15" t="s">
        <v>77</v>
      </c>
      <c r="AW267" s="15" t="s">
        <v>32</v>
      </c>
      <c r="AX267" s="15" t="s">
        <v>70</v>
      </c>
      <c r="AY267" s="238" t="s">
        <v>244</v>
      </c>
    </row>
    <row r="268" spans="2:51" s="13" customFormat="1">
      <c r="B268" s="195"/>
      <c r="C268" s="196"/>
      <c r="D268" s="197" t="s">
        <v>252</v>
      </c>
      <c r="E268" s="198" t="s">
        <v>18</v>
      </c>
      <c r="F268" s="199" t="s">
        <v>7055</v>
      </c>
      <c r="G268" s="196"/>
      <c r="H268" s="200">
        <v>25.4</v>
      </c>
      <c r="I268" s="201"/>
      <c r="J268" s="196"/>
      <c r="K268" s="196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252</v>
      </c>
      <c r="AU268" s="206" t="s">
        <v>79</v>
      </c>
      <c r="AV268" s="13" t="s">
        <v>79</v>
      </c>
      <c r="AW268" s="13" t="s">
        <v>32</v>
      </c>
      <c r="AX268" s="13" t="s">
        <v>70</v>
      </c>
      <c r="AY268" s="206" t="s">
        <v>244</v>
      </c>
    </row>
    <row r="269" spans="2:51" s="15" customFormat="1">
      <c r="B269" s="229"/>
      <c r="C269" s="230"/>
      <c r="D269" s="197" t="s">
        <v>252</v>
      </c>
      <c r="E269" s="231" t="s">
        <v>18</v>
      </c>
      <c r="F269" s="232" t="s">
        <v>7056</v>
      </c>
      <c r="G269" s="230"/>
      <c r="H269" s="231" t="s">
        <v>18</v>
      </c>
      <c r="I269" s="233"/>
      <c r="J269" s="230"/>
      <c r="K269" s="230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252</v>
      </c>
      <c r="AU269" s="238" t="s">
        <v>79</v>
      </c>
      <c r="AV269" s="15" t="s">
        <v>77</v>
      </c>
      <c r="AW269" s="15" t="s">
        <v>32</v>
      </c>
      <c r="AX269" s="15" t="s">
        <v>70</v>
      </c>
      <c r="AY269" s="238" t="s">
        <v>244</v>
      </c>
    </row>
    <row r="270" spans="2:51" s="13" customFormat="1">
      <c r="B270" s="195"/>
      <c r="C270" s="196"/>
      <c r="D270" s="197" t="s">
        <v>252</v>
      </c>
      <c r="E270" s="198" t="s">
        <v>18</v>
      </c>
      <c r="F270" s="199" t="s">
        <v>7057</v>
      </c>
      <c r="G270" s="196"/>
      <c r="H270" s="200">
        <v>13.4</v>
      </c>
      <c r="I270" s="201"/>
      <c r="J270" s="196"/>
      <c r="K270" s="196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252</v>
      </c>
      <c r="AU270" s="206" t="s">
        <v>79</v>
      </c>
      <c r="AV270" s="13" t="s">
        <v>79</v>
      </c>
      <c r="AW270" s="13" t="s">
        <v>32</v>
      </c>
      <c r="AX270" s="13" t="s">
        <v>70</v>
      </c>
      <c r="AY270" s="206" t="s">
        <v>244</v>
      </c>
    </row>
    <row r="271" spans="2:51" s="15" customFormat="1">
      <c r="B271" s="229"/>
      <c r="C271" s="230"/>
      <c r="D271" s="197" t="s">
        <v>252</v>
      </c>
      <c r="E271" s="231" t="s">
        <v>18</v>
      </c>
      <c r="F271" s="232" t="s">
        <v>7070</v>
      </c>
      <c r="G271" s="230"/>
      <c r="H271" s="231" t="s">
        <v>18</v>
      </c>
      <c r="I271" s="233"/>
      <c r="J271" s="230"/>
      <c r="K271" s="230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252</v>
      </c>
      <c r="AU271" s="238" t="s">
        <v>79</v>
      </c>
      <c r="AV271" s="15" t="s">
        <v>77</v>
      </c>
      <c r="AW271" s="15" t="s">
        <v>32</v>
      </c>
      <c r="AX271" s="15" t="s">
        <v>70</v>
      </c>
      <c r="AY271" s="238" t="s">
        <v>244</v>
      </c>
    </row>
    <row r="272" spans="2:51" s="13" customFormat="1">
      <c r="B272" s="195"/>
      <c r="C272" s="196"/>
      <c r="D272" s="197" t="s">
        <v>252</v>
      </c>
      <c r="E272" s="198" t="s">
        <v>18</v>
      </c>
      <c r="F272" s="199" t="s">
        <v>7071</v>
      </c>
      <c r="G272" s="196"/>
      <c r="H272" s="200">
        <v>52.9</v>
      </c>
      <c r="I272" s="201"/>
      <c r="J272" s="196"/>
      <c r="K272" s="196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252</v>
      </c>
      <c r="AU272" s="206" t="s">
        <v>79</v>
      </c>
      <c r="AV272" s="13" t="s">
        <v>79</v>
      </c>
      <c r="AW272" s="13" t="s">
        <v>32</v>
      </c>
      <c r="AX272" s="13" t="s">
        <v>70</v>
      </c>
      <c r="AY272" s="206" t="s">
        <v>244</v>
      </c>
    </row>
    <row r="273" spans="1:65" s="14" customFormat="1">
      <c r="B273" s="207"/>
      <c r="C273" s="208"/>
      <c r="D273" s="197" t="s">
        <v>252</v>
      </c>
      <c r="E273" s="209" t="s">
        <v>18</v>
      </c>
      <c r="F273" s="210" t="s">
        <v>254</v>
      </c>
      <c r="G273" s="208"/>
      <c r="H273" s="211">
        <v>207.65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252</v>
      </c>
      <c r="AU273" s="217" t="s">
        <v>79</v>
      </c>
      <c r="AV273" s="14" t="s">
        <v>250</v>
      </c>
      <c r="AW273" s="14" t="s">
        <v>32</v>
      </c>
      <c r="AX273" s="14" t="s">
        <v>77</v>
      </c>
      <c r="AY273" s="217" t="s">
        <v>244</v>
      </c>
    </row>
    <row r="274" spans="1:65" s="2" customFormat="1" ht="21.75" customHeight="1">
      <c r="A274" s="36"/>
      <c r="B274" s="37"/>
      <c r="C274" s="218" t="s">
        <v>333</v>
      </c>
      <c r="D274" s="218" t="s">
        <v>264</v>
      </c>
      <c r="E274" s="219" t="s">
        <v>1048</v>
      </c>
      <c r="F274" s="220" t="s">
        <v>1049</v>
      </c>
      <c r="G274" s="221" t="s">
        <v>289</v>
      </c>
      <c r="H274" s="222">
        <v>228.41499999999999</v>
      </c>
      <c r="I274" s="223"/>
      <c r="J274" s="224">
        <f>ROUND(I274*H274,2)</f>
        <v>0</v>
      </c>
      <c r="K274" s="225"/>
      <c r="L274" s="226"/>
      <c r="M274" s="227" t="s">
        <v>18</v>
      </c>
      <c r="N274" s="228" t="s">
        <v>41</v>
      </c>
      <c r="O274" s="66"/>
      <c r="P274" s="191">
        <f>O274*H274</f>
        <v>0</v>
      </c>
      <c r="Q274" s="191">
        <v>2.5000000000000001E-3</v>
      </c>
      <c r="R274" s="191">
        <f>Q274*H274</f>
        <v>0.57103749999999998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415</v>
      </c>
      <c r="AT274" s="193" t="s">
        <v>264</v>
      </c>
      <c r="AU274" s="193" t="s">
        <v>79</v>
      </c>
      <c r="AY274" s="19" t="s">
        <v>244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77</v>
      </c>
      <c r="BK274" s="194">
        <f>ROUND(I274*H274,2)</f>
        <v>0</v>
      </c>
      <c r="BL274" s="19" t="s">
        <v>167</v>
      </c>
      <c r="BM274" s="193" t="s">
        <v>7109</v>
      </c>
    </row>
    <row r="275" spans="1:65" s="13" customFormat="1">
      <c r="B275" s="195"/>
      <c r="C275" s="196"/>
      <c r="D275" s="197" t="s">
        <v>252</v>
      </c>
      <c r="E275" s="198" t="s">
        <v>18</v>
      </c>
      <c r="F275" s="199" t="s">
        <v>7110</v>
      </c>
      <c r="G275" s="196"/>
      <c r="H275" s="200">
        <v>228.41499999999999</v>
      </c>
      <c r="I275" s="201"/>
      <c r="J275" s="196"/>
      <c r="K275" s="196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252</v>
      </c>
      <c r="AU275" s="206" t="s">
        <v>79</v>
      </c>
      <c r="AV275" s="13" t="s">
        <v>79</v>
      </c>
      <c r="AW275" s="13" t="s">
        <v>32</v>
      </c>
      <c r="AX275" s="13" t="s">
        <v>70</v>
      </c>
      <c r="AY275" s="206" t="s">
        <v>244</v>
      </c>
    </row>
    <row r="276" spans="1:65" s="14" customFormat="1">
      <c r="B276" s="207"/>
      <c r="C276" s="208"/>
      <c r="D276" s="197" t="s">
        <v>252</v>
      </c>
      <c r="E276" s="209" t="s">
        <v>18</v>
      </c>
      <c r="F276" s="210" t="s">
        <v>254</v>
      </c>
      <c r="G276" s="208"/>
      <c r="H276" s="211">
        <v>228.41499999999999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252</v>
      </c>
      <c r="AU276" s="217" t="s">
        <v>79</v>
      </c>
      <c r="AV276" s="14" t="s">
        <v>250</v>
      </c>
      <c r="AW276" s="14" t="s">
        <v>32</v>
      </c>
      <c r="AX276" s="14" t="s">
        <v>77</v>
      </c>
      <c r="AY276" s="217" t="s">
        <v>244</v>
      </c>
    </row>
    <row r="277" spans="1:65" s="2" customFormat="1" ht="21.75" customHeight="1">
      <c r="A277" s="36"/>
      <c r="B277" s="37"/>
      <c r="C277" s="181" t="s">
        <v>339</v>
      </c>
      <c r="D277" s="181" t="s">
        <v>246</v>
      </c>
      <c r="E277" s="182" t="s">
        <v>1052</v>
      </c>
      <c r="F277" s="183" t="s">
        <v>1053</v>
      </c>
      <c r="G277" s="184" t="s">
        <v>379</v>
      </c>
      <c r="H277" s="185">
        <v>272.20999999999998</v>
      </c>
      <c r="I277" s="186"/>
      <c r="J277" s="187">
        <f>ROUND(I277*H277,2)</f>
        <v>0</v>
      </c>
      <c r="K277" s="188"/>
      <c r="L277" s="41"/>
      <c r="M277" s="189" t="s">
        <v>18</v>
      </c>
      <c r="N277" s="190" t="s">
        <v>41</v>
      </c>
      <c r="O277" s="66"/>
      <c r="P277" s="191">
        <f>O277*H277</f>
        <v>0</v>
      </c>
      <c r="Q277" s="191">
        <v>0</v>
      </c>
      <c r="R277" s="191">
        <f>Q277*H277</f>
        <v>0</v>
      </c>
      <c r="S277" s="191">
        <v>2.9999999999999997E-4</v>
      </c>
      <c r="T277" s="192">
        <f>S277*H277</f>
        <v>8.1662999999999986E-2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167</v>
      </c>
      <c r="AT277" s="193" t="s">
        <v>246</v>
      </c>
      <c r="AU277" s="193" t="s">
        <v>79</v>
      </c>
      <c r="AY277" s="19" t="s">
        <v>244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77</v>
      </c>
      <c r="BK277" s="194">
        <f>ROUND(I277*H277,2)</f>
        <v>0</v>
      </c>
      <c r="BL277" s="19" t="s">
        <v>167</v>
      </c>
      <c r="BM277" s="193" t="s">
        <v>7111</v>
      </c>
    </row>
    <row r="278" spans="1:65" s="15" customFormat="1">
      <c r="B278" s="229"/>
      <c r="C278" s="230"/>
      <c r="D278" s="197" t="s">
        <v>252</v>
      </c>
      <c r="E278" s="231" t="s">
        <v>18</v>
      </c>
      <c r="F278" s="232" t="s">
        <v>7058</v>
      </c>
      <c r="G278" s="230"/>
      <c r="H278" s="231" t="s">
        <v>18</v>
      </c>
      <c r="I278" s="233"/>
      <c r="J278" s="230"/>
      <c r="K278" s="230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252</v>
      </c>
      <c r="AU278" s="238" t="s">
        <v>79</v>
      </c>
      <c r="AV278" s="15" t="s">
        <v>77</v>
      </c>
      <c r="AW278" s="15" t="s">
        <v>32</v>
      </c>
      <c r="AX278" s="15" t="s">
        <v>70</v>
      </c>
      <c r="AY278" s="238" t="s">
        <v>244</v>
      </c>
    </row>
    <row r="279" spans="1:65" s="13" customFormat="1">
      <c r="B279" s="195"/>
      <c r="C279" s="196"/>
      <c r="D279" s="197" t="s">
        <v>252</v>
      </c>
      <c r="E279" s="198" t="s">
        <v>18</v>
      </c>
      <c r="F279" s="199" t="s">
        <v>7112</v>
      </c>
      <c r="G279" s="196"/>
      <c r="H279" s="200">
        <v>33.1</v>
      </c>
      <c r="I279" s="201"/>
      <c r="J279" s="196"/>
      <c r="K279" s="196"/>
      <c r="L279" s="202"/>
      <c r="M279" s="203"/>
      <c r="N279" s="204"/>
      <c r="O279" s="204"/>
      <c r="P279" s="204"/>
      <c r="Q279" s="204"/>
      <c r="R279" s="204"/>
      <c r="S279" s="204"/>
      <c r="T279" s="205"/>
      <c r="AT279" s="206" t="s">
        <v>252</v>
      </c>
      <c r="AU279" s="206" t="s">
        <v>79</v>
      </c>
      <c r="AV279" s="13" t="s">
        <v>79</v>
      </c>
      <c r="AW279" s="13" t="s">
        <v>32</v>
      </c>
      <c r="AX279" s="13" t="s">
        <v>70</v>
      </c>
      <c r="AY279" s="206" t="s">
        <v>244</v>
      </c>
    </row>
    <row r="280" spans="1:65" s="15" customFormat="1">
      <c r="B280" s="229"/>
      <c r="C280" s="230"/>
      <c r="D280" s="197" t="s">
        <v>252</v>
      </c>
      <c r="E280" s="231" t="s">
        <v>18</v>
      </c>
      <c r="F280" s="232" t="s">
        <v>7060</v>
      </c>
      <c r="G280" s="230"/>
      <c r="H280" s="231" t="s">
        <v>18</v>
      </c>
      <c r="I280" s="233"/>
      <c r="J280" s="230"/>
      <c r="K280" s="230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252</v>
      </c>
      <c r="AU280" s="238" t="s">
        <v>79</v>
      </c>
      <c r="AV280" s="15" t="s">
        <v>77</v>
      </c>
      <c r="AW280" s="15" t="s">
        <v>32</v>
      </c>
      <c r="AX280" s="15" t="s">
        <v>70</v>
      </c>
      <c r="AY280" s="238" t="s">
        <v>244</v>
      </c>
    </row>
    <row r="281" spans="1:65" s="13" customFormat="1">
      <c r="B281" s="195"/>
      <c r="C281" s="196"/>
      <c r="D281" s="197" t="s">
        <v>252</v>
      </c>
      <c r="E281" s="198" t="s">
        <v>18</v>
      </c>
      <c r="F281" s="199" t="s">
        <v>7112</v>
      </c>
      <c r="G281" s="196"/>
      <c r="H281" s="200">
        <v>33.1</v>
      </c>
      <c r="I281" s="201"/>
      <c r="J281" s="196"/>
      <c r="K281" s="196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252</v>
      </c>
      <c r="AU281" s="206" t="s">
        <v>79</v>
      </c>
      <c r="AV281" s="13" t="s">
        <v>79</v>
      </c>
      <c r="AW281" s="13" t="s">
        <v>32</v>
      </c>
      <c r="AX281" s="13" t="s">
        <v>70</v>
      </c>
      <c r="AY281" s="206" t="s">
        <v>244</v>
      </c>
    </row>
    <row r="282" spans="1:65" s="15" customFormat="1">
      <c r="B282" s="229"/>
      <c r="C282" s="230"/>
      <c r="D282" s="197" t="s">
        <v>252</v>
      </c>
      <c r="E282" s="231" t="s">
        <v>18</v>
      </c>
      <c r="F282" s="232" t="s">
        <v>7061</v>
      </c>
      <c r="G282" s="230"/>
      <c r="H282" s="231" t="s">
        <v>18</v>
      </c>
      <c r="I282" s="233"/>
      <c r="J282" s="230"/>
      <c r="K282" s="230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252</v>
      </c>
      <c r="AU282" s="238" t="s">
        <v>79</v>
      </c>
      <c r="AV282" s="15" t="s">
        <v>77</v>
      </c>
      <c r="AW282" s="15" t="s">
        <v>32</v>
      </c>
      <c r="AX282" s="15" t="s">
        <v>70</v>
      </c>
      <c r="AY282" s="238" t="s">
        <v>244</v>
      </c>
    </row>
    <row r="283" spans="1:65" s="13" customFormat="1">
      <c r="B283" s="195"/>
      <c r="C283" s="196"/>
      <c r="D283" s="197" t="s">
        <v>252</v>
      </c>
      <c r="E283" s="198" t="s">
        <v>18</v>
      </c>
      <c r="F283" s="199" t="s">
        <v>7112</v>
      </c>
      <c r="G283" s="196"/>
      <c r="H283" s="200">
        <v>33.1</v>
      </c>
      <c r="I283" s="201"/>
      <c r="J283" s="196"/>
      <c r="K283" s="196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252</v>
      </c>
      <c r="AU283" s="206" t="s">
        <v>79</v>
      </c>
      <c r="AV283" s="13" t="s">
        <v>79</v>
      </c>
      <c r="AW283" s="13" t="s">
        <v>32</v>
      </c>
      <c r="AX283" s="13" t="s">
        <v>70</v>
      </c>
      <c r="AY283" s="206" t="s">
        <v>244</v>
      </c>
    </row>
    <row r="284" spans="1:65" s="15" customFormat="1">
      <c r="B284" s="229"/>
      <c r="C284" s="230"/>
      <c r="D284" s="197" t="s">
        <v>252</v>
      </c>
      <c r="E284" s="231" t="s">
        <v>18</v>
      </c>
      <c r="F284" s="232" t="s">
        <v>7062</v>
      </c>
      <c r="G284" s="230"/>
      <c r="H284" s="231" t="s">
        <v>18</v>
      </c>
      <c r="I284" s="233"/>
      <c r="J284" s="230"/>
      <c r="K284" s="230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252</v>
      </c>
      <c r="AU284" s="238" t="s">
        <v>79</v>
      </c>
      <c r="AV284" s="15" t="s">
        <v>77</v>
      </c>
      <c r="AW284" s="15" t="s">
        <v>32</v>
      </c>
      <c r="AX284" s="15" t="s">
        <v>70</v>
      </c>
      <c r="AY284" s="238" t="s">
        <v>244</v>
      </c>
    </row>
    <row r="285" spans="1:65" s="13" customFormat="1">
      <c r="B285" s="195"/>
      <c r="C285" s="196"/>
      <c r="D285" s="197" t="s">
        <v>252</v>
      </c>
      <c r="E285" s="198" t="s">
        <v>18</v>
      </c>
      <c r="F285" s="199" t="s">
        <v>7112</v>
      </c>
      <c r="G285" s="196"/>
      <c r="H285" s="200">
        <v>33.1</v>
      </c>
      <c r="I285" s="201"/>
      <c r="J285" s="196"/>
      <c r="K285" s="196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252</v>
      </c>
      <c r="AU285" s="206" t="s">
        <v>79</v>
      </c>
      <c r="AV285" s="13" t="s">
        <v>79</v>
      </c>
      <c r="AW285" s="13" t="s">
        <v>32</v>
      </c>
      <c r="AX285" s="13" t="s">
        <v>70</v>
      </c>
      <c r="AY285" s="206" t="s">
        <v>244</v>
      </c>
    </row>
    <row r="286" spans="1:65" s="15" customFormat="1">
      <c r="B286" s="229"/>
      <c r="C286" s="230"/>
      <c r="D286" s="197" t="s">
        <v>252</v>
      </c>
      <c r="E286" s="231" t="s">
        <v>18</v>
      </c>
      <c r="F286" s="232" t="s">
        <v>7065</v>
      </c>
      <c r="G286" s="230"/>
      <c r="H286" s="231" t="s">
        <v>18</v>
      </c>
      <c r="I286" s="233"/>
      <c r="J286" s="230"/>
      <c r="K286" s="230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252</v>
      </c>
      <c r="AU286" s="238" t="s">
        <v>79</v>
      </c>
      <c r="AV286" s="15" t="s">
        <v>77</v>
      </c>
      <c r="AW286" s="15" t="s">
        <v>32</v>
      </c>
      <c r="AX286" s="15" t="s">
        <v>70</v>
      </c>
      <c r="AY286" s="238" t="s">
        <v>244</v>
      </c>
    </row>
    <row r="287" spans="1:65" s="13" customFormat="1">
      <c r="B287" s="195"/>
      <c r="C287" s="196"/>
      <c r="D287" s="197" t="s">
        <v>252</v>
      </c>
      <c r="E287" s="198" t="s">
        <v>18</v>
      </c>
      <c r="F287" s="199" t="s">
        <v>7113</v>
      </c>
      <c r="G287" s="196"/>
      <c r="H287" s="200">
        <v>78.5</v>
      </c>
      <c r="I287" s="201"/>
      <c r="J287" s="196"/>
      <c r="K287" s="196"/>
      <c r="L287" s="202"/>
      <c r="M287" s="203"/>
      <c r="N287" s="204"/>
      <c r="O287" s="204"/>
      <c r="P287" s="204"/>
      <c r="Q287" s="204"/>
      <c r="R287" s="204"/>
      <c r="S287" s="204"/>
      <c r="T287" s="205"/>
      <c r="AT287" s="206" t="s">
        <v>252</v>
      </c>
      <c r="AU287" s="206" t="s">
        <v>79</v>
      </c>
      <c r="AV287" s="13" t="s">
        <v>79</v>
      </c>
      <c r="AW287" s="13" t="s">
        <v>32</v>
      </c>
      <c r="AX287" s="13" t="s">
        <v>70</v>
      </c>
      <c r="AY287" s="206" t="s">
        <v>244</v>
      </c>
    </row>
    <row r="288" spans="1:65" s="15" customFormat="1">
      <c r="B288" s="229"/>
      <c r="C288" s="230"/>
      <c r="D288" s="197" t="s">
        <v>252</v>
      </c>
      <c r="E288" s="231" t="s">
        <v>18</v>
      </c>
      <c r="F288" s="232" t="s">
        <v>7054</v>
      </c>
      <c r="G288" s="230"/>
      <c r="H288" s="231" t="s">
        <v>18</v>
      </c>
      <c r="I288" s="233"/>
      <c r="J288" s="230"/>
      <c r="K288" s="230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252</v>
      </c>
      <c r="AU288" s="238" t="s">
        <v>79</v>
      </c>
      <c r="AV288" s="15" t="s">
        <v>77</v>
      </c>
      <c r="AW288" s="15" t="s">
        <v>32</v>
      </c>
      <c r="AX288" s="15" t="s">
        <v>70</v>
      </c>
      <c r="AY288" s="238" t="s">
        <v>244</v>
      </c>
    </row>
    <row r="289" spans="1:65" s="13" customFormat="1">
      <c r="B289" s="195"/>
      <c r="C289" s="196"/>
      <c r="D289" s="197" t="s">
        <v>252</v>
      </c>
      <c r="E289" s="198" t="s">
        <v>18</v>
      </c>
      <c r="F289" s="199" t="s">
        <v>7114</v>
      </c>
      <c r="G289" s="196"/>
      <c r="H289" s="200">
        <v>19</v>
      </c>
      <c r="I289" s="201"/>
      <c r="J289" s="196"/>
      <c r="K289" s="196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252</v>
      </c>
      <c r="AU289" s="206" t="s">
        <v>79</v>
      </c>
      <c r="AV289" s="13" t="s">
        <v>79</v>
      </c>
      <c r="AW289" s="13" t="s">
        <v>32</v>
      </c>
      <c r="AX289" s="13" t="s">
        <v>70</v>
      </c>
      <c r="AY289" s="206" t="s">
        <v>244</v>
      </c>
    </row>
    <row r="290" spans="1:65" s="15" customFormat="1">
      <c r="B290" s="229"/>
      <c r="C290" s="230"/>
      <c r="D290" s="197" t="s">
        <v>252</v>
      </c>
      <c r="E290" s="231" t="s">
        <v>18</v>
      </c>
      <c r="F290" s="232" t="s">
        <v>7056</v>
      </c>
      <c r="G290" s="230"/>
      <c r="H290" s="231" t="s">
        <v>18</v>
      </c>
      <c r="I290" s="233"/>
      <c r="J290" s="230"/>
      <c r="K290" s="230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252</v>
      </c>
      <c r="AU290" s="238" t="s">
        <v>79</v>
      </c>
      <c r="AV290" s="15" t="s">
        <v>77</v>
      </c>
      <c r="AW290" s="15" t="s">
        <v>32</v>
      </c>
      <c r="AX290" s="15" t="s">
        <v>70</v>
      </c>
      <c r="AY290" s="238" t="s">
        <v>244</v>
      </c>
    </row>
    <row r="291" spans="1:65" s="13" customFormat="1">
      <c r="B291" s="195"/>
      <c r="C291" s="196"/>
      <c r="D291" s="197" t="s">
        <v>252</v>
      </c>
      <c r="E291" s="198" t="s">
        <v>18</v>
      </c>
      <c r="F291" s="199" t="s">
        <v>7115</v>
      </c>
      <c r="G291" s="196"/>
      <c r="H291" s="200">
        <v>13.07</v>
      </c>
      <c r="I291" s="201"/>
      <c r="J291" s="196"/>
      <c r="K291" s="196"/>
      <c r="L291" s="202"/>
      <c r="M291" s="203"/>
      <c r="N291" s="204"/>
      <c r="O291" s="204"/>
      <c r="P291" s="204"/>
      <c r="Q291" s="204"/>
      <c r="R291" s="204"/>
      <c r="S291" s="204"/>
      <c r="T291" s="205"/>
      <c r="AT291" s="206" t="s">
        <v>252</v>
      </c>
      <c r="AU291" s="206" t="s">
        <v>79</v>
      </c>
      <c r="AV291" s="13" t="s">
        <v>79</v>
      </c>
      <c r="AW291" s="13" t="s">
        <v>32</v>
      </c>
      <c r="AX291" s="13" t="s">
        <v>70</v>
      </c>
      <c r="AY291" s="206" t="s">
        <v>244</v>
      </c>
    </row>
    <row r="292" spans="1:65" s="15" customFormat="1">
      <c r="B292" s="229"/>
      <c r="C292" s="230"/>
      <c r="D292" s="197" t="s">
        <v>252</v>
      </c>
      <c r="E292" s="231" t="s">
        <v>18</v>
      </c>
      <c r="F292" s="232" t="s">
        <v>7070</v>
      </c>
      <c r="G292" s="230"/>
      <c r="H292" s="231" t="s">
        <v>18</v>
      </c>
      <c r="I292" s="233"/>
      <c r="J292" s="230"/>
      <c r="K292" s="230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252</v>
      </c>
      <c r="AU292" s="238" t="s">
        <v>79</v>
      </c>
      <c r="AV292" s="15" t="s">
        <v>77</v>
      </c>
      <c r="AW292" s="15" t="s">
        <v>32</v>
      </c>
      <c r="AX292" s="15" t="s">
        <v>70</v>
      </c>
      <c r="AY292" s="238" t="s">
        <v>244</v>
      </c>
    </row>
    <row r="293" spans="1:65" s="13" customFormat="1">
      <c r="B293" s="195"/>
      <c r="C293" s="196"/>
      <c r="D293" s="197" t="s">
        <v>252</v>
      </c>
      <c r="E293" s="198" t="s">
        <v>18</v>
      </c>
      <c r="F293" s="199" t="s">
        <v>7116</v>
      </c>
      <c r="G293" s="196"/>
      <c r="H293" s="200">
        <v>29.24</v>
      </c>
      <c r="I293" s="201"/>
      <c r="J293" s="196"/>
      <c r="K293" s="196"/>
      <c r="L293" s="202"/>
      <c r="M293" s="203"/>
      <c r="N293" s="204"/>
      <c r="O293" s="204"/>
      <c r="P293" s="204"/>
      <c r="Q293" s="204"/>
      <c r="R293" s="204"/>
      <c r="S293" s="204"/>
      <c r="T293" s="205"/>
      <c r="AT293" s="206" t="s">
        <v>252</v>
      </c>
      <c r="AU293" s="206" t="s">
        <v>79</v>
      </c>
      <c r="AV293" s="13" t="s">
        <v>79</v>
      </c>
      <c r="AW293" s="13" t="s">
        <v>32</v>
      </c>
      <c r="AX293" s="13" t="s">
        <v>70</v>
      </c>
      <c r="AY293" s="206" t="s">
        <v>244</v>
      </c>
    </row>
    <row r="294" spans="1:65" s="14" customFormat="1">
      <c r="B294" s="207"/>
      <c r="C294" s="208"/>
      <c r="D294" s="197" t="s">
        <v>252</v>
      </c>
      <c r="E294" s="209" t="s">
        <v>18</v>
      </c>
      <c r="F294" s="210" t="s">
        <v>254</v>
      </c>
      <c r="G294" s="208"/>
      <c r="H294" s="211">
        <v>272.20999999999998</v>
      </c>
      <c r="I294" s="212"/>
      <c r="J294" s="208"/>
      <c r="K294" s="208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252</v>
      </c>
      <c r="AU294" s="217" t="s">
        <v>79</v>
      </c>
      <c r="AV294" s="14" t="s">
        <v>250</v>
      </c>
      <c r="AW294" s="14" t="s">
        <v>32</v>
      </c>
      <c r="AX294" s="14" t="s">
        <v>77</v>
      </c>
      <c r="AY294" s="217" t="s">
        <v>244</v>
      </c>
    </row>
    <row r="295" spans="1:65" s="2" customFormat="1" ht="21.75" customHeight="1">
      <c r="A295" s="36"/>
      <c r="B295" s="37"/>
      <c r="C295" s="181" t="s">
        <v>344</v>
      </c>
      <c r="D295" s="181" t="s">
        <v>246</v>
      </c>
      <c r="E295" s="182" t="s">
        <v>4704</v>
      </c>
      <c r="F295" s="183" t="s">
        <v>4705</v>
      </c>
      <c r="G295" s="184" t="s">
        <v>379</v>
      </c>
      <c r="H295" s="185">
        <v>272.20999999999998</v>
      </c>
      <c r="I295" s="186"/>
      <c r="J295" s="187">
        <f>ROUND(I295*H295,2)</f>
        <v>0</v>
      </c>
      <c r="K295" s="188"/>
      <c r="L295" s="41"/>
      <c r="M295" s="189" t="s">
        <v>18</v>
      </c>
      <c r="N295" s="190" t="s">
        <v>41</v>
      </c>
      <c r="O295" s="66"/>
      <c r="P295" s="191">
        <f>O295*H295</f>
        <v>0</v>
      </c>
      <c r="Q295" s="191">
        <v>1.0000000000000001E-5</v>
      </c>
      <c r="R295" s="191">
        <f>Q295*H295</f>
        <v>2.7220999999999999E-3</v>
      </c>
      <c r="S295" s="191">
        <v>0</v>
      </c>
      <c r="T295" s="19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167</v>
      </c>
      <c r="AT295" s="193" t="s">
        <v>246</v>
      </c>
      <c r="AU295" s="193" t="s">
        <v>79</v>
      </c>
      <c r="AY295" s="19" t="s">
        <v>244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77</v>
      </c>
      <c r="BK295" s="194">
        <f>ROUND(I295*H295,2)</f>
        <v>0</v>
      </c>
      <c r="BL295" s="19" t="s">
        <v>167</v>
      </c>
      <c r="BM295" s="193" t="s">
        <v>7117</v>
      </c>
    </row>
    <row r="296" spans="1:65" s="15" customFormat="1">
      <c r="B296" s="229"/>
      <c r="C296" s="230"/>
      <c r="D296" s="197" t="s">
        <v>252</v>
      </c>
      <c r="E296" s="231" t="s">
        <v>18</v>
      </c>
      <c r="F296" s="232" t="s">
        <v>7058</v>
      </c>
      <c r="G296" s="230"/>
      <c r="H296" s="231" t="s">
        <v>18</v>
      </c>
      <c r="I296" s="233"/>
      <c r="J296" s="230"/>
      <c r="K296" s="230"/>
      <c r="L296" s="234"/>
      <c r="M296" s="235"/>
      <c r="N296" s="236"/>
      <c r="O296" s="236"/>
      <c r="P296" s="236"/>
      <c r="Q296" s="236"/>
      <c r="R296" s="236"/>
      <c r="S296" s="236"/>
      <c r="T296" s="237"/>
      <c r="AT296" s="238" t="s">
        <v>252</v>
      </c>
      <c r="AU296" s="238" t="s">
        <v>79</v>
      </c>
      <c r="AV296" s="15" t="s">
        <v>77</v>
      </c>
      <c r="AW296" s="15" t="s">
        <v>32</v>
      </c>
      <c r="AX296" s="15" t="s">
        <v>70</v>
      </c>
      <c r="AY296" s="238" t="s">
        <v>244</v>
      </c>
    </row>
    <row r="297" spans="1:65" s="13" customFormat="1">
      <c r="B297" s="195"/>
      <c r="C297" s="196"/>
      <c r="D297" s="197" t="s">
        <v>252</v>
      </c>
      <c r="E297" s="198" t="s">
        <v>18</v>
      </c>
      <c r="F297" s="199" t="s">
        <v>7112</v>
      </c>
      <c r="G297" s="196"/>
      <c r="H297" s="200">
        <v>33.1</v>
      </c>
      <c r="I297" s="201"/>
      <c r="J297" s="196"/>
      <c r="K297" s="196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252</v>
      </c>
      <c r="AU297" s="206" t="s">
        <v>79</v>
      </c>
      <c r="AV297" s="13" t="s">
        <v>79</v>
      </c>
      <c r="AW297" s="13" t="s">
        <v>32</v>
      </c>
      <c r="AX297" s="13" t="s">
        <v>70</v>
      </c>
      <c r="AY297" s="206" t="s">
        <v>244</v>
      </c>
    </row>
    <row r="298" spans="1:65" s="15" customFormat="1">
      <c r="B298" s="229"/>
      <c r="C298" s="230"/>
      <c r="D298" s="197" t="s">
        <v>252</v>
      </c>
      <c r="E298" s="231" t="s">
        <v>18</v>
      </c>
      <c r="F298" s="232" t="s">
        <v>7060</v>
      </c>
      <c r="G298" s="230"/>
      <c r="H298" s="231" t="s">
        <v>18</v>
      </c>
      <c r="I298" s="233"/>
      <c r="J298" s="230"/>
      <c r="K298" s="230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252</v>
      </c>
      <c r="AU298" s="238" t="s">
        <v>79</v>
      </c>
      <c r="AV298" s="15" t="s">
        <v>77</v>
      </c>
      <c r="AW298" s="15" t="s">
        <v>32</v>
      </c>
      <c r="AX298" s="15" t="s">
        <v>70</v>
      </c>
      <c r="AY298" s="238" t="s">
        <v>244</v>
      </c>
    </row>
    <row r="299" spans="1:65" s="13" customFormat="1">
      <c r="B299" s="195"/>
      <c r="C299" s="196"/>
      <c r="D299" s="197" t="s">
        <v>252</v>
      </c>
      <c r="E299" s="198" t="s">
        <v>18</v>
      </c>
      <c r="F299" s="199" t="s">
        <v>7112</v>
      </c>
      <c r="G299" s="196"/>
      <c r="H299" s="200">
        <v>33.1</v>
      </c>
      <c r="I299" s="201"/>
      <c r="J299" s="196"/>
      <c r="K299" s="196"/>
      <c r="L299" s="202"/>
      <c r="M299" s="203"/>
      <c r="N299" s="204"/>
      <c r="O299" s="204"/>
      <c r="P299" s="204"/>
      <c r="Q299" s="204"/>
      <c r="R299" s="204"/>
      <c r="S299" s="204"/>
      <c r="T299" s="205"/>
      <c r="AT299" s="206" t="s">
        <v>252</v>
      </c>
      <c r="AU299" s="206" t="s">
        <v>79</v>
      </c>
      <c r="AV299" s="13" t="s">
        <v>79</v>
      </c>
      <c r="AW299" s="13" t="s">
        <v>32</v>
      </c>
      <c r="AX299" s="13" t="s">
        <v>70</v>
      </c>
      <c r="AY299" s="206" t="s">
        <v>244</v>
      </c>
    </row>
    <row r="300" spans="1:65" s="15" customFormat="1">
      <c r="B300" s="229"/>
      <c r="C300" s="230"/>
      <c r="D300" s="197" t="s">
        <v>252</v>
      </c>
      <c r="E300" s="231" t="s">
        <v>18</v>
      </c>
      <c r="F300" s="232" t="s">
        <v>7061</v>
      </c>
      <c r="G300" s="230"/>
      <c r="H300" s="231" t="s">
        <v>18</v>
      </c>
      <c r="I300" s="233"/>
      <c r="J300" s="230"/>
      <c r="K300" s="230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252</v>
      </c>
      <c r="AU300" s="238" t="s">
        <v>79</v>
      </c>
      <c r="AV300" s="15" t="s">
        <v>77</v>
      </c>
      <c r="AW300" s="15" t="s">
        <v>32</v>
      </c>
      <c r="AX300" s="15" t="s">
        <v>70</v>
      </c>
      <c r="AY300" s="238" t="s">
        <v>244</v>
      </c>
    </row>
    <row r="301" spans="1:65" s="13" customFormat="1">
      <c r="B301" s="195"/>
      <c r="C301" s="196"/>
      <c r="D301" s="197" t="s">
        <v>252</v>
      </c>
      <c r="E301" s="198" t="s">
        <v>18</v>
      </c>
      <c r="F301" s="199" t="s">
        <v>7112</v>
      </c>
      <c r="G301" s="196"/>
      <c r="H301" s="200">
        <v>33.1</v>
      </c>
      <c r="I301" s="201"/>
      <c r="J301" s="196"/>
      <c r="K301" s="196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252</v>
      </c>
      <c r="AU301" s="206" t="s">
        <v>79</v>
      </c>
      <c r="AV301" s="13" t="s">
        <v>79</v>
      </c>
      <c r="AW301" s="13" t="s">
        <v>32</v>
      </c>
      <c r="AX301" s="13" t="s">
        <v>70</v>
      </c>
      <c r="AY301" s="206" t="s">
        <v>244</v>
      </c>
    </row>
    <row r="302" spans="1:65" s="15" customFormat="1">
      <c r="B302" s="229"/>
      <c r="C302" s="230"/>
      <c r="D302" s="197" t="s">
        <v>252</v>
      </c>
      <c r="E302" s="231" t="s">
        <v>18</v>
      </c>
      <c r="F302" s="232" t="s">
        <v>7062</v>
      </c>
      <c r="G302" s="230"/>
      <c r="H302" s="231" t="s">
        <v>18</v>
      </c>
      <c r="I302" s="233"/>
      <c r="J302" s="230"/>
      <c r="K302" s="230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252</v>
      </c>
      <c r="AU302" s="238" t="s">
        <v>79</v>
      </c>
      <c r="AV302" s="15" t="s">
        <v>77</v>
      </c>
      <c r="AW302" s="15" t="s">
        <v>32</v>
      </c>
      <c r="AX302" s="15" t="s">
        <v>70</v>
      </c>
      <c r="AY302" s="238" t="s">
        <v>244</v>
      </c>
    </row>
    <row r="303" spans="1:65" s="13" customFormat="1">
      <c r="B303" s="195"/>
      <c r="C303" s="196"/>
      <c r="D303" s="197" t="s">
        <v>252</v>
      </c>
      <c r="E303" s="198" t="s">
        <v>18</v>
      </c>
      <c r="F303" s="199" t="s">
        <v>7112</v>
      </c>
      <c r="G303" s="196"/>
      <c r="H303" s="200">
        <v>33.1</v>
      </c>
      <c r="I303" s="201"/>
      <c r="J303" s="196"/>
      <c r="K303" s="196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252</v>
      </c>
      <c r="AU303" s="206" t="s">
        <v>79</v>
      </c>
      <c r="AV303" s="13" t="s">
        <v>79</v>
      </c>
      <c r="AW303" s="13" t="s">
        <v>32</v>
      </c>
      <c r="AX303" s="13" t="s">
        <v>70</v>
      </c>
      <c r="AY303" s="206" t="s">
        <v>244</v>
      </c>
    </row>
    <row r="304" spans="1:65" s="15" customFormat="1">
      <c r="B304" s="229"/>
      <c r="C304" s="230"/>
      <c r="D304" s="197" t="s">
        <v>252</v>
      </c>
      <c r="E304" s="231" t="s">
        <v>18</v>
      </c>
      <c r="F304" s="232" t="s">
        <v>7065</v>
      </c>
      <c r="G304" s="230"/>
      <c r="H304" s="231" t="s">
        <v>18</v>
      </c>
      <c r="I304" s="233"/>
      <c r="J304" s="230"/>
      <c r="K304" s="230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252</v>
      </c>
      <c r="AU304" s="238" t="s">
        <v>79</v>
      </c>
      <c r="AV304" s="15" t="s">
        <v>77</v>
      </c>
      <c r="AW304" s="15" t="s">
        <v>32</v>
      </c>
      <c r="AX304" s="15" t="s">
        <v>70</v>
      </c>
      <c r="AY304" s="238" t="s">
        <v>244</v>
      </c>
    </row>
    <row r="305" spans="1:65" s="13" customFormat="1">
      <c r="B305" s="195"/>
      <c r="C305" s="196"/>
      <c r="D305" s="197" t="s">
        <v>252</v>
      </c>
      <c r="E305" s="198" t="s">
        <v>18</v>
      </c>
      <c r="F305" s="199" t="s">
        <v>7113</v>
      </c>
      <c r="G305" s="196"/>
      <c r="H305" s="200">
        <v>78.5</v>
      </c>
      <c r="I305" s="201"/>
      <c r="J305" s="196"/>
      <c r="K305" s="196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252</v>
      </c>
      <c r="AU305" s="206" t="s">
        <v>79</v>
      </c>
      <c r="AV305" s="13" t="s">
        <v>79</v>
      </c>
      <c r="AW305" s="13" t="s">
        <v>32</v>
      </c>
      <c r="AX305" s="13" t="s">
        <v>70</v>
      </c>
      <c r="AY305" s="206" t="s">
        <v>244</v>
      </c>
    </row>
    <row r="306" spans="1:65" s="15" customFormat="1">
      <c r="B306" s="229"/>
      <c r="C306" s="230"/>
      <c r="D306" s="197" t="s">
        <v>252</v>
      </c>
      <c r="E306" s="231" t="s">
        <v>18</v>
      </c>
      <c r="F306" s="232" t="s">
        <v>7054</v>
      </c>
      <c r="G306" s="230"/>
      <c r="H306" s="231" t="s">
        <v>18</v>
      </c>
      <c r="I306" s="233"/>
      <c r="J306" s="230"/>
      <c r="K306" s="230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252</v>
      </c>
      <c r="AU306" s="238" t="s">
        <v>79</v>
      </c>
      <c r="AV306" s="15" t="s">
        <v>77</v>
      </c>
      <c r="AW306" s="15" t="s">
        <v>32</v>
      </c>
      <c r="AX306" s="15" t="s">
        <v>70</v>
      </c>
      <c r="AY306" s="238" t="s">
        <v>244</v>
      </c>
    </row>
    <row r="307" spans="1:65" s="13" customFormat="1">
      <c r="B307" s="195"/>
      <c r="C307" s="196"/>
      <c r="D307" s="197" t="s">
        <v>252</v>
      </c>
      <c r="E307" s="198" t="s">
        <v>18</v>
      </c>
      <c r="F307" s="199" t="s">
        <v>7114</v>
      </c>
      <c r="G307" s="196"/>
      <c r="H307" s="200">
        <v>19</v>
      </c>
      <c r="I307" s="201"/>
      <c r="J307" s="196"/>
      <c r="K307" s="196"/>
      <c r="L307" s="202"/>
      <c r="M307" s="203"/>
      <c r="N307" s="204"/>
      <c r="O307" s="204"/>
      <c r="P307" s="204"/>
      <c r="Q307" s="204"/>
      <c r="R307" s="204"/>
      <c r="S307" s="204"/>
      <c r="T307" s="205"/>
      <c r="AT307" s="206" t="s">
        <v>252</v>
      </c>
      <c r="AU307" s="206" t="s">
        <v>79</v>
      </c>
      <c r="AV307" s="13" t="s">
        <v>79</v>
      </c>
      <c r="AW307" s="13" t="s">
        <v>32</v>
      </c>
      <c r="AX307" s="13" t="s">
        <v>70</v>
      </c>
      <c r="AY307" s="206" t="s">
        <v>244</v>
      </c>
    </row>
    <row r="308" spans="1:65" s="15" customFormat="1">
      <c r="B308" s="229"/>
      <c r="C308" s="230"/>
      <c r="D308" s="197" t="s">
        <v>252</v>
      </c>
      <c r="E308" s="231" t="s">
        <v>18</v>
      </c>
      <c r="F308" s="232" t="s">
        <v>7056</v>
      </c>
      <c r="G308" s="230"/>
      <c r="H308" s="231" t="s">
        <v>18</v>
      </c>
      <c r="I308" s="233"/>
      <c r="J308" s="230"/>
      <c r="K308" s="230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252</v>
      </c>
      <c r="AU308" s="238" t="s">
        <v>79</v>
      </c>
      <c r="AV308" s="15" t="s">
        <v>77</v>
      </c>
      <c r="AW308" s="15" t="s">
        <v>32</v>
      </c>
      <c r="AX308" s="15" t="s">
        <v>70</v>
      </c>
      <c r="AY308" s="238" t="s">
        <v>244</v>
      </c>
    </row>
    <row r="309" spans="1:65" s="13" customFormat="1">
      <c r="B309" s="195"/>
      <c r="C309" s="196"/>
      <c r="D309" s="197" t="s">
        <v>252</v>
      </c>
      <c r="E309" s="198" t="s">
        <v>18</v>
      </c>
      <c r="F309" s="199" t="s">
        <v>7115</v>
      </c>
      <c r="G309" s="196"/>
      <c r="H309" s="200">
        <v>13.07</v>
      </c>
      <c r="I309" s="201"/>
      <c r="J309" s="196"/>
      <c r="K309" s="196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252</v>
      </c>
      <c r="AU309" s="206" t="s">
        <v>79</v>
      </c>
      <c r="AV309" s="13" t="s">
        <v>79</v>
      </c>
      <c r="AW309" s="13" t="s">
        <v>32</v>
      </c>
      <c r="AX309" s="13" t="s">
        <v>70</v>
      </c>
      <c r="AY309" s="206" t="s">
        <v>244</v>
      </c>
    </row>
    <row r="310" spans="1:65" s="15" customFormat="1">
      <c r="B310" s="229"/>
      <c r="C310" s="230"/>
      <c r="D310" s="197" t="s">
        <v>252</v>
      </c>
      <c r="E310" s="231" t="s">
        <v>18</v>
      </c>
      <c r="F310" s="232" t="s">
        <v>7070</v>
      </c>
      <c r="G310" s="230"/>
      <c r="H310" s="231" t="s">
        <v>18</v>
      </c>
      <c r="I310" s="233"/>
      <c r="J310" s="230"/>
      <c r="K310" s="230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252</v>
      </c>
      <c r="AU310" s="238" t="s">
        <v>79</v>
      </c>
      <c r="AV310" s="15" t="s">
        <v>77</v>
      </c>
      <c r="AW310" s="15" t="s">
        <v>32</v>
      </c>
      <c r="AX310" s="15" t="s">
        <v>70</v>
      </c>
      <c r="AY310" s="238" t="s">
        <v>244</v>
      </c>
    </row>
    <row r="311" spans="1:65" s="13" customFormat="1">
      <c r="B311" s="195"/>
      <c r="C311" s="196"/>
      <c r="D311" s="197" t="s">
        <v>252</v>
      </c>
      <c r="E311" s="198" t="s">
        <v>18</v>
      </c>
      <c r="F311" s="199" t="s">
        <v>7116</v>
      </c>
      <c r="G311" s="196"/>
      <c r="H311" s="200">
        <v>29.24</v>
      </c>
      <c r="I311" s="201"/>
      <c r="J311" s="196"/>
      <c r="K311" s="196"/>
      <c r="L311" s="202"/>
      <c r="M311" s="203"/>
      <c r="N311" s="204"/>
      <c r="O311" s="204"/>
      <c r="P311" s="204"/>
      <c r="Q311" s="204"/>
      <c r="R311" s="204"/>
      <c r="S311" s="204"/>
      <c r="T311" s="205"/>
      <c r="AT311" s="206" t="s">
        <v>252</v>
      </c>
      <c r="AU311" s="206" t="s">
        <v>79</v>
      </c>
      <c r="AV311" s="13" t="s">
        <v>79</v>
      </c>
      <c r="AW311" s="13" t="s">
        <v>32</v>
      </c>
      <c r="AX311" s="13" t="s">
        <v>70</v>
      </c>
      <c r="AY311" s="206" t="s">
        <v>244</v>
      </c>
    </row>
    <row r="312" spans="1:65" s="14" customFormat="1">
      <c r="B312" s="207"/>
      <c r="C312" s="208"/>
      <c r="D312" s="197" t="s">
        <v>252</v>
      </c>
      <c r="E312" s="209" t="s">
        <v>18</v>
      </c>
      <c r="F312" s="210" t="s">
        <v>254</v>
      </c>
      <c r="G312" s="208"/>
      <c r="H312" s="211">
        <v>272.20999999999998</v>
      </c>
      <c r="I312" s="212"/>
      <c r="J312" s="208"/>
      <c r="K312" s="208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252</v>
      </c>
      <c r="AU312" s="217" t="s">
        <v>79</v>
      </c>
      <c r="AV312" s="14" t="s">
        <v>250</v>
      </c>
      <c r="AW312" s="14" t="s">
        <v>32</v>
      </c>
      <c r="AX312" s="14" t="s">
        <v>77</v>
      </c>
      <c r="AY312" s="217" t="s">
        <v>244</v>
      </c>
    </row>
    <row r="313" spans="1:65" s="2" customFormat="1" ht="16.5" customHeight="1">
      <c r="A313" s="36"/>
      <c r="B313" s="37"/>
      <c r="C313" s="218" t="s">
        <v>348</v>
      </c>
      <c r="D313" s="218" t="s">
        <v>264</v>
      </c>
      <c r="E313" s="219" t="s">
        <v>4709</v>
      </c>
      <c r="F313" s="220" t="s">
        <v>4710</v>
      </c>
      <c r="G313" s="221" t="s">
        <v>289</v>
      </c>
      <c r="H313" s="222">
        <v>17.966000000000001</v>
      </c>
      <c r="I313" s="223"/>
      <c r="J313" s="224">
        <f>ROUND(I313*H313,2)</f>
        <v>0</v>
      </c>
      <c r="K313" s="225"/>
      <c r="L313" s="226"/>
      <c r="M313" s="227" t="s">
        <v>18</v>
      </c>
      <c r="N313" s="228" t="s">
        <v>41</v>
      </c>
      <c r="O313" s="66"/>
      <c r="P313" s="191">
        <f>O313*H313</f>
        <v>0</v>
      </c>
      <c r="Q313" s="191">
        <v>2.5000000000000001E-3</v>
      </c>
      <c r="R313" s="191">
        <f>Q313*H313</f>
        <v>4.4915000000000004E-2</v>
      </c>
      <c r="S313" s="191">
        <v>0</v>
      </c>
      <c r="T313" s="19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3" t="s">
        <v>415</v>
      </c>
      <c r="AT313" s="193" t="s">
        <v>264</v>
      </c>
      <c r="AU313" s="193" t="s">
        <v>79</v>
      </c>
      <c r="AY313" s="19" t="s">
        <v>244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9" t="s">
        <v>77</v>
      </c>
      <c r="BK313" s="194">
        <f>ROUND(I313*H313,2)</f>
        <v>0</v>
      </c>
      <c r="BL313" s="19" t="s">
        <v>167</v>
      </c>
      <c r="BM313" s="193" t="s">
        <v>7118</v>
      </c>
    </row>
    <row r="314" spans="1:65" s="13" customFormat="1">
      <c r="B314" s="195"/>
      <c r="C314" s="196"/>
      <c r="D314" s="197" t="s">
        <v>252</v>
      </c>
      <c r="E314" s="198" t="s">
        <v>18</v>
      </c>
      <c r="F314" s="199" t="s">
        <v>7119</v>
      </c>
      <c r="G314" s="196"/>
      <c r="H314" s="200">
        <v>17.966000000000001</v>
      </c>
      <c r="I314" s="201"/>
      <c r="J314" s="196"/>
      <c r="K314" s="196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252</v>
      </c>
      <c r="AU314" s="206" t="s">
        <v>79</v>
      </c>
      <c r="AV314" s="13" t="s">
        <v>79</v>
      </c>
      <c r="AW314" s="13" t="s">
        <v>32</v>
      </c>
      <c r="AX314" s="13" t="s">
        <v>70</v>
      </c>
      <c r="AY314" s="206" t="s">
        <v>244</v>
      </c>
    </row>
    <row r="315" spans="1:65" s="14" customFormat="1">
      <c r="B315" s="207"/>
      <c r="C315" s="208"/>
      <c r="D315" s="197" t="s">
        <v>252</v>
      </c>
      <c r="E315" s="209" t="s">
        <v>18</v>
      </c>
      <c r="F315" s="210" t="s">
        <v>254</v>
      </c>
      <c r="G315" s="208"/>
      <c r="H315" s="211">
        <v>17.966000000000001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252</v>
      </c>
      <c r="AU315" s="217" t="s">
        <v>79</v>
      </c>
      <c r="AV315" s="14" t="s">
        <v>250</v>
      </c>
      <c r="AW315" s="14" t="s">
        <v>32</v>
      </c>
      <c r="AX315" s="14" t="s">
        <v>77</v>
      </c>
      <c r="AY315" s="217" t="s">
        <v>244</v>
      </c>
    </row>
    <row r="316" spans="1:65" s="2" customFormat="1" ht="16.5" customHeight="1">
      <c r="A316" s="36"/>
      <c r="B316" s="37"/>
      <c r="C316" s="181" t="s">
        <v>7</v>
      </c>
      <c r="D316" s="181" t="s">
        <v>246</v>
      </c>
      <c r="E316" s="182" t="s">
        <v>1056</v>
      </c>
      <c r="F316" s="183" t="s">
        <v>1057</v>
      </c>
      <c r="G316" s="184" t="s">
        <v>379</v>
      </c>
      <c r="H316" s="185">
        <v>272.20999999999998</v>
      </c>
      <c r="I316" s="186"/>
      <c r="J316" s="187">
        <f>ROUND(I316*H316,2)</f>
        <v>0</v>
      </c>
      <c r="K316" s="188"/>
      <c r="L316" s="41"/>
      <c r="M316" s="189" t="s">
        <v>18</v>
      </c>
      <c r="N316" s="190" t="s">
        <v>41</v>
      </c>
      <c r="O316" s="66"/>
      <c r="P316" s="191">
        <f>O316*H316</f>
        <v>0</v>
      </c>
      <c r="Q316" s="191">
        <v>1.0000000000000001E-5</v>
      </c>
      <c r="R316" s="191">
        <f>Q316*H316</f>
        <v>2.7220999999999999E-3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167</v>
      </c>
      <c r="AT316" s="193" t="s">
        <v>246</v>
      </c>
      <c r="AU316" s="193" t="s">
        <v>79</v>
      </c>
      <c r="AY316" s="19" t="s">
        <v>244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77</v>
      </c>
      <c r="BK316" s="194">
        <f>ROUND(I316*H316,2)</f>
        <v>0</v>
      </c>
      <c r="BL316" s="19" t="s">
        <v>167</v>
      </c>
      <c r="BM316" s="193" t="s">
        <v>7120</v>
      </c>
    </row>
    <row r="317" spans="1:65" s="15" customFormat="1">
      <c r="B317" s="229"/>
      <c r="C317" s="230"/>
      <c r="D317" s="197" t="s">
        <v>252</v>
      </c>
      <c r="E317" s="231" t="s">
        <v>18</v>
      </c>
      <c r="F317" s="232" t="s">
        <v>7058</v>
      </c>
      <c r="G317" s="230"/>
      <c r="H317" s="231" t="s">
        <v>18</v>
      </c>
      <c r="I317" s="233"/>
      <c r="J317" s="230"/>
      <c r="K317" s="230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252</v>
      </c>
      <c r="AU317" s="238" t="s">
        <v>79</v>
      </c>
      <c r="AV317" s="15" t="s">
        <v>77</v>
      </c>
      <c r="AW317" s="15" t="s">
        <v>32</v>
      </c>
      <c r="AX317" s="15" t="s">
        <v>70</v>
      </c>
      <c r="AY317" s="238" t="s">
        <v>244</v>
      </c>
    </row>
    <row r="318" spans="1:65" s="13" customFormat="1">
      <c r="B318" s="195"/>
      <c r="C318" s="196"/>
      <c r="D318" s="197" t="s">
        <v>252</v>
      </c>
      <c r="E318" s="198" t="s">
        <v>18</v>
      </c>
      <c r="F318" s="199" t="s">
        <v>7112</v>
      </c>
      <c r="G318" s="196"/>
      <c r="H318" s="200">
        <v>33.1</v>
      </c>
      <c r="I318" s="201"/>
      <c r="J318" s="196"/>
      <c r="K318" s="196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252</v>
      </c>
      <c r="AU318" s="206" t="s">
        <v>79</v>
      </c>
      <c r="AV318" s="13" t="s">
        <v>79</v>
      </c>
      <c r="AW318" s="13" t="s">
        <v>32</v>
      </c>
      <c r="AX318" s="13" t="s">
        <v>70</v>
      </c>
      <c r="AY318" s="206" t="s">
        <v>244</v>
      </c>
    </row>
    <row r="319" spans="1:65" s="15" customFormat="1">
      <c r="B319" s="229"/>
      <c r="C319" s="230"/>
      <c r="D319" s="197" t="s">
        <v>252</v>
      </c>
      <c r="E319" s="231" t="s">
        <v>18</v>
      </c>
      <c r="F319" s="232" t="s">
        <v>7060</v>
      </c>
      <c r="G319" s="230"/>
      <c r="H319" s="231" t="s">
        <v>18</v>
      </c>
      <c r="I319" s="233"/>
      <c r="J319" s="230"/>
      <c r="K319" s="230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252</v>
      </c>
      <c r="AU319" s="238" t="s">
        <v>79</v>
      </c>
      <c r="AV319" s="15" t="s">
        <v>77</v>
      </c>
      <c r="AW319" s="15" t="s">
        <v>32</v>
      </c>
      <c r="AX319" s="15" t="s">
        <v>70</v>
      </c>
      <c r="AY319" s="238" t="s">
        <v>244</v>
      </c>
    </row>
    <row r="320" spans="1:65" s="13" customFormat="1">
      <c r="B320" s="195"/>
      <c r="C320" s="196"/>
      <c r="D320" s="197" t="s">
        <v>252</v>
      </c>
      <c r="E320" s="198" t="s">
        <v>18</v>
      </c>
      <c r="F320" s="199" t="s">
        <v>7112</v>
      </c>
      <c r="G320" s="196"/>
      <c r="H320" s="200">
        <v>33.1</v>
      </c>
      <c r="I320" s="201"/>
      <c r="J320" s="196"/>
      <c r="K320" s="196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252</v>
      </c>
      <c r="AU320" s="206" t="s">
        <v>79</v>
      </c>
      <c r="AV320" s="13" t="s">
        <v>79</v>
      </c>
      <c r="AW320" s="13" t="s">
        <v>32</v>
      </c>
      <c r="AX320" s="13" t="s">
        <v>70</v>
      </c>
      <c r="AY320" s="206" t="s">
        <v>244</v>
      </c>
    </row>
    <row r="321" spans="1:65" s="15" customFormat="1">
      <c r="B321" s="229"/>
      <c r="C321" s="230"/>
      <c r="D321" s="197" t="s">
        <v>252</v>
      </c>
      <c r="E321" s="231" t="s">
        <v>18</v>
      </c>
      <c r="F321" s="232" t="s">
        <v>7061</v>
      </c>
      <c r="G321" s="230"/>
      <c r="H321" s="231" t="s">
        <v>18</v>
      </c>
      <c r="I321" s="233"/>
      <c r="J321" s="230"/>
      <c r="K321" s="230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252</v>
      </c>
      <c r="AU321" s="238" t="s">
        <v>79</v>
      </c>
      <c r="AV321" s="15" t="s">
        <v>77</v>
      </c>
      <c r="AW321" s="15" t="s">
        <v>32</v>
      </c>
      <c r="AX321" s="15" t="s">
        <v>70</v>
      </c>
      <c r="AY321" s="238" t="s">
        <v>244</v>
      </c>
    </row>
    <row r="322" spans="1:65" s="13" customFormat="1">
      <c r="B322" s="195"/>
      <c r="C322" s="196"/>
      <c r="D322" s="197" t="s">
        <v>252</v>
      </c>
      <c r="E322" s="198" t="s">
        <v>18</v>
      </c>
      <c r="F322" s="199" t="s">
        <v>7112</v>
      </c>
      <c r="G322" s="196"/>
      <c r="H322" s="200">
        <v>33.1</v>
      </c>
      <c r="I322" s="201"/>
      <c r="J322" s="196"/>
      <c r="K322" s="196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252</v>
      </c>
      <c r="AU322" s="206" t="s">
        <v>79</v>
      </c>
      <c r="AV322" s="13" t="s">
        <v>79</v>
      </c>
      <c r="AW322" s="13" t="s">
        <v>32</v>
      </c>
      <c r="AX322" s="13" t="s">
        <v>70</v>
      </c>
      <c r="AY322" s="206" t="s">
        <v>244</v>
      </c>
    </row>
    <row r="323" spans="1:65" s="15" customFormat="1">
      <c r="B323" s="229"/>
      <c r="C323" s="230"/>
      <c r="D323" s="197" t="s">
        <v>252</v>
      </c>
      <c r="E323" s="231" t="s">
        <v>18</v>
      </c>
      <c r="F323" s="232" t="s">
        <v>7062</v>
      </c>
      <c r="G323" s="230"/>
      <c r="H323" s="231" t="s">
        <v>18</v>
      </c>
      <c r="I323" s="233"/>
      <c r="J323" s="230"/>
      <c r="K323" s="230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252</v>
      </c>
      <c r="AU323" s="238" t="s">
        <v>79</v>
      </c>
      <c r="AV323" s="15" t="s">
        <v>77</v>
      </c>
      <c r="AW323" s="15" t="s">
        <v>32</v>
      </c>
      <c r="AX323" s="15" t="s">
        <v>70</v>
      </c>
      <c r="AY323" s="238" t="s">
        <v>244</v>
      </c>
    </row>
    <row r="324" spans="1:65" s="13" customFormat="1">
      <c r="B324" s="195"/>
      <c r="C324" s="196"/>
      <c r="D324" s="197" t="s">
        <v>252</v>
      </c>
      <c r="E324" s="198" t="s">
        <v>18</v>
      </c>
      <c r="F324" s="199" t="s">
        <v>7112</v>
      </c>
      <c r="G324" s="196"/>
      <c r="H324" s="200">
        <v>33.1</v>
      </c>
      <c r="I324" s="201"/>
      <c r="J324" s="196"/>
      <c r="K324" s="196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252</v>
      </c>
      <c r="AU324" s="206" t="s">
        <v>79</v>
      </c>
      <c r="AV324" s="13" t="s">
        <v>79</v>
      </c>
      <c r="AW324" s="13" t="s">
        <v>32</v>
      </c>
      <c r="AX324" s="13" t="s">
        <v>70</v>
      </c>
      <c r="AY324" s="206" t="s">
        <v>244</v>
      </c>
    </row>
    <row r="325" spans="1:65" s="15" customFormat="1">
      <c r="B325" s="229"/>
      <c r="C325" s="230"/>
      <c r="D325" s="197" t="s">
        <v>252</v>
      </c>
      <c r="E325" s="231" t="s">
        <v>18</v>
      </c>
      <c r="F325" s="232" t="s">
        <v>7065</v>
      </c>
      <c r="G325" s="230"/>
      <c r="H325" s="231" t="s">
        <v>18</v>
      </c>
      <c r="I325" s="233"/>
      <c r="J325" s="230"/>
      <c r="K325" s="230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252</v>
      </c>
      <c r="AU325" s="238" t="s">
        <v>79</v>
      </c>
      <c r="AV325" s="15" t="s">
        <v>77</v>
      </c>
      <c r="AW325" s="15" t="s">
        <v>32</v>
      </c>
      <c r="AX325" s="15" t="s">
        <v>70</v>
      </c>
      <c r="AY325" s="238" t="s">
        <v>244</v>
      </c>
    </row>
    <row r="326" spans="1:65" s="13" customFormat="1">
      <c r="B326" s="195"/>
      <c r="C326" s="196"/>
      <c r="D326" s="197" t="s">
        <v>252</v>
      </c>
      <c r="E326" s="198" t="s">
        <v>18</v>
      </c>
      <c r="F326" s="199" t="s">
        <v>7113</v>
      </c>
      <c r="G326" s="196"/>
      <c r="H326" s="200">
        <v>78.5</v>
      </c>
      <c r="I326" s="201"/>
      <c r="J326" s="196"/>
      <c r="K326" s="196"/>
      <c r="L326" s="202"/>
      <c r="M326" s="203"/>
      <c r="N326" s="204"/>
      <c r="O326" s="204"/>
      <c r="P326" s="204"/>
      <c r="Q326" s="204"/>
      <c r="R326" s="204"/>
      <c r="S326" s="204"/>
      <c r="T326" s="205"/>
      <c r="AT326" s="206" t="s">
        <v>252</v>
      </c>
      <c r="AU326" s="206" t="s">
        <v>79</v>
      </c>
      <c r="AV326" s="13" t="s">
        <v>79</v>
      </c>
      <c r="AW326" s="13" t="s">
        <v>32</v>
      </c>
      <c r="AX326" s="13" t="s">
        <v>70</v>
      </c>
      <c r="AY326" s="206" t="s">
        <v>244</v>
      </c>
    </row>
    <row r="327" spans="1:65" s="15" customFormat="1">
      <c r="B327" s="229"/>
      <c r="C327" s="230"/>
      <c r="D327" s="197" t="s">
        <v>252</v>
      </c>
      <c r="E327" s="231" t="s">
        <v>18</v>
      </c>
      <c r="F327" s="232" t="s">
        <v>7054</v>
      </c>
      <c r="G327" s="230"/>
      <c r="H327" s="231" t="s">
        <v>18</v>
      </c>
      <c r="I327" s="233"/>
      <c r="J327" s="230"/>
      <c r="K327" s="230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252</v>
      </c>
      <c r="AU327" s="238" t="s">
        <v>79</v>
      </c>
      <c r="AV327" s="15" t="s">
        <v>77</v>
      </c>
      <c r="AW327" s="15" t="s">
        <v>32</v>
      </c>
      <c r="AX327" s="15" t="s">
        <v>70</v>
      </c>
      <c r="AY327" s="238" t="s">
        <v>244</v>
      </c>
    </row>
    <row r="328" spans="1:65" s="13" customFormat="1">
      <c r="B328" s="195"/>
      <c r="C328" s="196"/>
      <c r="D328" s="197" t="s">
        <v>252</v>
      </c>
      <c r="E328" s="198" t="s">
        <v>18</v>
      </c>
      <c r="F328" s="199" t="s">
        <v>7114</v>
      </c>
      <c r="G328" s="196"/>
      <c r="H328" s="200">
        <v>19</v>
      </c>
      <c r="I328" s="201"/>
      <c r="J328" s="196"/>
      <c r="K328" s="196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252</v>
      </c>
      <c r="AU328" s="206" t="s">
        <v>79</v>
      </c>
      <c r="AV328" s="13" t="s">
        <v>79</v>
      </c>
      <c r="AW328" s="13" t="s">
        <v>32</v>
      </c>
      <c r="AX328" s="13" t="s">
        <v>70</v>
      </c>
      <c r="AY328" s="206" t="s">
        <v>244</v>
      </c>
    </row>
    <row r="329" spans="1:65" s="15" customFormat="1">
      <c r="B329" s="229"/>
      <c r="C329" s="230"/>
      <c r="D329" s="197" t="s">
        <v>252</v>
      </c>
      <c r="E329" s="231" t="s">
        <v>18</v>
      </c>
      <c r="F329" s="232" t="s">
        <v>7056</v>
      </c>
      <c r="G329" s="230"/>
      <c r="H329" s="231" t="s">
        <v>18</v>
      </c>
      <c r="I329" s="233"/>
      <c r="J329" s="230"/>
      <c r="K329" s="230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252</v>
      </c>
      <c r="AU329" s="238" t="s">
        <v>79</v>
      </c>
      <c r="AV329" s="15" t="s">
        <v>77</v>
      </c>
      <c r="AW329" s="15" t="s">
        <v>32</v>
      </c>
      <c r="AX329" s="15" t="s">
        <v>70</v>
      </c>
      <c r="AY329" s="238" t="s">
        <v>244</v>
      </c>
    </row>
    <row r="330" spans="1:65" s="13" customFormat="1">
      <c r="B330" s="195"/>
      <c r="C330" s="196"/>
      <c r="D330" s="197" t="s">
        <v>252</v>
      </c>
      <c r="E330" s="198" t="s">
        <v>18</v>
      </c>
      <c r="F330" s="199" t="s">
        <v>7115</v>
      </c>
      <c r="G330" s="196"/>
      <c r="H330" s="200">
        <v>13.07</v>
      </c>
      <c r="I330" s="201"/>
      <c r="J330" s="196"/>
      <c r="K330" s="196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252</v>
      </c>
      <c r="AU330" s="206" t="s">
        <v>79</v>
      </c>
      <c r="AV330" s="13" t="s">
        <v>79</v>
      </c>
      <c r="AW330" s="13" t="s">
        <v>32</v>
      </c>
      <c r="AX330" s="13" t="s">
        <v>70</v>
      </c>
      <c r="AY330" s="206" t="s">
        <v>244</v>
      </c>
    </row>
    <row r="331" spans="1:65" s="15" customFormat="1">
      <c r="B331" s="229"/>
      <c r="C331" s="230"/>
      <c r="D331" s="197" t="s">
        <v>252</v>
      </c>
      <c r="E331" s="231" t="s">
        <v>18</v>
      </c>
      <c r="F331" s="232" t="s">
        <v>7070</v>
      </c>
      <c r="G331" s="230"/>
      <c r="H331" s="231" t="s">
        <v>18</v>
      </c>
      <c r="I331" s="233"/>
      <c r="J331" s="230"/>
      <c r="K331" s="230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252</v>
      </c>
      <c r="AU331" s="238" t="s">
        <v>79</v>
      </c>
      <c r="AV331" s="15" t="s">
        <v>77</v>
      </c>
      <c r="AW331" s="15" t="s">
        <v>32</v>
      </c>
      <c r="AX331" s="15" t="s">
        <v>70</v>
      </c>
      <c r="AY331" s="238" t="s">
        <v>244</v>
      </c>
    </row>
    <row r="332" spans="1:65" s="13" customFormat="1">
      <c r="B332" s="195"/>
      <c r="C332" s="196"/>
      <c r="D332" s="197" t="s">
        <v>252</v>
      </c>
      <c r="E332" s="198" t="s">
        <v>18</v>
      </c>
      <c r="F332" s="199" t="s">
        <v>7116</v>
      </c>
      <c r="G332" s="196"/>
      <c r="H332" s="200">
        <v>29.24</v>
      </c>
      <c r="I332" s="201"/>
      <c r="J332" s="196"/>
      <c r="K332" s="196"/>
      <c r="L332" s="202"/>
      <c r="M332" s="203"/>
      <c r="N332" s="204"/>
      <c r="O332" s="204"/>
      <c r="P332" s="204"/>
      <c r="Q332" s="204"/>
      <c r="R332" s="204"/>
      <c r="S332" s="204"/>
      <c r="T332" s="205"/>
      <c r="AT332" s="206" t="s">
        <v>252</v>
      </c>
      <c r="AU332" s="206" t="s">
        <v>79</v>
      </c>
      <c r="AV332" s="13" t="s">
        <v>79</v>
      </c>
      <c r="AW332" s="13" t="s">
        <v>32</v>
      </c>
      <c r="AX332" s="13" t="s">
        <v>70</v>
      </c>
      <c r="AY332" s="206" t="s">
        <v>244</v>
      </c>
    </row>
    <row r="333" spans="1:65" s="14" customFormat="1">
      <c r="B333" s="207"/>
      <c r="C333" s="208"/>
      <c r="D333" s="197" t="s">
        <v>252</v>
      </c>
      <c r="E333" s="209" t="s">
        <v>18</v>
      </c>
      <c r="F333" s="210" t="s">
        <v>254</v>
      </c>
      <c r="G333" s="208"/>
      <c r="H333" s="211">
        <v>272.20999999999998</v>
      </c>
      <c r="I333" s="212"/>
      <c r="J333" s="208"/>
      <c r="K333" s="208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252</v>
      </c>
      <c r="AU333" s="217" t="s">
        <v>79</v>
      </c>
      <c r="AV333" s="14" t="s">
        <v>250</v>
      </c>
      <c r="AW333" s="14" t="s">
        <v>32</v>
      </c>
      <c r="AX333" s="14" t="s">
        <v>77</v>
      </c>
      <c r="AY333" s="217" t="s">
        <v>244</v>
      </c>
    </row>
    <row r="334" spans="1:65" s="2" customFormat="1" ht="24.2" customHeight="1">
      <c r="A334" s="36"/>
      <c r="B334" s="37"/>
      <c r="C334" s="218" t="s">
        <v>359</v>
      </c>
      <c r="D334" s="218" t="s">
        <v>264</v>
      </c>
      <c r="E334" s="219" t="s">
        <v>4716</v>
      </c>
      <c r="F334" s="220" t="s">
        <v>4717</v>
      </c>
      <c r="G334" s="221" t="s">
        <v>379</v>
      </c>
      <c r="H334" s="222">
        <v>277.654</v>
      </c>
      <c r="I334" s="223"/>
      <c r="J334" s="224">
        <f>ROUND(I334*H334,2)</f>
        <v>0</v>
      </c>
      <c r="K334" s="225"/>
      <c r="L334" s="226"/>
      <c r="M334" s="227" t="s">
        <v>18</v>
      </c>
      <c r="N334" s="228" t="s">
        <v>41</v>
      </c>
      <c r="O334" s="66"/>
      <c r="P334" s="191">
        <f>O334*H334</f>
        <v>0</v>
      </c>
      <c r="Q334" s="191">
        <v>5.0000000000000002E-5</v>
      </c>
      <c r="R334" s="191">
        <f>Q334*H334</f>
        <v>1.3882700000000001E-2</v>
      </c>
      <c r="S334" s="191">
        <v>0</v>
      </c>
      <c r="T334" s="19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3" t="s">
        <v>415</v>
      </c>
      <c r="AT334" s="193" t="s">
        <v>264</v>
      </c>
      <c r="AU334" s="193" t="s">
        <v>79</v>
      </c>
      <c r="AY334" s="19" t="s">
        <v>244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77</v>
      </c>
      <c r="BK334" s="194">
        <f>ROUND(I334*H334,2)</f>
        <v>0</v>
      </c>
      <c r="BL334" s="19" t="s">
        <v>167</v>
      </c>
      <c r="BM334" s="193" t="s">
        <v>7121</v>
      </c>
    </row>
    <row r="335" spans="1:65" s="2" customFormat="1" ht="19.5">
      <c r="A335" s="36"/>
      <c r="B335" s="37"/>
      <c r="C335" s="38"/>
      <c r="D335" s="197" t="s">
        <v>444</v>
      </c>
      <c r="E335" s="38"/>
      <c r="F335" s="239" t="s">
        <v>4719</v>
      </c>
      <c r="G335" s="38"/>
      <c r="H335" s="38"/>
      <c r="I335" s="240"/>
      <c r="J335" s="38"/>
      <c r="K335" s="38"/>
      <c r="L335" s="41"/>
      <c r="M335" s="241"/>
      <c r="N335" s="24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444</v>
      </c>
      <c r="AU335" s="19" t="s">
        <v>79</v>
      </c>
    </row>
    <row r="336" spans="1:65" s="13" customFormat="1">
      <c r="B336" s="195"/>
      <c r="C336" s="196"/>
      <c r="D336" s="197" t="s">
        <v>252</v>
      </c>
      <c r="E336" s="198" t="s">
        <v>18</v>
      </c>
      <c r="F336" s="199" t="s">
        <v>7122</v>
      </c>
      <c r="G336" s="196"/>
      <c r="H336" s="200">
        <v>277.654</v>
      </c>
      <c r="I336" s="201"/>
      <c r="J336" s="196"/>
      <c r="K336" s="196"/>
      <c r="L336" s="202"/>
      <c r="M336" s="203"/>
      <c r="N336" s="204"/>
      <c r="O336" s="204"/>
      <c r="P336" s="204"/>
      <c r="Q336" s="204"/>
      <c r="R336" s="204"/>
      <c r="S336" s="204"/>
      <c r="T336" s="205"/>
      <c r="AT336" s="206" t="s">
        <v>252</v>
      </c>
      <c r="AU336" s="206" t="s">
        <v>79</v>
      </c>
      <c r="AV336" s="13" t="s">
        <v>79</v>
      </c>
      <c r="AW336" s="13" t="s">
        <v>32</v>
      </c>
      <c r="AX336" s="13" t="s">
        <v>70</v>
      </c>
      <c r="AY336" s="206" t="s">
        <v>244</v>
      </c>
    </row>
    <row r="337" spans="1:65" s="14" customFormat="1">
      <c r="B337" s="207"/>
      <c r="C337" s="208"/>
      <c r="D337" s="197" t="s">
        <v>252</v>
      </c>
      <c r="E337" s="209" t="s">
        <v>18</v>
      </c>
      <c r="F337" s="210" t="s">
        <v>254</v>
      </c>
      <c r="G337" s="208"/>
      <c r="H337" s="211">
        <v>277.654</v>
      </c>
      <c r="I337" s="212"/>
      <c r="J337" s="208"/>
      <c r="K337" s="208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252</v>
      </c>
      <c r="AU337" s="217" t="s">
        <v>79</v>
      </c>
      <c r="AV337" s="14" t="s">
        <v>250</v>
      </c>
      <c r="AW337" s="14" t="s">
        <v>32</v>
      </c>
      <c r="AX337" s="14" t="s">
        <v>77</v>
      </c>
      <c r="AY337" s="217" t="s">
        <v>244</v>
      </c>
    </row>
    <row r="338" spans="1:65" s="2" customFormat="1" ht="49.15" customHeight="1">
      <c r="A338" s="36"/>
      <c r="B338" s="37"/>
      <c r="C338" s="181" t="s">
        <v>370</v>
      </c>
      <c r="D338" s="181" t="s">
        <v>246</v>
      </c>
      <c r="E338" s="182" t="s">
        <v>4728</v>
      </c>
      <c r="F338" s="183" t="s">
        <v>4729</v>
      </c>
      <c r="G338" s="184" t="s">
        <v>262</v>
      </c>
      <c r="H338" s="185">
        <v>1.7150000000000001</v>
      </c>
      <c r="I338" s="186"/>
      <c r="J338" s="187">
        <f>ROUND(I338*H338,2)</f>
        <v>0</v>
      </c>
      <c r="K338" s="188"/>
      <c r="L338" s="41"/>
      <c r="M338" s="189" t="s">
        <v>18</v>
      </c>
      <c r="N338" s="190" t="s">
        <v>41</v>
      </c>
      <c r="O338" s="66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3" t="s">
        <v>167</v>
      </c>
      <c r="AT338" s="193" t="s">
        <v>246</v>
      </c>
      <c r="AU338" s="193" t="s">
        <v>79</v>
      </c>
      <c r="AY338" s="19" t="s">
        <v>244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77</v>
      </c>
      <c r="BK338" s="194">
        <f>ROUND(I338*H338,2)</f>
        <v>0</v>
      </c>
      <c r="BL338" s="19" t="s">
        <v>167</v>
      </c>
      <c r="BM338" s="193" t="s">
        <v>7123</v>
      </c>
    </row>
    <row r="339" spans="1:65" s="12" customFormat="1" ht="22.9" customHeight="1">
      <c r="B339" s="165"/>
      <c r="C339" s="166"/>
      <c r="D339" s="167" t="s">
        <v>69</v>
      </c>
      <c r="E339" s="179" t="s">
        <v>1161</v>
      </c>
      <c r="F339" s="179" t="s">
        <v>1162</v>
      </c>
      <c r="G339" s="166"/>
      <c r="H339" s="166"/>
      <c r="I339" s="169"/>
      <c r="J339" s="180">
        <f>BK339</f>
        <v>0</v>
      </c>
      <c r="K339" s="166"/>
      <c r="L339" s="171"/>
      <c r="M339" s="172"/>
      <c r="N339" s="173"/>
      <c r="O339" s="173"/>
      <c r="P339" s="174">
        <f>SUM(P340:P371)</f>
        <v>0</v>
      </c>
      <c r="Q339" s="173"/>
      <c r="R339" s="174">
        <f>SUM(R340:R371)</f>
        <v>1.7422152099999997</v>
      </c>
      <c r="S339" s="173"/>
      <c r="T339" s="175">
        <f>SUM(T340:T371)</f>
        <v>0.30657264000000001</v>
      </c>
      <c r="AR339" s="176" t="s">
        <v>79</v>
      </c>
      <c r="AT339" s="177" t="s">
        <v>69</v>
      </c>
      <c r="AU339" s="177" t="s">
        <v>77</v>
      </c>
      <c r="AY339" s="176" t="s">
        <v>244</v>
      </c>
      <c r="BK339" s="178">
        <f>SUM(BK340:BK371)</f>
        <v>0</v>
      </c>
    </row>
    <row r="340" spans="1:65" s="2" customFormat="1" ht="16.5" customHeight="1">
      <c r="A340" s="36"/>
      <c r="B340" s="37"/>
      <c r="C340" s="181" t="s">
        <v>376</v>
      </c>
      <c r="D340" s="181" t="s">
        <v>246</v>
      </c>
      <c r="E340" s="182" t="s">
        <v>7124</v>
      </c>
      <c r="F340" s="183" t="s">
        <v>7125</v>
      </c>
      <c r="G340" s="184" t="s">
        <v>289</v>
      </c>
      <c r="H340" s="185">
        <v>988.94399999999996</v>
      </c>
      <c r="I340" s="186"/>
      <c r="J340" s="187">
        <f>ROUND(I340*H340,2)</f>
        <v>0</v>
      </c>
      <c r="K340" s="188"/>
      <c r="L340" s="41"/>
      <c r="M340" s="189" t="s">
        <v>18</v>
      </c>
      <c r="N340" s="190" t="s">
        <v>41</v>
      </c>
      <c r="O340" s="66"/>
      <c r="P340" s="191">
        <f>O340*H340</f>
        <v>0</v>
      </c>
      <c r="Q340" s="191">
        <v>1E-3</v>
      </c>
      <c r="R340" s="191">
        <f>Q340*H340</f>
        <v>0.98894399999999993</v>
      </c>
      <c r="S340" s="191">
        <v>3.1E-4</v>
      </c>
      <c r="T340" s="192">
        <f>S340*H340</f>
        <v>0.30657264000000001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3" t="s">
        <v>167</v>
      </c>
      <c r="AT340" s="193" t="s">
        <v>246</v>
      </c>
      <c r="AU340" s="193" t="s">
        <v>79</v>
      </c>
      <c r="AY340" s="19" t="s">
        <v>244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77</v>
      </c>
      <c r="BK340" s="194">
        <f>ROUND(I340*H340,2)</f>
        <v>0</v>
      </c>
      <c r="BL340" s="19" t="s">
        <v>167</v>
      </c>
      <c r="BM340" s="193" t="s">
        <v>7126</v>
      </c>
    </row>
    <row r="341" spans="1:65" s="15" customFormat="1">
      <c r="B341" s="229"/>
      <c r="C341" s="230"/>
      <c r="D341" s="197" t="s">
        <v>252</v>
      </c>
      <c r="E341" s="231" t="s">
        <v>18</v>
      </c>
      <c r="F341" s="232" t="s">
        <v>6884</v>
      </c>
      <c r="G341" s="230"/>
      <c r="H341" s="231" t="s">
        <v>18</v>
      </c>
      <c r="I341" s="233"/>
      <c r="J341" s="230"/>
      <c r="K341" s="230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252</v>
      </c>
      <c r="AU341" s="238" t="s">
        <v>79</v>
      </c>
      <c r="AV341" s="15" t="s">
        <v>77</v>
      </c>
      <c r="AW341" s="15" t="s">
        <v>32</v>
      </c>
      <c r="AX341" s="15" t="s">
        <v>70</v>
      </c>
      <c r="AY341" s="238" t="s">
        <v>244</v>
      </c>
    </row>
    <row r="342" spans="1:65" s="13" customFormat="1">
      <c r="B342" s="195"/>
      <c r="C342" s="196"/>
      <c r="D342" s="197" t="s">
        <v>252</v>
      </c>
      <c r="E342" s="198" t="s">
        <v>18</v>
      </c>
      <c r="F342" s="199" t="s">
        <v>7127</v>
      </c>
      <c r="G342" s="196"/>
      <c r="H342" s="200">
        <v>354.46699999999998</v>
      </c>
      <c r="I342" s="201"/>
      <c r="J342" s="196"/>
      <c r="K342" s="196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252</v>
      </c>
      <c r="AU342" s="206" t="s">
        <v>79</v>
      </c>
      <c r="AV342" s="13" t="s">
        <v>79</v>
      </c>
      <c r="AW342" s="13" t="s">
        <v>32</v>
      </c>
      <c r="AX342" s="13" t="s">
        <v>70</v>
      </c>
      <c r="AY342" s="206" t="s">
        <v>244</v>
      </c>
    </row>
    <row r="343" spans="1:65" s="15" customFormat="1">
      <c r="B343" s="229"/>
      <c r="C343" s="230"/>
      <c r="D343" s="197" t="s">
        <v>252</v>
      </c>
      <c r="E343" s="231" t="s">
        <v>18</v>
      </c>
      <c r="F343" s="232" t="s">
        <v>6882</v>
      </c>
      <c r="G343" s="230"/>
      <c r="H343" s="231" t="s">
        <v>18</v>
      </c>
      <c r="I343" s="233"/>
      <c r="J343" s="230"/>
      <c r="K343" s="230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252</v>
      </c>
      <c r="AU343" s="238" t="s">
        <v>79</v>
      </c>
      <c r="AV343" s="15" t="s">
        <v>77</v>
      </c>
      <c r="AW343" s="15" t="s">
        <v>32</v>
      </c>
      <c r="AX343" s="15" t="s">
        <v>70</v>
      </c>
      <c r="AY343" s="238" t="s">
        <v>244</v>
      </c>
    </row>
    <row r="344" spans="1:65" s="13" customFormat="1">
      <c r="B344" s="195"/>
      <c r="C344" s="196"/>
      <c r="D344" s="197" t="s">
        <v>252</v>
      </c>
      <c r="E344" s="198" t="s">
        <v>18</v>
      </c>
      <c r="F344" s="199" t="s">
        <v>7128</v>
      </c>
      <c r="G344" s="196"/>
      <c r="H344" s="200">
        <v>634.47699999999998</v>
      </c>
      <c r="I344" s="201"/>
      <c r="J344" s="196"/>
      <c r="K344" s="196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252</v>
      </c>
      <c r="AU344" s="206" t="s">
        <v>79</v>
      </c>
      <c r="AV344" s="13" t="s">
        <v>79</v>
      </c>
      <c r="AW344" s="13" t="s">
        <v>32</v>
      </c>
      <c r="AX344" s="13" t="s">
        <v>70</v>
      </c>
      <c r="AY344" s="206" t="s">
        <v>244</v>
      </c>
    </row>
    <row r="345" spans="1:65" s="14" customFormat="1">
      <c r="B345" s="207"/>
      <c r="C345" s="208"/>
      <c r="D345" s="197" t="s">
        <v>252</v>
      </c>
      <c r="E345" s="209" t="s">
        <v>18</v>
      </c>
      <c r="F345" s="210" t="s">
        <v>254</v>
      </c>
      <c r="G345" s="208"/>
      <c r="H345" s="211">
        <v>988.94399999999996</v>
      </c>
      <c r="I345" s="212"/>
      <c r="J345" s="208"/>
      <c r="K345" s="208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252</v>
      </c>
      <c r="AU345" s="217" t="s">
        <v>79</v>
      </c>
      <c r="AV345" s="14" t="s">
        <v>250</v>
      </c>
      <c r="AW345" s="14" t="s">
        <v>32</v>
      </c>
      <c r="AX345" s="14" t="s">
        <v>77</v>
      </c>
      <c r="AY345" s="217" t="s">
        <v>244</v>
      </c>
    </row>
    <row r="346" spans="1:65" s="2" customFormat="1" ht="24.2" customHeight="1">
      <c r="A346" s="36"/>
      <c r="B346" s="37"/>
      <c r="C346" s="181" t="s">
        <v>382</v>
      </c>
      <c r="D346" s="181" t="s">
        <v>246</v>
      </c>
      <c r="E346" s="182" t="s">
        <v>7129</v>
      </c>
      <c r="F346" s="183" t="s">
        <v>7130</v>
      </c>
      <c r="G346" s="184" t="s">
        <v>289</v>
      </c>
      <c r="H346" s="185">
        <v>988.94399999999996</v>
      </c>
      <c r="I346" s="186"/>
      <c r="J346" s="187">
        <f>ROUND(I346*H346,2)</f>
        <v>0</v>
      </c>
      <c r="K346" s="188"/>
      <c r="L346" s="41"/>
      <c r="M346" s="189" t="s">
        <v>18</v>
      </c>
      <c r="N346" s="190" t="s">
        <v>41</v>
      </c>
      <c r="O346" s="66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3" t="s">
        <v>167</v>
      </c>
      <c r="AT346" s="193" t="s">
        <v>246</v>
      </c>
      <c r="AU346" s="193" t="s">
        <v>79</v>
      </c>
      <c r="AY346" s="19" t="s">
        <v>244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9" t="s">
        <v>77</v>
      </c>
      <c r="BK346" s="194">
        <f>ROUND(I346*H346,2)</f>
        <v>0</v>
      </c>
      <c r="BL346" s="19" t="s">
        <v>167</v>
      </c>
      <c r="BM346" s="193" t="s">
        <v>7131</v>
      </c>
    </row>
    <row r="347" spans="1:65" s="15" customFormat="1">
      <c r="B347" s="229"/>
      <c r="C347" s="230"/>
      <c r="D347" s="197" t="s">
        <v>252</v>
      </c>
      <c r="E347" s="231" t="s">
        <v>18</v>
      </c>
      <c r="F347" s="232" t="s">
        <v>6884</v>
      </c>
      <c r="G347" s="230"/>
      <c r="H347" s="231" t="s">
        <v>18</v>
      </c>
      <c r="I347" s="233"/>
      <c r="J347" s="230"/>
      <c r="K347" s="230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252</v>
      </c>
      <c r="AU347" s="238" t="s">
        <v>79</v>
      </c>
      <c r="AV347" s="15" t="s">
        <v>77</v>
      </c>
      <c r="AW347" s="15" t="s">
        <v>32</v>
      </c>
      <c r="AX347" s="15" t="s">
        <v>70</v>
      </c>
      <c r="AY347" s="238" t="s">
        <v>244</v>
      </c>
    </row>
    <row r="348" spans="1:65" s="13" customFormat="1">
      <c r="B348" s="195"/>
      <c r="C348" s="196"/>
      <c r="D348" s="197" t="s">
        <v>252</v>
      </c>
      <c r="E348" s="198" t="s">
        <v>18</v>
      </c>
      <c r="F348" s="199" t="s">
        <v>7127</v>
      </c>
      <c r="G348" s="196"/>
      <c r="H348" s="200">
        <v>354.46699999999998</v>
      </c>
      <c r="I348" s="201"/>
      <c r="J348" s="196"/>
      <c r="K348" s="196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252</v>
      </c>
      <c r="AU348" s="206" t="s">
        <v>79</v>
      </c>
      <c r="AV348" s="13" t="s">
        <v>79</v>
      </c>
      <c r="AW348" s="13" t="s">
        <v>32</v>
      </c>
      <c r="AX348" s="13" t="s">
        <v>70</v>
      </c>
      <c r="AY348" s="206" t="s">
        <v>244</v>
      </c>
    </row>
    <row r="349" spans="1:65" s="15" customFormat="1">
      <c r="B349" s="229"/>
      <c r="C349" s="230"/>
      <c r="D349" s="197" t="s">
        <v>252</v>
      </c>
      <c r="E349" s="231" t="s">
        <v>18</v>
      </c>
      <c r="F349" s="232" t="s">
        <v>6882</v>
      </c>
      <c r="G349" s="230"/>
      <c r="H349" s="231" t="s">
        <v>18</v>
      </c>
      <c r="I349" s="233"/>
      <c r="J349" s="230"/>
      <c r="K349" s="230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252</v>
      </c>
      <c r="AU349" s="238" t="s">
        <v>79</v>
      </c>
      <c r="AV349" s="15" t="s">
        <v>77</v>
      </c>
      <c r="AW349" s="15" t="s">
        <v>32</v>
      </c>
      <c r="AX349" s="15" t="s">
        <v>70</v>
      </c>
      <c r="AY349" s="238" t="s">
        <v>244</v>
      </c>
    </row>
    <row r="350" spans="1:65" s="13" customFormat="1">
      <c r="B350" s="195"/>
      <c r="C350" s="196"/>
      <c r="D350" s="197" t="s">
        <v>252</v>
      </c>
      <c r="E350" s="198" t="s">
        <v>18</v>
      </c>
      <c r="F350" s="199" t="s">
        <v>7128</v>
      </c>
      <c r="G350" s="196"/>
      <c r="H350" s="200">
        <v>634.47699999999998</v>
      </c>
      <c r="I350" s="201"/>
      <c r="J350" s="196"/>
      <c r="K350" s="196"/>
      <c r="L350" s="202"/>
      <c r="M350" s="203"/>
      <c r="N350" s="204"/>
      <c r="O350" s="204"/>
      <c r="P350" s="204"/>
      <c r="Q350" s="204"/>
      <c r="R350" s="204"/>
      <c r="S350" s="204"/>
      <c r="T350" s="205"/>
      <c r="AT350" s="206" t="s">
        <v>252</v>
      </c>
      <c r="AU350" s="206" t="s">
        <v>79</v>
      </c>
      <c r="AV350" s="13" t="s">
        <v>79</v>
      </c>
      <c r="AW350" s="13" t="s">
        <v>32</v>
      </c>
      <c r="AX350" s="13" t="s">
        <v>70</v>
      </c>
      <c r="AY350" s="206" t="s">
        <v>244</v>
      </c>
    </row>
    <row r="351" spans="1:65" s="14" customFormat="1">
      <c r="B351" s="207"/>
      <c r="C351" s="208"/>
      <c r="D351" s="197" t="s">
        <v>252</v>
      </c>
      <c r="E351" s="209" t="s">
        <v>18</v>
      </c>
      <c r="F351" s="210" t="s">
        <v>254</v>
      </c>
      <c r="G351" s="208"/>
      <c r="H351" s="211">
        <v>988.94399999999996</v>
      </c>
      <c r="I351" s="212"/>
      <c r="J351" s="208"/>
      <c r="K351" s="208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252</v>
      </c>
      <c r="AU351" s="217" t="s">
        <v>79</v>
      </c>
      <c r="AV351" s="14" t="s">
        <v>250</v>
      </c>
      <c r="AW351" s="14" t="s">
        <v>32</v>
      </c>
      <c r="AX351" s="14" t="s">
        <v>77</v>
      </c>
      <c r="AY351" s="217" t="s">
        <v>244</v>
      </c>
    </row>
    <row r="352" spans="1:65" s="2" customFormat="1" ht="37.9" customHeight="1">
      <c r="A352" s="36"/>
      <c r="B352" s="37"/>
      <c r="C352" s="181" t="s">
        <v>387</v>
      </c>
      <c r="D352" s="181" t="s">
        <v>246</v>
      </c>
      <c r="E352" s="182" t="s">
        <v>7132</v>
      </c>
      <c r="F352" s="183" t="s">
        <v>7133</v>
      </c>
      <c r="G352" s="184" t="s">
        <v>249</v>
      </c>
      <c r="H352" s="185">
        <v>50</v>
      </c>
      <c r="I352" s="186"/>
      <c r="J352" s="187">
        <f>ROUND(I352*H352,2)</f>
        <v>0</v>
      </c>
      <c r="K352" s="188"/>
      <c r="L352" s="41"/>
      <c r="M352" s="189" t="s">
        <v>18</v>
      </c>
      <c r="N352" s="190" t="s">
        <v>41</v>
      </c>
      <c r="O352" s="66"/>
      <c r="P352" s="191">
        <f>O352*H352</f>
        <v>0</v>
      </c>
      <c r="Q352" s="191">
        <v>1.1999999999999999E-3</v>
      </c>
      <c r="R352" s="191">
        <f>Q352*H352</f>
        <v>0.06</v>
      </c>
      <c r="S352" s="191">
        <v>0</v>
      </c>
      <c r="T352" s="192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3" t="s">
        <v>167</v>
      </c>
      <c r="AT352" s="193" t="s">
        <v>246</v>
      </c>
      <c r="AU352" s="193" t="s">
        <v>79</v>
      </c>
      <c r="AY352" s="19" t="s">
        <v>244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9" t="s">
        <v>77</v>
      </c>
      <c r="BK352" s="194">
        <f>ROUND(I352*H352,2)</f>
        <v>0</v>
      </c>
      <c r="BL352" s="19" t="s">
        <v>167</v>
      </c>
      <c r="BM352" s="193" t="s">
        <v>7134</v>
      </c>
    </row>
    <row r="353" spans="1:65" s="2" customFormat="1" ht="24.2" customHeight="1">
      <c r="A353" s="36"/>
      <c r="B353" s="37"/>
      <c r="C353" s="181" t="s">
        <v>392</v>
      </c>
      <c r="D353" s="181" t="s">
        <v>246</v>
      </c>
      <c r="E353" s="182" t="s">
        <v>6885</v>
      </c>
      <c r="F353" s="183" t="s">
        <v>6886</v>
      </c>
      <c r="G353" s="184" t="s">
        <v>289</v>
      </c>
      <c r="H353" s="185">
        <v>531.70000000000005</v>
      </c>
      <c r="I353" s="186"/>
      <c r="J353" s="187">
        <f>ROUND(I353*H353,2)</f>
        <v>0</v>
      </c>
      <c r="K353" s="188"/>
      <c r="L353" s="41"/>
      <c r="M353" s="189" t="s">
        <v>18</v>
      </c>
      <c r="N353" s="190" t="s">
        <v>41</v>
      </c>
      <c r="O353" s="66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167</v>
      </c>
      <c r="AT353" s="193" t="s">
        <v>246</v>
      </c>
      <c r="AU353" s="193" t="s">
        <v>79</v>
      </c>
      <c r="AY353" s="19" t="s">
        <v>244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77</v>
      </c>
      <c r="BK353" s="194">
        <f>ROUND(I353*H353,2)</f>
        <v>0</v>
      </c>
      <c r="BL353" s="19" t="s">
        <v>167</v>
      </c>
      <c r="BM353" s="193" t="s">
        <v>7135</v>
      </c>
    </row>
    <row r="354" spans="1:65" s="13" customFormat="1">
      <c r="B354" s="195"/>
      <c r="C354" s="196"/>
      <c r="D354" s="197" t="s">
        <v>252</v>
      </c>
      <c r="E354" s="198" t="s">
        <v>18</v>
      </c>
      <c r="F354" s="199" t="s">
        <v>7076</v>
      </c>
      <c r="G354" s="196"/>
      <c r="H354" s="200">
        <v>531.70000000000005</v>
      </c>
      <c r="I354" s="201"/>
      <c r="J354" s="196"/>
      <c r="K354" s="196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252</v>
      </c>
      <c r="AU354" s="206" t="s">
        <v>79</v>
      </c>
      <c r="AV354" s="13" t="s">
        <v>79</v>
      </c>
      <c r="AW354" s="13" t="s">
        <v>32</v>
      </c>
      <c r="AX354" s="13" t="s">
        <v>77</v>
      </c>
      <c r="AY354" s="206" t="s">
        <v>244</v>
      </c>
    </row>
    <row r="355" spans="1:65" s="2" customFormat="1" ht="16.5" customHeight="1">
      <c r="A355" s="36"/>
      <c r="B355" s="37"/>
      <c r="C355" s="218" t="s">
        <v>397</v>
      </c>
      <c r="D355" s="218" t="s">
        <v>264</v>
      </c>
      <c r="E355" s="219" t="s">
        <v>6888</v>
      </c>
      <c r="F355" s="220" t="s">
        <v>6889</v>
      </c>
      <c r="G355" s="221" t="s">
        <v>289</v>
      </c>
      <c r="H355" s="222">
        <v>558.28499999999997</v>
      </c>
      <c r="I355" s="223"/>
      <c r="J355" s="224">
        <f>ROUND(I355*H355,2)</f>
        <v>0</v>
      </c>
      <c r="K355" s="225"/>
      <c r="L355" s="226"/>
      <c r="M355" s="227" t="s">
        <v>18</v>
      </c>
      <c r="N355" s="228" t="s">
        <v>41</v>
      </c>
      <c r="O355" s="66"/>
      <c r="P355" s="191">
        <f>O355*H355</f>
        <v>0</v>
      </c>
      <c r="Q355" s="191">
        <v>1.0000000000000001E-5</v>
      </c>
      <c r="R355" s="191">
        <f>Q355*H355</f>
        <v>5.5828500000000003E-3</v>
      </c>
      <c r="S355" s="191">
        <v>0</v>
      </c>
      <c r="T355" s="192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3" t="s">
        <v>415</v>
      </c>
      <c r="AT355" s="193" t="s">
        <v>264</v>
      </c>
      <c r="AU355" s="193" t="s">
        <v>79</v>
      </c>
      <c r="AY355" s="19" t="s">
        <v>244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19" t="s">
        <v>77</v>
      </c>
      <c r="BK355" s="194">
        <f>ROUND(I355*H355,2)</f>
        <v>0</v>
      </c>
      <c r="BL355" s="19" t="s">
        <v>167</v>
      </c>
      <c r="BM355" s="193" t="s">
        <v>7136</v>
      </c>
    </row>
    <row r="356" spans="1:65" s="13" customFormat="1">
      <c r="B356" s="195"/>
      <c r="C356" s="196"/>
      <c r="D356" s="197" t="s">
        <v>252</v>
      </c>
      <c r="E356" s="198" t="s">
        <v>18</v>
      </c>
      <c r="F356" s="199" t="s">
        <v>7137</v>
      </c>
      <c r="G356" s="196"/>
      <c r="H356" s="200">
        <v>558.28499999999997</v>
      </c>
      <c r="I356" s="201"/>
      <c r="J356" s="196"/>
      <c r="K356" s="196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252</v>
      </c>
      <c r="AU356" s="206" t="s">
        <v>79</v>
      </c>
      <c r="AV356" s="13" t="s">
        <v>79</v>
      </c>
      <c r="AW356" s="13" t="s">
        <v>32</v>
      </c>
      <c r="AX356" s="13" t="s">
        <v>77</v>
      </c>
      <c r="AY356" s="206" t="s">
        <v>244</v>
      </c>
    </row>
    <row r="357" spans="1:65" s="2" customFormat="1" ht="33" customHeight="1">
      <c r="A357" s="36"/>
      <c r="B357" s="37"/>
      <c r="C357" s="181" t="s">
        <v>402</v>
      </c>
      <c r="D357" s="181" t="s">
        <v>246</v>
      </c>
      <c r="E357" s="182" t="s">
        <v>4855</v>
      </c>
      <c r="F357" s="183" t="s">
        <v>4856</v>
      </c>
      <c r="G357" s="184" t="s">
        <v>289</v>
      </c>
      <c r="H357" s="185">
        <v>1483.4159999999999</v>
      </c>
      <c r="I357" s="186"/>
      <c r="J357" s="187">
        <f>ROUND(I357*H357,2)</f>
        <v>0</v>
      </c>
      <c r="K357" s="188"/>
      <c r="L357" s="41"/>
      <c r="M357" s="189" t="s">
        <v>18</v>
      </c>
      <c r="N357" s="190" t="s">
        <v>41</v>
      </c>
      <c r="O357" s="66"/>
      <c r="P357" s="191">
        <f>O357*H357</f>
        <v>0</v>
      </c>
      <c r="Q357" s="191">
        <v>2.0000000000000001E-4</v>
      </c>
      <c r="R357" s="191">
        <f>Q357*H357</f>
        <v>0.29668319999999998</v>
      </c>
      <c r="S357" s="191">
        <v>0</v>
      </c>
      <c r="T357" s="192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3" t="s">
        <v>167</v>
      </c>
      <c r="AT357" s="193" t="s">
        <v>246</v>
      </c>
      <c r="AU357" s="193" t="s">
        <v>79</v>
      </c>
      <c r="AY357" s="19" t="s">
        <v>244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9" t="s">
        <v>77</v>
      </c>
      <c r="BK357" s="194">
        <f>ROUND(I357*H357,2)</f>
        <v>0</v>
      </c>
      <c r="BL357" s="19" t="s">
        <v>167</v>
      </c>
      <c r="BM357" s="193" t="s">
        <v>7138</v>
      </c>
    </row>
    <row r="358" spans="1:65" s="15" customFormat="1">
      <c r="B358" s="229"/>
      <c r="C358" s="230"/>
      <c r="D358" s="197" t="s">
        <v>252</v>
      </c>
      <c r="E358" s="231" t="s">
        <v>18</v>
      </c>
      <c r="F358" s="232" t="s">
        <v>6884</v>
      </c>
      <c r="G358" s="230"/>
      <c r="H358" s="231" t="s">
        <v>18</v>
      </c>
      <c r="I358" s="233"/>
      <c r="J358" s="230"/>
      <c r="K358" s="230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252</v>
      </c>
      <c r="AU358" s="238" t="s">
        <v>79</v>
      </c>
      <c r="AV358" s="15" t="s">
        <v>77</v>
      </c>
      <c r="AW358" s="15" t="s">
        <v>32</v>
      </c>
      <c r="AX358" s="15" t="s">
        <v>70</v>
      </c>
      <c r="AY358" s="238" t="s">
        <v>244</v>
      </c>
    </row>
    <row r="359" spans="1:65" s="13" customFormat="1">
      <c r="B359" s="195"/>
      <c r="C359" s="196"/>
      <c r="D359" s="197" t="s">
        <v>252</v>
      </c>
      <c r="E359" s="198" t="s">
        <v>18</v>
      </c>
      <c r="F359" s="199" t="s">
        <v>7076</v>
      </c>
      <c r="G359" s="196"/>
      <c r="H359" s="200">
        <v>531.70000000000005</v>
      </c>
      <c r="I359" s="201"/>
      <c r="J359" s="196"/>
      <c r="K359" s="196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252</v>
      </c>
      <c r="AU359" s="206" t="s">
        <v>79</v>
      </c>
      <c r="AV359" s="13" t="s">
        <v>79</v>
      </c>
      <c r="AW359" s="13" t="s">
        <v>32</v>
      </c>
      <c r="AX359" s="13" t="s">
        <v>70</v>
      </c>
      <c r="AY359" s="206" t="s">
        <v>244</v>
      </c>
    </row>
    <row r="360" spans="1:65" s="15" customFormat="1">
      <c r="B360" s="229"/>
      <c r="C360" s="230"/>
      <c r="D360" s="197" t="s">
        <v>252</v>
      </c>
      <c r="E360" s="231" t="s">
        <v>18</v>
      </c>
      <c r="F360" s="232" t="s">
        <v>6882</v>
      </c>
      <c r="G360" s="230"/>
      <c r="H360" s="231" t="s">
        <v>18</v>
      </c>
      <c r="I360" s="233"/>
      <c r="J360" s="230"/>
      <c r="K360" s="230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252</v>
      </c>
      <c r="AU360" s="238" t="s">
        <v>79</v>
      </c>
      <c r="AV360" s="15" t="s">
        <v>77</v>
      </c>
      <c r="AW360" s="15" t="s">
        <v>32</v>
      </c>
      <c r="AX360" s="15" t="s">
        <v>70</v>
      </c>
      <c r="AY360" s="238" t="s">
        <v>244</v>
      </c>
    </row>
    <row r="361" spans="1:65" s="13" customFormat="1">
      <c r="B361" s="195"/>
      <c r="C361" s="196"/>
      <c r="D361" s="197" t="s">
        <v>252</v>
      </c>
      <c r="E361" s="198" t="s">
        <v>18</v>
      </c>
      <c r="F361" s="199" t="s">
        <v>7088</v>
      </c>
      <c r="G361" s="196"/>
      <c r="H361" s="200">
        <v>951.71600000000001</v>
      </c>
      <c r="I361" s="201"/>
      <c r="J361" s="196"/>
      <c r="K361" s="196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252</v>
      </c>
      <c r="AU361" s="206" t="s">
        <v>79</v>
      </c>
      <c r="AV361" s="13" t="s">
        <v>79</v>
      </c>
      <c r="AW361" s="13" t="s">
        <v>32</v>
      </c>
      <c r="AX361" s="13" t="s">
        <v>70</v>
      </c>
      <c r="AY361" s="206" t="s">
        <v>244</v>
      </c>
    </row>
    <row r="362" spans="1:65" s="14" customFormat="1">
      <c r="B362" s="207"/>
      <c r="C362" s="208"/>
      <c r="D362" s="197" t="s">
        <v>252</v>
      </c>
      <c r="E362" s="209" t="s">
        <v>18</v>
      </c>
      <c r="F362" s="210" t="s">
        <v>254</v>
      </c>
      <c r="G362" s="208"/>
      <c r="H362" s="211">
        <v>1483.4160000000002</v>
      </c>
      <c r="I362" s="212"/>
      <c r="J362" s="208"/>
      <c r="K362" s="208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252</v>
      </c>
      <c r="AU362" s="217" t="s">
        <v>79</v>
      </c>
      <c r="AV362" s="14" t="s">
        <v>250</v>
      </c>
      <c r="AW362" s="14" t="s">
        <v>32</v>
      </c>
      <c r="AX362" s="14" t="s">
        <v>77</v>
      </c>
      <c r="AY362" s="217" t="s">
        <v>244</v>
      </c>
    </row>
    <row r="363" spans="1:65" s="2" customFormat="1" ht="24.2" customHeight="1">
      <c r="A363" s="36"/>
      <c r="B363" s="37"/>
      <c r="C363" s="181" t="s">
        <v>407</v>
      </c>
      <c r="D363" s="181" t="s">
        <v>246</v>
      </c>
      <c r="E363" s="182" t="s">
        <v>4859</v>
      </c>
      <c r="F363" s="183" t="s">
        <v>4860</v>
      </c>
      <c r="G363" s="184" t="s">
        <v>289</v>
      </c>
      <c r="H363" s="185">
        <v>531.70000000000005</v>
      </c>
      <c r="I363" s="186"/>
      <c r="J363" s="187">
        <f>ROUND(I363*H363,2)</f>
        <v>0</v>
      </c>
      <c r="K363" s="188"/>
      <c r="L363" s="41"/>
      <c r="M363" s="189" t="s">
        <v>18</v>
      </c>
      <c r="N363" s="190" t="s">
        <v>41</v>
      </c>
      <c r="O363" s="66"/>
      <c r="P363" s="191">
        <f>O363*H363</f>
        <v>0</v>
      </c>
      <c r="Q363" s="191">
        <v>1.0000000000000001E-5</v>
      </c>
      <c r="R363" s="191">
        <f>Q363*H363</f>
        <v>5.3170000000000005E-3</v>
      </c>
      <c r="S363" s="191">
        <v>0</v>
      </c>
      <c r="T363" s="192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3" t="s">
        <v>167</v>
      </c>
      <c r="AT363" s="193" t="s">
        <v>246</v>
      </c>
      <c r="AU363" s="193" t="s">
        <v>79</v>
      </c>
      <c r="AY363" s="19" t="s">
        <v>244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19" t="s">
        <v>77</v>
      </c>
      <c r="BK363" s="194">
        <f>ROUND(I363*H363,2)</f>
        <v>0</v>
      </c>
      <c r="BL363" s="19" t="s">
        <v>167</v>
      </c>
      <c r="BM363" s="193" t="s">
        <v>7139</v>
      </c>
    </row>
    <row r="364" spans="1:65" s="13" customFormat="1">
      <c r="B364" s="195"/>
      <c r="C364" s="196"/>
      <c r="D364" s="197" t="s">
        <v>252</v>
      </c>
      <c r="E364" s="198" t="s">
        <v>18</v>
      </c>
      <c r="F364" s="199" t="s">
        <v>7076</v>
      </c>
      <c r="G364" s="196"/>
      <c r="H364" s="200">
        <v>531.70000000000005</v>
      </c>
      <c r="I364" s="201"/>
      <c r="J364" s="196"/>
      <c r="K364" s="196"/>
      <c r="L364" s="202"/>
      <c r="M364" s="203"/>
      <c r="N364" s="204"/>
      <c r="O364" s="204"/>
      <c r="P364" s="204"/>
      <c r="Q364" s="204"/>
      <c r="R364" s="204"/>
      <c r="S364" s="204"/>
      <c r="T364" s="205"/>
      <c r="AT364" s="206" t="s">
        <v>252</v>
      </c>
      <c r="AU364" s="206" t="s">
        <v>79</v>
      </c>
      <c r="AV364" s="13" t="s">
        <v>79</v>
      </c>
      <c r="AW364" s="13" t="s">
        <v>32</v>
      </c>
      <c r="AX364" s="13" t="s">
        <v>70</v>
      </c>
      <c r="AY364" s="206" t="s">
        <v>244</v>
      </c>
    </row>
    <row r="365" spans="1:65" s="14" customFormat="1">
      <c r="B365" s="207"/>
      <c r="C365" s="208"/>
      <c r="D365" s="197" t="s">
        <v>252</v>
      </c>
      <c r="E365" s="209" t="s">
        <v>18</v>
      </c>
      <c r="F365" s="210" t="s">
        <v>254</v>
      </c>
      <c r="G365" s="208"/>
      <c r="H365" s="211">
        <v>531.70000000000005</v>
      </c>
      <c r="I365" s="212"/>
      <c r="J365" s="208"/>
      <c r="K365" s="208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252</v>
      </c>
      <c r="AU365" s="217" t="s">
        <v>79</v>
      </c>
      <c r="AV365" s="14" t="s">
        <v>250</v>
      </c>
      <c r="AW365" s="14" t="s">
        <v>32</v>
      </c>
      <c r="AX365" s="14" t="s">
        <v>77</v>
      </c>
      <c r="AY365" s="217" t="s">
        <v>244</v>
      </c>
    </row>
    <row r="366" spans="1:65" s="2" customFormat="1" ht="37.9" customHeight="1">
      <c r="A366" s="36"/>
      <c r="B366" s="37"/>
      <c r="C366" s="181" t="s">
        <v>411</v>
      </c>
      <c r="D366" s="181" t="s">
        <v>246</v>
      </c>
      <c r="E366" s="182" t="s">
        <v>1189</v>
      </c>
      <c r="F366" s="183" t="s">
        <v>1190</v>
      </c>
      <c r="G366" s="184" t="s">
        <v>289</v>
      </c>
      <c r="H366" s="185">
        <v>1483.4159999999999</v>
      </c>
      <c r="I366" s="186"/>
      <c r="J366" s="187">
        <f>ROUND(I366*H366,2)</f>
        <v>0</v>
      </c>
      <c r="K366" s="188"/>
      <c r="L366" s="41"/>
      <c r="M366" s="189" t="s">
        <v>18</v>
      </c>
      <c r="N366" s="190" t="s">
        <v>41</v>
      </c>
      <c r="O366" s="66"/>
      <c r="P366" s="191">
        <f>O366*H366</f>
        <v>0</v>
      </c>
      <c r="Q366" s="191">
        <v>2.5999999999999998E-4</v>
      </c>
      <c r="R366" s="191">
        <f>Q366*H366</f>
        <v>0.38568815999999995</v>
      </c>
      <c r="S366" s="191">
        <v>0</v>
      </c>
      <c r="T366" s="192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3" t="s">
        <v>167</v>
      </c>
      <c r="AT366" s="193" t="s">
        <v>246</v>
      </c>
      <c r="AU366" s="193" t="s">
        <v>79</v>
      </c>
      <c r="AY366" s="19" t="s">
        <v>244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9" t="s">
        <v>77</v>
      </c>
      <c r="BK366" s="194">
        <f>ROUND(I366*H366,2)</f>
        <v>0</v>
      </c>
      <c r="BL366" s="19" t="s">
        <v>167</v>
      </c>
      <c r="BM366" s="193" t="s">
        <v>7140</v>
      </c>
    </row>
    <row r="367" spans="1:65" s="15" customFormat="1">
      <c r="B367" s="229"/>
      <c r="C367" s="230"/>
      <c r="D367" s="197" t="s">
        <v>252</v>
      </c>
      <c r="E367" s="231" t="s">
        <v>18</v>
      </c>
      <c r="F367" s="232" t="s">
        <v>6884</v>
      </c>
      <c r="G367" s="230"/>
      <c r="H367" s="231" t="s">
        <v>18</v>
      </c>
      <c r="I367" s="233"/>
      <c r="J367" s="230"/>
      <c r="K367" s="230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252</v>
      </c>
      <c r="AU367" s="238" t="s">
        <v>79</v>
      </c>
      <c r="AV367" s="15" t="s">
        <v>77</v>
      </c>
      <c r="AW367" s="15" t="s">
        <v>32</v>
      </c>
      <c r="AX367" s="15" t="s">
        <v>70</v>
      </c>
      <c r="AY367" s="238" t="s">
        <v>244</v>
      </c>
    </row>
    <row r="368" spans="1:65" s="13" customFormat="1">
      <c r="B368" s="195"/>
      <c r="C368" s="196"/>
      <c r="D368" s="197" t="s">
        <v>252</v>
      </c>
      <c r="E368" s="198" t="s">
        <v>18</v>
      </c>
      <c r="F368" s="199" t="s">
        <v>7076</v>
      </c>
      <c r="G368" s="196"/>
      <c r="H368" s="200">
        <v>531.70000000000005</v>
      </c>
      <c r="I368" s="201"/>
      <c r="J368" s="196"/>
      <c r="K368" s="196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252</v>
      </c>
      <c r="AU368" s="206" t="s">
        <v>79</v>
      </c>
      <c r="AV368" s="13" t="s">
        <v>79</v>
      </c>
      <c r="AW368" s="13" t="s">
        <v>32</v>
      </c>
      <c r="AX368" s="13" t="s">
        <v>70</v>
      </c>
      <c r="AY368" s="206" t="s">
        <v>244</v>
      </c>
    </row>
    <row r="369" spans="1:51" s="15" customFormat="1">
      <c r="B369" s="229"/>
      <c r="C369" s="230"/>
      <c r="D369" s="197" t="s">
        <v>252</v>
      </c>
      <c r="E369" s="231" t="s">
        <v>18</v>
      </c>
      <c r="F369" s="232" t="s">
        <v>6882</v>
      </c>
      <c r="G369" s="230"/>
      <c r="H369" s="231" t="s">
        <v>18</v>
      </c>
      <c r="I369" s="233"/>
      <c r="J369" s="230"/>
      <c r="K369" s="230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252</v>
      </c>
      <c r="AU369" s="238" t="s">
        <v>79</v>
      </c>
      <c r="AV369" s="15" t="s">
        <v>77</v>
      </c>
      <c r="AW369" s="15" t="s">
        <v>32</v>
      </c>
      <c r="AX369" s="15" t="s">
        <v>70</v>
      </c>
      <c r="AY369" s="238" t="s">
        <v>244</v>
      </c>
    </row>
    <row r="370" spans="1:51" s="13" customFormat="1">
      <c r="B370" s="195"/>
      <c r="C370" s="196"/>
      <c r="D370" s="197" t="s">
        <v>252</v>
      </c>
      <c r="E370" s="198" t="s">
        <v>18</v>
      </c>
      <c r="F370" s="199" t="s">
        <v>7088</v>
      </c>
      <c r="G370" s="196"/>
      <c r="H370" s="200">
        <v>951.71600000000001</v>
      </c>
      <c r="I370" s="201"/>
      <c r="J370" s="196"/>
      <c r="K370" s="196"/>
      <c r="L370" s="202"/>
      <c r="M370" s="203"/>
      <c r="N370" s="204"/>
      <c r="O370" s="204"/>
      <c r="P370" s="204"/>
      <c r="Q370" s="204"/>
      <c r="R370" s="204"/>
      <c r="S370" s="204"/>
      <c r="T370" s="205"/>
      <c r="AT370" s="206" t="s">
        <v>252</v>
      </c>
      <c r="AU370" s="206" t="s">
        <v>79</v>
      </c>
      <c r="AV370" s="13" t="s">
        <v>79</v>
      </c>
      <c r="AW370" s="13" t="s">
        <v>32</v>
      </c>
      <c r="AX370" s="13" t="s">
        <v>70</v>
      </c>
      <c r="AY370" s="206" t="s">
        <v>244</v>
      </c>
    </row>
    <row r="371" spans="1:51" s="14" customFormat="1">
      <c r="B371" s="207"/>
      <c r="C371" s="208"/>
      <c r="D371" s="197" t="s">
        <v>252</v>
      </c>
      <c r="E371" s="209" t="s">
        <v>18</v>
      </c>
      <c r="F371" s="210" t="s">
        <v>254</v>
      </c>
      <c r="G371" s="208"/>
      <c r="H371" s="211">
        <v>1483.4160000000002</v>
      </c>
      <c r="I371" s="212"/>
      <c r="J371" s="208"/>
      <c r="K371" s="208"/>
      <c r="L371" s="213"/>
      <c r="M371" s="266"/>
      <c r="N371" s="267"/>
      <c r="O371" s="267"/>
      <c r="P371" s="267"/>
      <c r="Q371" s="267"/>
      <c r="R371" s="267"/>
      <c r="S371" s="267"/>
      <c r="T371" s="268"/>
      <c r="AT371" s="217" t="s">
        <v>252</v>
      </c>
      <c r="AU371" s="217" t="s">
        <v>79</v>
      </c>
      <c r="AV371" s="14" t="s">
        <v>250</v>
      </c>
      <c r="AW371" s="14" t="s">
        <v>32</v>
      </c>
      <c r="AX371" s="14" t="s">
        <v>77</v>
      </c>
      <c r="AY371" s="217" t="s">
        <v>244</v>
      </c>
    </row>
    <row r="372" spans="1:51" s="2" customFormat="1" ht="6.95" customHeight="1">
      <c r="A372" s="36"/>
      <c r="B372" s="49"/>
      <c r="C372" s="50"/>
      <c r="D372" s="50"/>
      <c r="E372" s="50"/>
      <c r="F372" s="50"/>
      <c r="G372" s="50"/>
      <c r="H372" s="50"/>
      <c r="I372" s="50"/>
      <c r="J372" s="50"/>
      <c r="K372" s="50"/>
      <c r="L372" s="41"/>
      <c r="M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</row>
  </sheetData>
  <sheetProtection algorithmName="SHA-512" hashValue="8siyJiVdP1aho77kerYb+QhnVwptB/a58c9/x2DocTH7fKH9+q4AyppeEVnXzJWITKOG4Gty4rm4USUq+6c0mQ==" saltValue="CtWoXf2gurA0erRfgCyqBXqQGf98a3SFNNPlk3v7wytHljP4qjyK81kNqYiduS+v0qghhJdgWrl6Vy835pZpWA==" spinCount="100000" sheet="1" objects="1" scenarios="1" formatColumns="0" formatRows="0" autoFilter="0"/>
  <autoFilter ref="C93:K371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6933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402" t="s">
        <v>7141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ROUND((SUM(BE88:BE106)),  2)</f>
        <v>0</v>
      </c>
      <c r="G35" s="36"/>
      <c r="H35" s="36"/>
      <c r="I35" s="126">
        <v>0.21</v>
      </c>
      <c r="J35" s="125">
        <f>ROUND(((SUM(BE88:BE106))*I35),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ROUND((SUM(BF88:BF106)),  2)</f>
        <v>0</v>
      </c>
      <c r="G36" s="36"/>
      <c r="H36" s="36"/>
      <c r="I36" s="126">
        <v>0.15</v>
      </c>
      <c r="J36" s="125">
        <f>ROUND(((SUM(BF88:BF106))*I36),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ROUND((SUM(BG88:BG106)),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ROUND((SUM(BH88:BH106)),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ROUND((SUM(BI88:BI106)),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6933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82" t="str">
        <f>E11</f>
        <v>05 - Zbroušení podlahy ve 3.NP vč. vyfrézování drážky pro táhlo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211</v>
      </c>
      <c r="E65" s="150"/>
      <c r="F65" s="150"/>
      <c r="G65" s="150"/>
      <c r="H65" s="150"/>
      <c r="I65" s="150"/>
      <c r="J65" s="151">
        <f>J90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212</v>
      </c>
      <c r="E66" s="150"/>
      <c r="F66" s="150"/>
      <c r="G66" s="150"/>
      <c r="H66" s="150"/>
      <c r="I66" s="150"/>
      <c r="J66" s="151">
        <f>J101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229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15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7" t="str">
        <f>E7</f>
        <v>JAK  - Smluvní rozpočet VZ.13.2022</v>
      </c>
      <c r="F76" s="398"/>
      <c r="G76" s="398"/>
      <c r="H76" s="39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200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7" t="s">
        <v>6933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202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30" customHeight="1">
      <c r="A80" s="36"/>
      <c r="B80" s="37"/>
      <c r="C80" s="38"/>
      <c r="D80" s="38"/>
      <c r="E80" s="382" t="str">
        <f>E11</f>
        <v>05 - Zbroušení podlahy ve 3.NP vč. vyfrézování drážky pro táhlo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20</v>
      </c>
      <c r="D82" s="38"/>
      <c r="E82" s="38"/>
      <c r="F82" s="29" t="str">
        <f>F14</f>
        <v xml:space="preserve"> </v>
      </c>
      <c r="G82" s="38"/>
      <c r="H82" s="38"/>
      <c r="I82" s="31" t="s">
        <v>22</v>
      </c>
      <c r="J82" s="61" t="str">
        <f>IF(J14="","",J14)</f>
        <v>12. 8. 2022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40.15" customHeight="1">
      <c r="A84" s="36"/>
      <c r="B84" s="37"/>
      <c r="C84" s="31" t="s">
        <v>24</v>
      </c>
      <c r="D84" s="38"/>
      <c r="E84" s="38"/>
      <c r="F84" s="29" t="str">
        <f>E17</f>
        <v>MČ Praha 6, odbor školství</v>
      </c>
      <c r="G84" s="38"/>
      <c r="H84" s="38"/>
      <c r="I84" s="31" t="s">
        <v>30</v>
      </c>
      <c r="J84" s="34" t="str">
        <f>E23</f>
        <v>D - PLUS PROJEKTOVÁ A INŽENÝRSKÁ a.s.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28</v>
      </c>
      <c r="D85" s="38"/>
      <c r="E85" s="38"/>
      <c r="F85" s="29" t="str">
        <f>IF(E20="","",E20)</f>
        <v>Vyplň údaj</v>
      </c>
      <c r="G85" s="38"/>
      <c r="H85" s="38"/>
      <c r="I85" s="31" t="s">
        <v>33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230</v>
      </c>
      <c r="D87" s="156" t="s">
        <v>55</v>
      </c>
      <c r="E87" s="156" t="s">
        <v>51</v>
      </c>
      <c r="F87" s="156" t="s">
        <v>52</v>
      </c>
      <c r="G87" s="156" t="s">
        <v>231</v>
      </c>
      <c r="H87" s="156" t="s">
        <v>232</v>
      </c>
      <c r="I87" s="156" t="s">
        <v>233</v>
      </c>
      <c r="J87" s="157" t="s">
        <v>206</v>
      </c>
      <c r="K87" s="158" t="s">
        <v>234</v>
      </c>
      <c r="L87" s="159"/>
      <c r="M87" s="70" t="s">
        <v>18</v>
      </c>
      <c r="N87" s="71" t="s">
        <v>40</v>
      </c>
      <c r="O87" s="71" t="s">
        <v>235</v>
      </c>
      <c r="P87" s="71" t="s">
        <v>236</v>
      </c>
      <c r="Q87" s="71" t="s">
        <v>237</v>
      </c>
      <c r="R87" s="71" t="s">
        <v>238</v>
      </c>
      <c r="S87" s="71" t="s">
        <v>239</v>
      </c>
      <c r="T87" s="72" t="s">
        <v>240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241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2.4000000000000002E-3</v>
      </c>
      <c r="S88" s="74"/>
      <c r="T88" s="163">
        <f>T89</f>
        <v>7.4548125000000001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207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69</v>
      </c>
      <c r="E89" s="168" t="s">
        <v>242</v>
      </c>
      <c r="F89" s="168" t="s">
        <v>243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P90+P101</f>
        <v>0</v>
      </c>
      <c r="Q89" s="173"/>
      <c r="R89" s="174">
        <f>R90+R101</f>
        <v>2.4000000000000002E-3</v>
      </c>
      <c r="S89" s="173"/>
      <c r="T89" s="175">
        <f>T90+T101</f>
        <v>7.4548125000000001</v>
      </c>
      <c r="AR89" s="176" t="s">
        <v>77</v>
      </c>
      <c r="AT89" s="177" t="s">
        <v>69</v>
      </c>
      <c r="AU89" s="177" t="s">
        <v>70</v>
      </c>
      <c r="AY89" s="176" t="s">
        <v>244</v>
      </c>
      <c r="BK89" s="178">
        <f>BK90+BK101</f>
        <v>0</v>
      </c>
    </row>
    <row r="90" spans="1:65" s="12" customFormat="1" ht="22.9" customHeight="1">
      <c r="B90" s="165"/>
      <c r="C90" s="166"/>
      <c r="D90" s="167" t="s">
        <v>69</v>
      </c>
      <c r="E90" s="179" t="s">
        <v>286</v>
      </c>
      <c r="F90" s="179" t="s">
        <v>439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SUM(P91:P100)</f>
        <v>0</v>
      </c>
      <c r="Q90" s="173"/>
      <c r="R90" s="174">
        <f>SUM(R91:R100)</f>
        <v>2.4000000000000002E-3</v>
      </c>
      <c r="S90" s="173"/>
      <c r="T90" s="175">
        <f>SUM(T91:T100)</f>
        <v>7.4548125000000001</v>
      </c>
      <c r="AR90" s="176" t="s">
        <v>77</v>
      </c>
      <c r="AT90" s="177" t="s">
        <v>69</v>
      </c>
      <c r="AU90" s="177" t="s">
        <v>77</v>
      </c>
      <c r="AY90" s="176" t="s">
        <v>244</v>
      </c>
      <c r="BK90" s="178">
        <f>SUM(BK91:BK100)</f>
        <v>0</v>
      </c>
    </row>
    <row r="91" spans="1:65" s="2" customFormat="1" ht="21.75" customHeight="1">
      <c r="A91" s="36"/>
      <c r="B91" s="37"/>
      <c r="C91" s="181" t="s">
        <v>77</v>
      </c>
      <c r="D91" s="181" t="s">
        <v>246</v>
      </c>
      <c r="E91" s="182" t="s">
        <v>7142</v>
      </c>
      <c r="F91" s="183" t="s">
        <v>7143</v>
      </c>
      <c r="G91" s="184" t="s">
        <v>289</v>
      </c>
      <c r="H91" s="185">
        <v>125.47499999999999</v>
      </c>
      <c r="I91" s="186"/>
      <c r="J91" s="187">
        <f>ROUND(I91*H91,2)</f>
        <v>0</v>
      </c>
      <c r="K91" s="188"/>
      <c r="L91" s="41"/>
      <c r="M91" s="189" t="s">
        <v>18</v>
      </c>
      <c r="N91" s="190" t="s">
        <v>41</v>
      </c>
      <c r="O91" s="66"/>
      <c r="P91" s="191">
        <f>O91*H91</f>
        <v>0</v>
      </c>
      <c r="Q91" s="191">
        <v>0</v>
      </c>
      <c r="R91" s="191">
        <f>Q91*H91</f>
        <v>0</v>
      </c>
      <c r="S91" s="191">
        <v>7.4999999999999997E-3</v>
      </c>
      <c r="T91" s="192">
        <f>S91*H91</f>
        <v>0.94106249999999991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3" t="s">
        <v>250</v>
      </c>
      <c r="AT91" s="193" t="s">
        <v>246</v>
      </c>
      <c r="AU91" s="193" t="s">
        <v>79</v>
      </c>
      <c r="AY91" s="19" t="s">
        <v>244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19" t="s">
        <v>77</v>
      </c>
      <c r="BK91" s="194">
        <f>ROUND(I91*H91,2)</f>
        <v>0</v>
      </c>
      <c r="BL91" s="19" t="s">
        <v>250</v>
      </c>
      <c r="BM91" s="193" t="s">
        <v>7144</v>
      </c>
    </row>
    <row r="92" spans="1:65" s="15" customFormat="1">
      <c r="B92" s="229"/>
      <c r="C92" s="230"/>
      <c r="D92" s="197" t="s">
        <v>252</v>
      </c>
      <c r="E92" s="231" t="s">
        <v>18</v>
      </c>
      <c r="F92" s="232" t="s">
        <v>7065</v>
      </c>
      <c r="G92" s="230"/>
      <c r="H92" s="231" t="s">
        <v>18</v>
      </c>
      <c r="I92" s="233"/>
      <c r="J92" s="230"/>
      <c r="K92" s="230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252</v>
      </c>
      <c r="AU92" s="238" t="s">
        <v>79</v>
      </c>
      <c r="AV92" s="15" t="s">
        <v>77</v>
      </c>
      <c r="AW92" s="15" t="s">
        <v>32</v>
      </c>
      <c r="AX92" s="15" t="s">
        <v>70</v>
      </c>
      <c r="AY92" s="238" t="s">
        <v>244</v>
      </c>
    </row>
    <row r="93" spans="1:65" s="13" customFormat="1">
      <c r="B93" s="195"/>
      <c r="C93" s="196"/>
      <c r="D93" s="197" t="s">
        <v>252</v>
      </c>
      <c r="E93" s="198" t="s">
        <v>18</v>
      </c>
      <c r="F93" s="199" t="s">
        <v>7145</v>
      </c>
      <c r="G93" s="196"/>
      <c r="H93" s="200">
        <v>125.47499999999999</v>
      </c>
      <c r="I93" s="201"/>
      <c r="J93" s="196"/>
      <c r="K93" s="196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252</v>
      </c>
      <c r="AU93" s="206" t="s">
        <v>79</v>
      </c>
      <c r="AV93" s="13" t="s">
        <v>79</v>
      </c>
      <c r="AW93" s="13" t="s">
        <v>32</v>
      </c>
      <c r="AX93" s="13" t="s">
        <v>77</v>
      </c>
      <c r="AY93" s="206" t="s">
        <v>244</v>
      </c>
    </row>
    <row r="94" spans="1:65" s="2" customFormat="1" ht="24.2" customHeight="1">
      <c r="A94" s="36"/>
      <c r="B94" s="37"/>
      <c r="C94" s="181" t="s">
        <v>79</v>
      </c>
      <c r="D94" s="181" t="s">
        <v>246</v>
      </c>
      <c r="E94" s="182" t="s">
        <v>7146</v>
      </c>
      <c r="F94" s="183" t="s">
        <v>7147</v>
      </c>
      <c r="G94" s="184" t="s">
        <v>289</v>
      </c>
      <c r="H94" s="185">
        <v>2509.5</v>
      </c>
      <c r="I94" s="186"/>
      <c r="J94" s="187">
        <f>ROUND(I94*H94,2)</f>
        <v>0</v>
      </c>
      <c r="K94" s="188"/>
      <c r="L94" s="41"/>
      <c r="M94" s="189" t="s">
        <v>18</v>
      </c>
      <c r="N94" s="190" t="s">
        <v>41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2.5000000000000001E-3</v>
      </c>
      <c r="T94" s="192">
        <f>S94*H94</f>
        <v>6.2737499999999997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250</v>
      </c>
      <c r="AT94" s="193" t="s">
        <v>246</v>
      </c>
      <c r="AU94" s="193" t="s">
        <v>79</v>
      </c>
      <c r="AY94" s="19" t="s">
        <v>244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9" t="s">
        <v>77</v>
      </c>
      <c r="BK94" s="194">
        <f>ROUND(I94*H94,2)</f>
        <v>0</v>
      </c>
      <c r="BL94" s="19" t="s">
        <v>250</v>
      </c>
      <c r="BM94" s="193" t="s">
        <v>7148</v>
      </c>
    </row>
    <row r="95" spans="1:65" s="15" customFormat="1">
      <c r="B95" s="229"/>
      <c r="C95" s="230"/>
      <c r="D95" s="197" t="s">
        <v>252</v>
      </c>
      <c r="E95" s="231" t="s">
        <v>18</v>
      </c>
      <c r="F95" s="232" t="s">
        <v>7065</v>
      </c>
      <c r="G95" s="230"/>
      <c r="H95" s="231" t="s">
        <v>18</v>
      </c>
      <c r="I95" s="233"/>
      <c r="J95" s="230"/>
      <c r="K95" s="230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252</v>
      </c>
      <c r="AU95" s="238" t="s">
        <v>79</v>
      </c>
      <c r="AV95" s="15" t="s">
        <v>77</v>
      </c>
      <c r="AW95" s="15" t="s">
        <v>32</v>
      </c>
      <c r="AX95" s="15" t="s">
        <v>70</v>
      </c>
      <c r="AY95" s="238" t="s">
        <v>244</v>
      </c>
    </row>
    <row r="96" spans="1:65" s="13" customFormat="1">
      <c r="B96" s="195"/>
      <c r="C96" s="196"/>
      <c r="D96" s="197" t="s">
        <v>252</v>
      </c>
      <c r="E96" s="198" t="s">
        <v>18</v>
      </c>
      <c r="F96" s="199" t="s">
        <v>7149</v>
      </c>
      <c r="G96" s="196"/>
      <c r="H96" s="200">
        <v>2509.5</v>
      </c>
      <c r="I96" s="201"/>
      <c r="J96" s="196"/>
      <c r="K96" s="196"/>
      <c r="L96" s="202"/>
      <c r="M96" s="203"/>
      <c r="N96" s="204"/>
      <c r="O96" s="204"/>
      <c r="P96" s="204"/>
      <c r="Q96" s="204"/>
      <c r="R96" s="204"/>
      <c r="S96" s="204"/>
      <c r="T96" s="205"/>
      <c r="AT96" s="206" t="s">
        <v>252</v>
      </c>
      <c r="AU96" s="206" t="s">
        <v>79</v>
      </c>
      <c r="AV96" s="13" t="s">
        <v>79</v>
      </c>
      <c r="AW96" s="13" t="s">
        <v>32</v>
      </c>
      <c r="AX96" s="13" t="s">
        <v>77</v>
      </c>
      <c r="AY96" s="206" t="s">
        <v>244</v>
      </c>
    </row>
    <row r="97" spans="1:65" s="2" customFormat="1" ht="24.2" customHeight="1">
      <c r="A97" s="36"/>
      <c r="B97" s="37"/>
      <c r="C97" s="181" t="s">
        <v>131</v>
      </c>
      <c r="D97" s="181" t="s">
        <v>246</v>
      </c>
      <c r="E97" s="182" t="s">
        <v>7150</v>
      </c>
      <c r="F97" s="183" t="s">
        <v>7151</v>
      </c>
      <c r="G97" s="184" t="s">
        <v>379</v>
      </c>
      <c r="H97" s="185">
        <v>48</v>
      </c>
      <c r="I97" s="186"/>
      <c r="J97" s="187">
        <f>ROUND(I97*H97,2)</f>
        <v>0</v>
      </c>
      <c r="K97" s="188"/>
      <c r="L97" s="41"/>
      <c r="M97" s="189" t="s">
        <v>18</v>
      </c>
      <c r="N97" s="190" t="s">
        <v>41</v>
      </c>
      <c r="O97" s="66"/>
      <c r="P97" s="191">
        <f>O97*H97</f>
        <v>0</v>
      </c>
      <c r="Q97" s="191">
        <v>5.0000000000000002E-5</v>
      </c>
      <c r="R97" s="191">
        <f>Q97*H97</f>
        <v>2.4000000000000002E-3</v>
      </c>
      <c r="S97" s="191">
        <v>5.0000000000000001E-3</v>
      </c>
      <c r="T97" s="192">
        <f>S97*H97</f>
        <v>0.24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250</v>
      </c>
      <c r="AT97" s="193" t="s">
        <v>246</v>
      </c>
      <c r="AU97" s="193" t="s">
        <v>79</v>
      </c>
      <c r="AY97" s="19" t="s">
        <v>244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77</v>
      </c>
      <c r="BK97" s="194">
        <f>ROUND(I97*H97,2)</f>
        <v>0</v>
      </c>
      <c r="BL97" s="19" t="s">
        <v>250</v>
      </c>
      <c r="BM97" s="193" t="s">
        <v>7152</v>
      </c>
    </row>
    <row r="98" spans="1:65" s="2" customFormat="1" ht="19.5">
      <c r="A98" s="36"/>
      <c r="B98" s="37"/>
      <c r="C98" s="38"/>
      <c r="D98" s="197" t="s">
        <v>444</v>
      </c>
      <c r="E98" s="38"/>
      <c r="F98" s="239" t="s">
        <v>7153</v>
      </c>
      <c r="G98" s="38"/>
      <c r="H98" s="38"/>
      <c r="I98" s="240"/>
      <c r="J98" s="38"/>
      <c r="K98" s="38"/>
      <c r="L98" s="41"/>
      <c r="M98" s="241"/>
      <c r="N98" s="24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444</v>
      </c>
      <c r="AU98" s="19" t="s">
        <v>79</v>
      </c>
    </row>
    <row r="99" spans="1:65" s="15" customFormat="1">
      <c r="B99" s="229"/>
      <c r="C99" s="230"/>
      <c r="D99" s="197" t="s">
        <v>252</v>
      </c>
      <c r="E99" s="231" t="s">
        <v>18</v>
      </c>
      <c r="F99" s="232" t="s">
        <v>7154</v>
      </c>
      <c r="G99" s="230"/>
      <c r="H99" s="231" t="s">
        <v>18</v>
      </c>
      <c r="I99" s="233"/>
      <c r="J99" s="230"/>
      <c r="K99" s="230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252</v>
      </c>
      <c r="AU99" s="238" t="s">
        <v>79</v>
      </c>
      <c r="AV99" s="15" t="s">
        <v>77</v>
      </c>
      <c r="AW99" s="15" t="s">
        <v>32</v>
      </c>
      <c r="AX99" s="15" t="s">
        <v>70</v>
      </c>
      <c r="AY99" s="238" t="s">
        <v>244</v>
      </c>
    </row>
    <row r="100" spans="1:65" s="13" customFormat="1">
      <c r="B100" s="195"/>
      <c r="C100" s="196"/>
      <c r="D100" s="197" t="s">
        <v>252</v>
      </c>
      <c r="E100" s="198" t="s">
        <v>18</v>
      </c>
      <c r="F100" s="199" t="s">
        <v>6951</v>
      </c>
      <c r="G100" s="196"/>
      <c r="H100" s="200">
        <v>48</v>
      </c>
      <c r="I100" s="201"/>
      <c r="J100" s="196"/>
      <c r="K100" s="196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252</v>
      </c>
      <c r="AU100" s="206" t="s">
        <v>79</v>
      </c>
      <c r="AV100" s="13" t="s">
        <v>79</v>
      </c>
      <c r="AW100" s="13" t="s">
        <v>32</v>
      </c>
      <c r="AX100" s="13" t="s">
        <v>77</v>
      </c>
      <c r="AY100" s="206" t="s">
        <v>244</v>
      </c>
    </row>
    <row r="101" spans="1:65" s="12" customFormat="1" ht="22.9" customHeight="1">
      <c r="B101" s="165"/>
      <c r="C101" s="166"/>
      <c r="D101" s="167" t="s">
        <v>69</v>
      </c>
      <c r="E101" s="179" t="s">
        <v>583</v>
      </c>
      <c r="F101" s="179" t="s">
        <v>584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SUM(P102:P106)</f>
        <v>0</v>
      </c>
      <c r="Q101" s="173"/>
      <c r="R101" s="174">
        <f>SUM(R102:R106)</f>
        <v>0</v>
      </c>
      <c r="S101" s="173"/>
      <c r="T101" s="175">
        <f>SUM(T102:T106)</f>
        <v>0</v>
      </c>
      <c r="AR101" s="176" t="s">
        <v>77</v>
      </c>
      <c r="AT101" s="177" t="s">
        <v>69</v>
      </c>
      <c r="AU101" s="177" t="s">
        <v>77</v>
      </c>
      <c r="AY101" s="176" t="s">
        <v>244</v>
      </c>
      <c r="BK101" s="178">
        <f>SUM(BK102:BK106)</f>
        <v>0</v>
      </c>
    </row>
    <row r="102" spans="1:65" s="2" customFormat="1" ht="44.25" customHeight="1">
      <c r="A102" s="36"/>
      <c r="B102" s="37"/>
      <c r="C102" s="181" t="s">
        <v>250</v>
      </c>
      <c r="D102" s="181" t="s">
        <v>246</v>
      </c>
      <c r="E102" s="182" t="s">
        <v>2774</v>
      </c>
      <c r="F102" s="183" t="s">
        <v>2775</v>
      </c>
      <c r="G102" s="184" t="s">
        <v>262</v>
      </c>
      <c r="H102" s="185">
        <v>7.4550000000000001</v>
      </c>
      <c r="I102" s="186"/>
      <c r="J102" s="187">
        <f>ROUND(I102*H102,2)</f>
        <v>0</v>
      </c>
      <c r="K102" s="188"/>
      <c r="L102" s="41"/>
      <c r="M102" s="189" t="s">
        <v>18</v>
      </c>
      <c r="N102" s="190" t="s">
        <v>41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250</v>
      </c>
      <c r="AT102" s="193" t="s">
        <v>246</v>
      </c>
      <c r="AU102" s="193" t="s">
        <v>79</v>
      </c>
      <c r="AY102" s="19" t="s">
        <v>244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77</v>
      </c>
      <c r="BK102" s="194">
        <f>ROUND(I102*H102,2)</f>
        <v>0</v>
      </c>
      <c r="BL102" s="19" t="s">
        <v>250</v>
      </c>
      <c r="BM102" s="193" t="s">
        <v>7155</v>
      </c>
    </row>
    <row r="103" spans="1:65" s="2" customFormat="1" ht="33" customHeight="1">
      <c r="A103" s="36"/>
      <c r="B103" s="37"/>
      <c r="C103" s="181" t="s">
        <v>271</v>
      </c>
      <c r="D103" s="181" t="s">
        <v>246</v>
      </c>
      <c r="E103" s="182" t="s">
        <v>2778</v>
      </c>
      <c r="F103" s="183" t="s">
        <v>2779</v>
      </c>
      <c r="G103" s="184" t="s">
        <v>262</v>
      </c>
      <c r="H103" s="185">
        <v>7.4550000000000001</v>
      </c>
      <c r="I103" s="186"/>
      <c r="J103" s="187">
        <f>ROUND(I103*H103,2)</f>
        <v>0</v>
      </c>
      <c r="K103" s="188"/>
      <c r="L103" s="41"/>
      <c r="M103" s="189" t="s">
        <v>18</v>
      </c>
      <c r="N103" s="190" t="s">
        <v>41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250</v>
      </c>
      <c r="AT103" s="193" t="s">
        <v>246</v>
      </c>
      <c r="AU103" s="193" t="s">
        <v>79</v>
      </c>
      <c r="AY103" s="19" t="s">
        <v>244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250</v>
      </c>
      <c r="BM103" s="193" t="s">
        <v>7156</v>
      </c>
    </row>
    <row r="104" spans="1:65" s="2" customFormat="1" ht="44.25" customHeight="1">
      <c r="A104" s="36"/>
      <c r="B104" s="37"/>
      <c r="C104" s="181" t="s">
        <v>275</v>
      </c>
      <c r="D104" s="181" t="s">
        <v>246</v>
      </c>
      <c r="E104" s="182" t="s">
        <v>594</v>
      </c>
      <c r="F104" s="183" t="s">
        <v>2782</v>
      </c>
      <c r="G104" s="184" t="s">
        <v>262</v>
      </c>
      <c r="H104" s="185">
        <v>67.094999999999999</v>
      </c>
      <c r="I104" s="186"/>
      <c r="J104" s="187">
        <f>ROUND(I104*H104,2)</f>
        <v>0</v>
      </c>
      <c r="K104" s="188"/>
      <c r="L104" s="41"/>
      <c r="M104" s="189" t="s">
        <v>18</v>
      </c>
      <c r="N104" s="190" t="s">
        <v>41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250</v>
      </c>
      <c r="AT104" s="193" t="s">
        <v>246</v>
      </c>
      <c r="AU104" s="193" t="s">
        <v>79</v>
      </c>
      <c r="AY104" s="19" t="s">
        <v>244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250</v>
      </c>
      <c r="BM104" s="193" t="s">
        <v>7157</v>
      </c>
    </row>
    <row r="105" spans="1:65" s="13" customFormat="1">
      <c r="B105" s="195"/>
      <c r="C105" s="196"/>
      <c r="D105" s="197" t="s">
        <v>252</v>
      </c>
      <c r="E105" s="198" t="s">
        <v>18</v>
      </c>
      <c r="F105" s="199" t="s">
        <v>7158</v>
      </c>
      <c r="G105" s="196"/>
      <c r="H105" s="200">
        <v>67.094999999999999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252</v>
      </c>
      <c r="AU105" s="206" t="s">
        <v>79</v>
      </c>
      <c r="AV105" s="13" t="s">
        <v>79</v>
      </c>
      <c r="AW105" s="13" t="s">
        <v>32</v>
      </c>
      <c r="AX105" s="13" t="s">
        <v>77</v>
      </c>
      <c r="AY105" s="206" t="s">
        <v>244</v>
      </c>
    </row>
    <row r="106" spans="1:65" s="2" customFormat="1" ht="44.25" customHeight="1">
      <c r="A106" s="36"/>
      <c r="B106" s="37"/>
      <c r="C106" s="181" t="s">
        <v>279</v>
      </c>
      <c r="D106" s="181" t="s">
        <v>246</v>
      </c>
      <c r="E106" s="182" t="s">
        <v>599</v>
      </c>
      <c r="F106" s="183" t="s">
        <v>600</v>
      </c>
      <c r="G106" s="184" t="s">
        <v>262</v>
      </c>
      <c r="H106" s="185">
        <v>7.4550000000000001</v>
      </c>
      <c r="I106" s="186"/>
      <c r="J106" s="187">
        <f>ROUND(I106*H106,2)</f>
        <v>0</v>
      </c>
      <c r="K106" s="188"/>
      <c r="L106" s="41"/>
      <c r="M106" s="243" t="s">
        <v>18</v>
      </c>
      <c r="N106" s="244" t="s">
        <v>41</v>
      </c>
      <c r="O106" s="245"/>
      <c r="P106" s="246">
        <f>O106*H106</f>
        <v>0</v>
      </c>
      <c r="Q106" s="246">
        <v>0</v>
      </c>
      <c r="R106" s="246">
        <f>Q106*H106</f>
        <v>0</v>
      </c>
      <c r="S106" s="246">
        <v>0</v>
      </c>
      <c r="T106" s="24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250</v>
      </c>
      <c r="AT106" s="193" t="s">
        <v>246</v>
      </c>
      <c r="AU106" s="193" t="s">
        <v>79</v>
      </c>
      <c r="AY106" s="19" t="s">
        <v>244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77</v>
      </c>
      <c r="BK106" s="194">
        <f>ROUND(I106*H106,2)</f>
        <v>0</v>
      </c>
      <c r="BL106" s="19" t="s">
        <v>250</v>
      </c>
      <c r="BM106" s="193" t="s">
        <v>7159</v>
      </c>
    </row>
    <row r="107" spans="1:65" s="2" customFormat="1" ht="6.95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b5Hk9G4QT7hkTx5nZBD1EtHk/PNCbgXVinKVE3OqAaYL5tByItBI7KyPW2cd5oZwY4kIbfdtzllB/HQ2ULlStA==" saltValue="UnWu2V8Xr3T44ASrGikeWmewKUDga8XAel+PYH0SnRPcAmz8dPlUKvKGd2laR05Fr3ECQ+y+mXJDxj2iTIMXCQ==" spinCount="100000" sheet="1" objects="1" scenarios="1" formatColumns="0" formatRows="0" autoFilter="0"/>
  <autoFilter ref="C87:K106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topLeftCell="A76" workbookViewId="0">
      <selection activeCell="F98" sqref="F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189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7160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7437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ROUND((SUM(BE87:BE91)),  2)</f>
        <v>0</v>
      </c>
      <c r="G35" s="36"/>
      <c r="H35" s="36"/>
      <c r="I35" s="126">
        <v>0.21</v>
      </c>
      <c r="J35" s="125">
        <f>ROUND(((SUM(BE87:BE91))*I35),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ROUND((SUM(BF87:BF91)),  2)</f>
        <v>0</v>
      </c>
      <c r="G36" s="36"/>
      <c r="H36" s="36"/>
      <c r="I36" s="126">
        <v>0.15</v>
      </c>
      <c r="J36" s="125">
        <f>ROUND(((SUM(BF87:BF91))*I36),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ROUND((SUM(BG87:BG91)),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ROUND((SUM(BH87:BH91)),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ROUND((SUM(BI87:BI91)),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7160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01 - Demontáž provizorního zakrytí střechy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214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1804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229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15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7" t="str">
        <f>E7</f>
        <v>JAK  - Smluvní rozpočet VZ.13.2022</v>
      </c>
      <c r="F75" s="398"/>
      <c r="G75" s="398"/>
      <c r="H75" s="39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200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97" t="s">
        <v>7160</v>
      </c>
      <c r="F77" s="396"/>
      <c r="G77" s="396"/>
      <c r="H77" s="396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202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2" t="str">
        <f>E11</f>
        <v>01 - Demontáž provizorního zakrytí střechy</v>
      </c>
      <c r="F79" s="396"/>
      <c r="G79" s="396"/>
      <c r="H79" s="396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20</v>
      </c>
      <c r="D81" s="38"/>
      <c r="E81" s="38"/>
      <c r="F81" s="29" t="str">
        <f>F14</f>
        <v xml:space="preserve"> </v>
      </c>
      <c r="G81" s="38"/>
      <c r="H81" s="38"/>
      <c r="I81" s="31" t="s">
        <v>22</v>
      </c>
      <c r="J81" s="61" t="str">
        <f>IF(J14="","",J14)</f>
        <v>12. 8. 2022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24</v>
      </c>
      <c r="D83" s="38"/>
      <c r="E83" s="38"/>
      <c r="F83" s="29" t="str">
        <f>E17</f>
        <v>MČ Praha 6, odbor školství</v>
      </c>
      <c r="G83" s="38"/>
      <c r="H83" s="38"/>
      <c r="I83" s="31" t="s">
        <v>30</v>
      </c>
      <c r="J83" s="34" t="str">
        <f>E23</f>
        <v>D - PLUS PROJEKTOVÁ A INŽENÝRSKÁ a.s.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28</v>
      </c>
      <c r="D84" s="38"/>
      <c r="E84" s="38"/>
      <c r="F84" s="29" t="str">
        <f>IF(E20="","",E20)</f>
        <v>Vyplň údaj</v>
      </c>
      <c r="G84" s="38"/>
      <c r="H84" s="38"/>
      <c r="I84" s="31" t="s">
        <v>33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230</v>
      </c>
      <c r="D86" s="156" t="s">
        <v>55</v>
      </c>
      <c r="E86" s="156" t="s">
        <v>51</v>
      </c>
      <c r="F86" s="156" t="s">
        <v>52</v>
      </c>
      <c r="G86" s="156" t="s">
        <v>231</v>
      </c>
      <c r="H86" s="156" t="s">
        <v>232</v>
      </c>
      <c r="I86" s="156" t="s">
        <v>233</v>
      </c>
      <c r="J86" s="157" t="s">
        <v>206</v>
      </c>
      <c r="K86" s="158" t="s">
        <v>234</v>
      </c>
      <c r="L86" s="159"/>
      <c r="M86" s="70" t="s">
        <v>18</v>
      </c>
      <c r="N86" s="71" t="s">
        <v>40</v>
      </c>
      <c r="O86" s="71" t="s">
        <v>235</v>
      </c>
      <c r="P86" s="71" t="s">
        <v>236</v>
      </c>
      <c r="Q86" s="71" t="s">
        <v>237</v>
      </c>
      <c r="R86" s="71" t="s">
        <v>238</v>
      </c>
      <c r="S86" s="71" t="s">
        <v>239</v>
      </c>
      <c r="T86" s="72" t="s">
        <v>240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241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</f>
        <v>0</v>
      </c>
      <c r="Q87" s="74"/>
      <c r="R87" s="162">
        <f>R88</f>
        <v>0</v>
      </c>
      <c r="S87" s="74"/>
      <c r="T87" s="163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69</v>
      </c>
      <c r="AU87" s="19" t="s">
        <v>207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69</v>
      </c>
      <c r="E88" s="168" t="s">
        <v>608</v>
      </c>
      <c r="F88" s="168" t="s">
        <v>609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0</v>
      </c>
      <c r="S88" s="173"/>
      <c r="T88" s="175">
        <f>T89</f>
        <v>0</v>
      </c>
      <c r="AR88" s="176" t="s">
        <v>79</v>
      </c>
      <c r="AT88" s="177" t="s">
        <v>69</v>
      </c>
      <c r="AU88" s="177" t="s">
        <v>70</v>
      </c>
      <c r="AY88" s="176" t="s">
        <v>244</v>
      </c>
      <c r="BK88" s="178">
        <f>BK89</f>
        <v>0</v>
      </c>
    </row>
    <row r="89" spans="1:65" s="12" customFormat="1" ht="22.9" customHeight="1">
      <c r="B89" s="165"/>
      <c r="C89" s="166"/>
      <c r="D89" s="167" t="s">
        <v>69</v>
      </c>
      <c r="E89" s="179" t="s">
        <v>3819</v>
      </c>
      <c r="F89" s="179" t="s">
        <v>3820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SUM(P90:P91)</f>
        <v>0</v>
      </c>
      <c r="Q89" s="173"/>
      <c r="R89" s="174">
        <f>SUM(R90:R91)</f>
        <v>0</v>
      </c>
      <c r="S89" s="173"/>
      <c r="T89" s="175">
        <f>SUM(T90:T91)</f>
        <v>0</v>
      </c>
      <c r="AR89" s="176" t="s">
        <v>79</v>
      </c>
      <c r="AT89" s="177" t="s">
        <v>69</v>
      </c>
      <c r="AU89" s="177" t="s">
        <v>77</v>
      </c>
      <c r="AY89" s="176" t="s">
        <v>244</v>
      </c>
      <c r="BK89" s="178">
        <f>SUM(BK90:BK91)</f>
        <v>0</v>
      </c>
    </row>
    <row r="90" spans="1:65" s="2" customFormat="1" ht="16.5" customHeight="1">
      <c r="A90" s="36"/>
      <c r="B90" s="37"/>
      <c r="C90" s="181" t="s">
        <v>77</v>
      </c>
      <c r="D90" s="181" t="s">
        <v>246</v>
      </c>
      <c r="E90" s="182" t="s">
        <v>7161</v>
      </c>
      <c r="F90" s="183" t="s">
        <v>7162</v>
      </c>
      <c r="G90" s="184" t="s">
        <v>1227</v>
      </c>
      <c r="H90" s="185">
        <v>1</v>
      </c>
      <c r="I90" s="186"/>
      <c r="J90" s="187">
        <f>ROUND(I90*H90,2)</f>
        <v>0</v>
      </c>
      <c r="K90" s="188"/>
      <c r="L90" s="41"/>
      <c r="M90" s="189" t="s">
        <v>18</v>
      </c>
      <c r="N90" s="190" t="s">
        <v>41</v>
      </c>
      <c r="O90" s="6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167</v>
      </c>
      <c r="AT90" s="193" t="s">
        <v>246</v>
      </c>
      <c r="AU90" s="193" t="s">
        <v>79</v>
      </c>
      <c r="AY90" s="19" t="s">
        <v>244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9" t="s">
        <v>77</v>
      </c>
      <c r="BK90" s="194">
        <f>ROUND(I90*H90,2)</f>
        <v>0</v>
      </c>
      <c r="BL90" s="19" t="s">
        <v>167</v>
      </c>
      <c r="BM90" s="193" t="s">
        <v>7163</v>
      </c>
    </row>
    <row r="91" spans="1:65" s="2" customFormat="1" ht="29.25">
      <c r="A91" s="36"/>
      <c r="B91" s="37"/>
      <c r="C91" s="38"/>
      <c r="D91" s="197" t="s">
        <v>444</v>
      </c>
      <c r="E91" s="38"/>
      <c r="F91" s="239" t="s">
        <v>7438</v>
      </c>
      <c r="G91" s="38"/>
      <c r="H91" s="38"/>
      <c r="I91" s="240"/>
      <c r="J91" s="38"/>
      <c r="K91" s="38"/>
      <c r="L91" s="41"/>
      <c r="M91" s="249"/>
      <c r="N91" s="250"/>
      <c r="O91" s="245"/>
      <c r="P91" s="245"/>
      <c r="Q91" s="245"/>
      <c r="R91" s="245"/>
      <c r="S91" s="245"/>
      <c r="T91" s="251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444</v>
      </c>
      <c r="AU91" s="19" t="s">
        <v>79</v>
      </c>
    </row>
    <row r="92" spans="1:65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41"/>
      <c r="M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</sheetData>
  <sheetProtection algorithmName="SHA-512" hashValue="8yH0/Kt61f8YG8I8xKYAuVYKMBchdZgSPuITqkpqkixAOasheUheT99cYOhNXoBy0R/d14Kk5jno/vTQnmFzRg==" saltValue="Wh6mZbdE8r1D1i5Jop+l+A==" spinCount="100000" sheet="1" objects="1" scenarios="1" formatColumns="0" formatRows="0" autoFilter="0"/>
  <autoFilter ref="C86:K9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7160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7164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ROUND((SUM(BE87:BE90)),  2)</f>
        <v>0</v>
      </c>
      <c r="G35" s="36"/>
      <c r="H35" s="36"/>
      <c r="I35" s="126">
        <v>0.21</v>
      </c>
      <c r="J35" s="125">
        <f>ROUND(((SUM(BE87:BE90))*I35),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ROUND((SUM(BF87:BF90)),  2)</f>
        <v>0</v>
      </c>
      <c r="G36" s="36"/>
      <c r="H36" s="36"/>
      <c r="I36" s="126">
        <v>0.15</v>
      </c>
      <c r="J36" s="125">
        <f>ROUND(((SUM(BF87:BF90))*I36),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ROUND((SUM(BG87:BG90)),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ROUND((SUM(BH87:BH90)),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ROUND((SUM(BI87:BI90)),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7160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02 - Zkoušky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209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229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15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7" t="str">
        <f>E7</f>
        <v>JAK  - Smluvní rozpočet VZ.13.2022</v>
      </c>
      <c r="F75" s="398"/>
      <c r="G75" s="398"/>
      <c r="H75" s="39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200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97" t="s">
        <v>7160</v>
      </c>
      <c r="F77" s="396"/>
      <c r="G77" s="396"/>
      <c r="H77" s="396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202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2" t="str">
        <f>E11</f>
        <v>02 - Zkoušky</v>
      </c>
      <c r="F79" s="396"/>
      <c r="G79" s="396"/>
      <c r="H79" s="396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20</v>
      </c>
      <c r="D81" s="38"/>
      <c r="E81" s="38"/>
      <c r="F81" s="29" t="str">
        <f>F14</f>
        <v xml:space="preserve"> </v>
      </c>
      <c r="G81" s="38"/>
      <c r="H81" s="38"/>
      <c r="I81" s="31" t="s">
        <v>22</v>
      </c>
      <c r="J81" s="61" t="str">
        <f>IF(J14="","",J14)</f>
        <v>12. 8. 2022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24</v>
      </c>
      <c r="D83" s="38"/>
      <c r="E83" s="38"/>
      <c r="F83" s="29" t="str">
        <f>E17</f>
        <v>MČ Praha 6, odbor školství</v>
      </c>
      <c r="G83" s="38"/>
      <c r="H83" s="38"/>
      <c r="I83" s="31" t="s">
        <v>30</v>
      </c>
      <c r="J83" s="34" t="str">
        <f>E23</f>
        <v>D - PLUS PROJEKTOVÁ A INŽENÝRSKÁ a.s.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28</v>
      </c>
      <c r="D84" s="38"/>
      <c r="E84" s="38"/>
      <c r="F84" s="29" t="str">
        <f>IF(E20="","",E20)</f>
        <v>Vyplň údaj</v>
      </c>
      <c r="G84" s="38"/>
      <c r="H84" s="38"/>
      <c r="I84" s="31" t="s">
        <v>33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230</v>
      </c>
      <c r="D86" s="156" t="s">
        <v>55</v>
      </c>
      <c r="E86" s="156" t="s">
        <v>51</v>
      </c>
      <c r="F86" s="156" t="s">
        <v>52</v>
      </c>
      <c r="G86" s="156" t="s">
        <v>231</v>
      </c>
      <c r="H86" s="156" t="s">
        <v>232</v>
      </c>
      <c r="I86" s="156" t="s">
        <v>233</v>
      </c>
      <c r="J86" s="157" t="s">
        <v>206</v>
      </c>
      <c r="K86" s="158" t="s">
        <v>234</v>
      </c>
      <c r="L86" s="159"/>
      <c r="M86" s="70" t="s">
        <v>18</v>
      </c>
      <c r="N86" s="71" t="s">
        <v>40</v>
      </c>
      <c r="O86" s="71" t="s">
        <v>235</v>
      </c>
      <c r="P86" s="71" t="s">
        <v>236</v>
      </c>
      <c r="Q86" s="71" t="s">
        <v>237</v>
      </c>
      <c r="R86" s="71" t="s">
        <v>238</v>
      </c>
      <c r="S86" s="71" t="s">
        <v>239</v>
      </c>
      <c r="T86" s="72" t="s">
        <v>240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241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</f>
        <v>0</v>
      </c>
      <c r="Q87" s="74"/>
      <c r="R87" s="162">
        <f>R88</f>
        <v>0</v>
      </c>
      <c r="S87" s="74"/>
      <c r="T87" s="163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69</v>
      </c>
      <c r="AU87" s="19" t="s">
        <v>207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69</v>
      </c>
      <c r="E88" s="168" t="s">
        <v>242</v>
      </c>
      <c r="F88" s="168" t="s">
        <v>243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0</v>
      </c>
      <c r="S88" s="173"/>
      <c r="T88" s="175">
        <f>T89</f>
        <v>0</v>
      </c>
      <c r="AR88" s="176" t="s">
        <v>77</v>
      </c>
      <c r="AT88" s="177" t="s">
        <v>69</v>
      </c>
      <c r="AU88" s="177" t="s">
        <v>70</v>
      </c>
      <c r="AY88" s="176" t="s">
        <v>244</v>
      </c>
      <c r="BK88" s="178">
        <f>BK89</f>
        <v>0</v>
      </c>
    </row>
    <row r="89" spans="1:65" s="12" customFormat="1" ht="22.9" customHeight="1">
      <c r="B89" s="165"/>
      <c r="C89" s="166"/>
      <c r="D89" s="167" t="s">
        <v>69</v>
      </c>
      <c r="E89" s="179" t="s">
        <v>131</v>
      </c>
      <c r="F89" s="179" t="s">
        <v>245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P90</f>
        <v>0</v>
      </c>
      <c r="Q89" s="173"/>
      <c r="R89" s="174">
        <f>R90</f>
        <v>0</v>
      </c>
      <c r="S89" s="173"/>
      <c r="T89" s="175">
        <f>T90</f>
        <v>0</v>
      </c>
      <c r="AR89" s="176" t="s">
        <v>77</v>
      </c>
      <c r="AT89" s="177" t="s">
        <v>69</v>
      </c>
      <c r="AU89" s="177" t="s">
        <v>77</v>
      </c>
      <c r="AY89" s="176" t="s">
        <v>244</v>
      </c>
      <c r="BK89" s="178">
        <f>BK90</f>
        <v>0</v>
      </c>
    </row>
    <row r="90" spans="1:65" s="2" customFormat="1" ht="24.2" customHeight="1">
      <c r="A90" s="36"/>
      <c r="B90" s="37"/>
      <c r="C90" s="181" t="s">
        <v>77</v>
      </c>
      <c r="D90" s="181" t="s">
        <v>246</v>
      </c>
      <c r="E90" s="182" t="s">
        <v>7165</v>
      </c>
      <c r="F90" s="183" t="s">
        <v>7166</v>
      </c>
      <c r="G90" s="184" t="s">
        <v>379</v>
      </c>
      <c r="H90" s="185">
        <v>150</v>
      </c>
      <c r="I90" s="186"/>
      <c r="J90" s="187">
        <f>ROUND(I90*H90,2)</f>
        <v>0</v>
      </c>
      <c r="K90" s="188"/>
      <c r="L90" s="41"/>
      <c r="M90" s="243" t="s">
        <v>18</v>
      </c>
      <c r="N90" s="244" t="s">
        <v>41</v>
      </c>
      <c r="O90" s="245"/>
      <c r="P90" s="246">
        <f>O90*H90</f>
        <v>0</v>
      </c>
      <c r="Q90" s="246">
        <v>0</v>
      </c>
      <c r="R90" s="246">
        <f>Q90*H90</f>
        <v>0</v>
      </c>
      <c r="S90" s="246">
        <v>0</v>
      </c>
      <c r="T90" s="24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250</v>
      </c>
      <c r="AT90" s="193" t="s">
        <v>246</v>
      </c>
      <c r="AU90" s="193" t="s">
        <v>79</v>
      </c>
      <c r="AY90" s="19" t="s">
        <v>244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9" t="s">
        <v>77</v>
      </c>
      <c r="BK90" s="194">
        <f>ROUND(I90*H90,2)</f>
        <v>0</v>
      </c>
      <c r="BL90" s="19" t="s">
        <v>250</v>
      </c>
      <c r="BM90" s="193" t="s">
        <v>7167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mE1HrFDCHILncrHT4dVLGS05JNTgsgi/J2vL/XTNeVI6QXTasxB7iPU9Mgnk5bXw+LtXN8PDz1AuWVWudDH6IQ==" saltValue="KJORKHTXAjF92zZIX/180ZiMM6t9Tc48Sb5XO+1+c+whLyGj9gWb0HE3t/ztWabslcZpk4qkyxvX6iBrPKGmEg==" spinCount="100000" sheet="1" objects="1" scenarios="1" formatColumns="0" formatRows="0" autoFilter="0"/>
  <autoFilter ref="C86:K90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7160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7168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ROUND((SUM(BE88:BE98)),  2)</f>
        <v>0</v>
      </c>
      <c r="G35" s="36"/>
      <c r="H35" s="36"/>
      <c r="I35" s="126">
        <v>0.21</v>
      </c>
      <c r="J35" s="125">
        <f>ROUND(((SUM(BE88:BE98))*I35),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ROUND((SUM(BF88:BF98)),  2)</f>
        <v>0</v>
      </c>
      <c r="G36" s="36"/>
      <c r="H36" s="36"/>
      <c r="I36" s="126">
        <v>0.15</v>
      </c>
      <c r="J36" s="125">
        <f>ROUND(((SUM(BF88:BF98))*I36),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ROUND((SUM(BG88:BG98)),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ROUND((SUM(BH88:BH98)),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ROUND((SUM(BI88:BI98)),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7160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03 - Inženýrská činnost - doplnění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6803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9" customFormat="1" ht="24.95" customHeight="1">
      <c r="B65" s="142"/>
      <c r="C65" s="143"/>
      <c r="D65" s="144" t="s">
        <v>6935</v>
      </c>
      <c r="E65" s="145"/>
      <c r="F65" s="145"/>
      <c r="G65" s="145"/>
      <c r="H65" s="145"/>
      <c r="I65" s="145"/>
      <c r="J65" s="146">
        <f>J92</f>
        <v>0</v>
      </c>
      <c r="K65" s="143"/>
      <c r="L65" s="147"/>
    </row>
    <row r="66" spans="1:31" s="10" customFormat="1" ht="19.899999999999999" customHeight="1">
      <c r="B66" s="148"/>
      <c r="C66" s="99"/>
      <c r="D66" s="149" t="s">
        <v>7169</v>
      </c>
      <c r="E66" s="150"/>
      <c r="F66" s="150"/>
      <c r="G66" s="150"/>
      <c r="H66" s="150"/>
      <c r="I66" s="150"/>
      <c r="J66" s="151">
        <f>J93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229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15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7" t="str">
        <f>E7</f>
        <v>JAK  - Smluvní rozpočet VZ.13.2022</v>
      </c>
      <c r="F76" s="398"/>
      <c r="G76" s="398"/>
      <c r="H76" s="39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200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7" t="s">
        <v>7160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202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2" t="str">
        <f>E11</f>
        <v>03 - Inženýrská činnost - doplnění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20</v>
      </c>
      <c r="D82" s="38"/>
      <c r="E82" s="38"/>
      <c r="F82" s="29" t="str">
        <f>F14</f>
        <v xml:space="preserve"> </v>
      </c>
      <c r="G82" s="38"/>
      <c r="H82" s="38"/>
      <c r="I82" s="31" t="s">
        <v>22</v>
      </c>
      <c r="J82" s="61" t="str">
        <f>IF(J14="","",J14)</f>
        <v>12. 8. 2022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40.15" customHeight="1">
      <c r="A84" s="36"/>
      <c r="B84" s="37"/>
      <c r="C84" s="31" t="s">
        <v>24</v>
      </c>
      <c r="D84" s="38"/>
      <c r="E84" s="38"/>
      <c r="F84" s="29" t="str">
        <f>E17</f>
        <v>MČ Praha 6, odbor školství</v>
      </c>
      <c r="G84" s="38"/>
      <c r="H84" s="38"/>
      <c r="I84" s="31" t="s">
        <v>30</v>
      </c>
      <c r="J84" s="34" t="str">
        <f>E23</f>
        <v>D - PLUS PROJEKTOVÁ A INŽENÝRSKÁ a.s.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28</v>
      </c>
      <c r="D85" s="38"/>
      <c r="E85" s="38"/>
      <c r="F85" s="29" t="str">
        <f>IF(E20="","",E20)</f>
        <v>Vyplň údaj</v>
      </c>
      <c r="G85" s="38"/>
      <c r="H85" s="38"/>
      <c r="I85" s="31" t="s">
        <v>33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230</v>
      </c>
      <c r="D87" s="156" t="s">
        <v>55</v>
      </c>
      <c r="E87" s="156" t="s">
        <v>51</v>
      </c>
      <c r="F87" s="156" t="s">
        <v>52</v>
      </c>
      <c r="G87" s="156" t="s">
        <v>231</v>
      </c>
      <c r="H87" s="156" t="s">
        <v>232</v>
      </c>
      <c r="I87" s="156" t="s">
        <v>233</v>
      </c>
      <c r="J87" s="157" t="s">
        <v>206</v>
      </c>
      <c r="K87" s="158" t="s">
        <v>234</v>
      </c>
      <c r="L87" s="159"/>
      <c r="M87" s="70" t="s">
        <v>18</v>
      </c>
      <c r="N87" s="71" t="s">
        <v>40</v>
      </c>
      <c r="O87" s="71" t="s">
        <v>235</v>
      </c>
      <c r="P87" s="71" t="s">
        <v>236</v>
      </c>
      <c r="Q87" s="71" t="s">
        <v>237</v>
      </c>
      <c r="R87" s="71" t="s">
        <v>238</v>
      </c>
      <c r="S87" s="71" t="s">
        <v>239</v>
      </c>
      <c r="T87" s="72" t="s">
        <v>240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241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P89+P92</f>
        <v>0</v>
      </c>
      <c r="Q88" s="74"/>
      <c r="R88" s="162">
        <f>R89+R92</f>
        <v>0</v>
      </c>
      <c r="S88" s="74"/>
      <c r="T88" s="163">
        <f>T89+T92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207</v>
      </c>
      <c r="BK88" s="164">
        <f>BK89+BK92</f>
        <v>0</v>
      </c>
    </row>
    <row r="89" spans="1:65" s="12" customFormat="1" ht="25.9" customHeight="1">
      <c r="B89" s="165"/>
      <c r="C89" s="166"/>
      <c r="D89" s="167" t="s">
        <v>69</v>
      </c>
      <c r="E89" s="168" t="s">
        <v>6895</v>
      </c>
      <c r="F89" s="168" t="s">
        <v>1373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SUM(P90:P91)</f>
        <v>0</v>
      </c>
      <c r="Q89" s="173"/>
      <c r="R89" s="174">
        <f>SUM(R90:R91)</f>
        <v>0</v>
      </c>
      <c r="S89" s="173"/>
      <c r="T89" s="175">
        <f>SUM(T90:T91)</f>
        <v>0</v>
      </c>
      <c r="AR89" s="176" t="s">
        <v>250</v>
      </c>
      <c r="AT89" s="177" t="s">
        <v>69</v>
      </c>
      <c r="AU89" s="177" t="s">
        <v>70</v>
      </c>
      <c r="AY89" s="176" t="s">
        <v>244</v>
      </c>
      <c r="BK89" s="178">
        <f>SUM(BK90:BK91)</f>
        <v>0</v>
      </c>
    </row>
    <row r="90" spans="1:65" s="2" customFormat="1" ht="33" customHeight="1">
      <c r="A90" s="36"/>
      <c r="B90" s="37"/>
      <c r="C90" s="181" t="s">
        <v>77</v>
      </c>
      <c r="D90" s="181" t="s">
        <v>246</v>
      </c>
      <c r="E90" s="182" t="s">
        <v>133</v>
      </c>
      <c r="F90" s="183" t="s">
        <v>7170</v>
      </c>
      <c r="G90" s="184" t="s">
        <v>1227</v>
      </c>
      <c r="H90" s="185">
        <v>1</v>
      </c>
      <c r="I90" s="186"/>
      <c r="J90" s="187">
        <f>ROUND(I90*H90,2)</f>
        <v>0</v>
      </c>
      <c r="K90" s="188"/>
      <c r="L90" s="41"/>
      <c r="M90" s="189" t="s">
        <v>18</v>
      </c>
      <c r="N90" s="190" t="s">
        <v>41</v>
      </c>
      <c r="O90" s="6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4290</v>
      </c>
      <c r="AT90" s="193" t="s">
        <v>246</v>
      </c>
      <c r="AU90" s="193" t="s">
        <v>77</v>
      </c>
      <c r="AY90" s="19" t="s">
        <v>244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9" t="s">
        <v>77</v>
      </c>
      <c r="BK90" s="194">
        <f>ROUND(I90*H90,2)</f>
        <v>0</v>
      </c>
      <c r="BL90" s="19" t="s">
        <v>4290</v>
      </c>
      <c r="BM90" s="193" t="s">
        <v>7171</v>
      </c>
    </row>
    <row r="91" spans="1:65" s="2" customFormat="1" ht="37.9" customHeight="1">
      <c r="A91" s="36"/>
      <c r="B91" s="37"/>
      <c r="C91" s="181" t="s">
        <v>79</v>
      </c>
      <c r="D91" s="181" t="s">
        <v>246</v>
      </c>
      <c r="E91" s="182" t="s">
        <v>136</v>
      </c>
      <c r="F91" s="183" t="s">
        <v>7172</v>
      </c>
      <c r="G91" s="184" t="s">
        <v>505</v>
      </c>
      <c r="H91" s="185">
        <v>1</v>
      </c>
      <c r="I91" s="186"/>
      <c r="J91" s="187">
        <f>ROUND(I91*H91,2)</f>
        <v>0</v>
      </c>
      <c r="K91" s="188"/>
      <c r="L91" s="41"/>
      <c r="M91" s="189" t="s">
        <v>18</v>
      </c>
      <c r="N91" s="190" t="s">
        <v>41</v>
      </c>
      <c r="O91" s="6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3" t="s">
        <v>4290</v>
      </c>
      <c r="AT91" s="193" t="s">
        <v>246</v>
      </c>
      <c r="AU91" s="193" t="s">
        <v>77</v>
      </c>
      <c r="AY91" s="19" t="s">
        <v>244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19" t="s">
        <v>77</v>
      </c>
      <c r="BK91" s="194">
        <f>ROUND(I91*H91,2)</f>
        <v>0</v>
      </c>
      <c r="BL91" s="19" t="s">
        <v>4290</v>
      </c>
      <c r="BM91" s="193" t="s">
        <v>7173</v>
      </c>
    </row>
    <row r="92" spans="1:65" s="12" customFormat="1" ht="25.9" customHeight="1">
      <c r="B92" s="165"/>
      <c r="C92" s="166"/>
      <c r="D92" s="167" t="s">
        <v>69</v>
      </c>
      <c r="E92" s="168" t="s">
        <v>197</v>
      </c>
      <c r="F92" s="168" t="s">
        <v>7028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</f>
        <v>0</v>
      </c>
      <c r="Q92" s="173"/>
      <c r="R92" s="174">
        <f>R93</f>
        <v>0</v>
      </c>
      <c r="S92" s="173"/>
      <c r="T92" s="175">
        <f>T93</f>
        <v>0</v>
      </c>
      <c r="AR92" s="176" t="s">
        <v>271</v>
      </c>
      <c r="AT92" s="177" t="s">
        <v>69</v>
      </c>
      <c r="AU92" s="177" t="s">
        <v>70</v>
      </c>
      <c r="AY92" s="176" t="s">
        <v>244</v>
      </c>
      <c r="BK92" s="178">
        <f>BK93</f>
        <v>0</v>
      </c>
    </row>
    <row r="93" spans="1:65" s="12" customFormat="1" ht="22.9" customHeight="1">
      <c r="B93" s="165"/>
      <c r="C93" s="166"/>
      <c r="D93" s="167" t="s">
        <v>69</v>
      </c>
      <c r="E93" s="179" t="s">
        <v>7174</v>
      </c>
      <c r="F93" s="179" t="s">
        <v>7175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SUM(P94:P98)</f>
        <v>0</v>
      </c>
      <c r="Q93" s="173"/>
      <c r="R93" s="174">
        <f>SUM(R94:R98)</f>
        <v>0</v>
      </c>
      <c r="S93" s="173"/>
      <c r="T93" s="175">
        <f>SUM(T94:T98)</f>
        <v>0</v>
      </c>
      <c r="AR93" s="176" t="s">
        <v>271</v>
      </c>
      <c r="AT93" s="177" t="s">
        <v>69</v>
      </c>
      <c r="AU93" s="177" t="s">
        <v>77</v>
      </c>
      <c r="AY93" s="176" t="s">
        <v>244</v>
      </c>
      <c r="BK93" s="178">
        <f>SUM(BK94:BK98)</f>
        <v>0</v>
      </c>
    </row>
    <row r="94" spans="1:65" s="2" customFormat="1" ht="16.5" customHeight="1">
      <c r="A94" s="36"/>
      <c r="B94" s="37"/>
      <c r="C94" s="181" t="s">
        <v>131</v>
      </c>
      <c r="D94" s="181" t="s">
        <v>246</v>
      </c>
      <c r="E94" s="182" t="s">
        <v>7176</v>
      </c>
      <c r="F94" s="183" t="s">
        <v>7177</v>
      </c>
      <c r="G94" s="184" t="s">
        <v>1227</v>
      </c>
      <c r="H94" s="185">
        <v>1</v>
      </c>
      <c r="I94" s="186"/>
      <c r="J94" s="187">
        <f>ROUND(I94*H94,2)</f>
        <v>0</v>
      </c>
      <c r="K94" s="188"/>
      <c r="L94" s="41"/>
      <c r="M94" s="189" t="s">
        <v>18</v>
      </c>
      <c r="N94" s="190" t="s">
        <v>41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250</v>
      </c>
      <c r="AT94" s="193" t="s">
        <v>246</v>
      </c>
      <c r="AU94" s="193" t="s">
        <v>79</v>
      </c>
      <c r="AY94" s="19" t="s">
        <v>244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9" t="s">
        <v>77</v>
      </c>
      <c r="BK94" s="194">
        <f>ROUND(I94*H94,2)</f>
        <v>0</v>
      </c>
      <c r="BL94" s="19" t="s">
        <v>250</v>
      </c>
      <c r="BM94" s="193" t="s">
        <v>7178</v>
      </c>
    </row>
    <row r="95" spans="1:65" s="2" customFormat="1" ht="97.5">
      <c r="A95" s="36"/>
      <c r="B95" s="37"/>
      <c r="C95" s="38"/>
      <c r="D95" s="197" t="s">
        <v>444</v>
      </c>
      <c r="E95" s="38"/>
      <c r="F95" s="239" t="s">
        <v>7179</v>
      </c>
      <c r="G95" s="38"/>
      <c r="H95" s="38"/>
      <c r="I95" s="240"/>
      <c r="J95" s="38"/>
      <c r="K95" s="38"/>
      <c r="L95" s="41"/>
      <c r="M95" s="241"/>
      <c r="N95" s="24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444</v>
      </c>
      <c r="AU95" s="19" t="s">
        <v>79</v>
      </c>
    </row>
    <row r="96" spans="1:65" s="2" customFormat="1" ht="49.15" customHeight="1">
      <c r="A96" s="36"/>
      <c r="B96" s="37"/>
      <c r="C96" s="181" t="s">
        <v>250</v>
      </c>
      <c r="D96" s="181" t="s">
        <v>246</v>
      </c>
      <c r="E96" s="182" t="s">
        <v>7180</v>
      </c>
      <c r="F96" s="183" t="s">
        <v>7181</v>
      </c>
      <c r="G96" s="184" t="s">
        <v>1227</v>
      </c>
      <c r="H96" s="185">
        <v>1</v>
      </c>
      <c r="I96" s="186"/>
      <c r="J96" s="187">
        <f>ROUND(I96*H96,2)</f>
        <v>0</v>
      </c>
      <c r="K96" s="188"/>
      <c r="L96" s="41"/>
      <c r="M96" s="189" t="s">
        <v>18</v>
      </c>
      <c r="N96" s="190" t="s">
        <v>41</v>
      </c>
      <c r="O96" s="6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250</v>
      </c>
      <c r="AT96" s="193" t="s">
        <v>246</v>
      </c>
      <c r="AU96" s="193" t="s">
        <v>79</v>
      </c>
      <c r="AY96" s="19" t="s">
        <v>244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77</v>
      </c>
      <c r="BK96" s="194">
        <f>ROUND(I96*H96,2)</f>
        <v>0</v>
      </c>
      <c r="BL96" s="19" t="s">
        <v>250</v>
      </c>
      <c r="BM96" s="193" t="s">
        <v>7182</v>
      </c>
    </row>
    <row r="97" spans="1:65" s="2" customFormat="1" ht="49.15" customHeight="1">
      <c r="A97" s="36"/>
      <c r="B97" s="37"/>
      <c r="C97" s="181" t="s">
        <v>271</v>
      </c>
      <c r="D97" s="181" t="s">
        <v>246</v>
      </c>
      <c r="E97" s="182" t="s">
        <v>7183</v>
      </c>
      <c r="F97" s="183" t="s">
        <v>7184</v>
      </c>
      <c r="G97" s="184" t="s">
        <v>1227</v>
      </c>
      <c r="H97" s="185">
        <v>1</v>
      </c>
      <c r="I97" s="186"/>
      <c r="J97" s="187">
        <f>ROUND(I97*H97,2)</f>
        <v>0</v>
      </c>
      <c r="K97" s="188"/>
      <c r="L97" s="41"/>
      <c r="M97" s="189" t="s">
        <v>18</v>
      </c>
      <c r="N97" s="190" t="s">
        <v>41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250</v>
      </c>
      <c r="AT97" s="193" t="s">
        <v>246</v>
      </c>
      <c r="AU97" s="193" t="s">
        <v>79</v>
      </c>
      <c r="AY97" s="19" t="s">
        <v>244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77</v>
      </c>
      <c r="BK97" s="194">
        <f>ROUND(I97*H97,2)</f>
        <v>0</v>
      </c>
      <c r="BL97" s="19" t="s">
        <v>250</v>
      </c>
      <c r="BM97" s="193" t="s">
        <v>7185</v>
      </c>
    </row>
    <row r="98" spans="1:65" s="2" customFormat="1" ht="55.5" customHeight="1">
      <c r="A98" s="36"/>
      <c r="B98" s="37"/>
      <c r="C98" s="181" t="s">
        <v>275</v>
      </c>
      <c r="D98" s="181" t="s">
        <v>246</v>
      </c>
      <c r="E98" s="182" t="s">
        <v>7186</v>
      </c>
      <c r="F98" s="183" t="s">
        <v>7187</v>
      </c>
      <c r="G98" s="184" t="s">
        <v>1227</v>
      </c>
      <c r="H98" s="185">
        <v>1</v>
      </c>
      <c r="I98" s="186"/>
      <c r="J98" s="187">
        <f>ROUND(I98*H98,2)</f>
        <v>0</v>
      </c>
      <c r="K98" s="188"/>
      <c r="L98" s="41"/>
      <c r="M98" s="243" t="s">
        <v>18</v>
      </c>
      <c r="N98" s="244" t="s">
        <v>41</v>
      </c>
      <c r="O98" s="245"/>
      <c r="P98" s="246">
        <f>O98*H98</f>
        <v>0</v>
      </c>
      <c r="Q98" s="246">
        <v>0</v>
      </c>
      <c r="R98" s="246">
        <f>Q98*H98</f>
        <v>0</v>
      </c>
      <c r="S98" s="246">
        <v>0</v>
      </c>
      <c r="T98" s="247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250</v>
      </c>
      <c r="AT98" s="193" t="s">
        <v>246</v>
      </c>
      <c r="AU98" s="193" t="s">
        <v>79</v>
      </c>
      <c r="AY98" s="19" t="s">
        <v>244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250</v>
      </c>
      <c r="BM98" s="193" t="s">
        <v>7188</v>
      </c>
    </row>
    <row r="99" spans="1:65" s="2" customFormat="1" ht="6.95" customHeight="1">
      <c r="A99" s="36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41"/>
      <c r="M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</sheetData>
  <sheetProtection algorithmName="SHA-512" hashValue="OG+pcjdBpkG3lE8W8xew+FqpXlsMBAab60Cq8OagECTX9Y/7f08suAw1NsXxTGOH4/lVdmub6KFtLpDEdTE2OA==" saltValue="mvMaQ4KJpjDYjFa4Q1fB4qEvzlasPiPjiHryCvj5c9491xE7rBONvdOBldoHdcwL55QjE+2HUBWS+xg2hsjfNQ==" spinCount="100000" sheet="1" objects="1" scenarios="1" formatColumns="0" formatRows="0" autoFilter="0"/>
  <autoFilter ref="C87:K98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topLeftCell="A97" workbookViewId="0">
      <selection activeCell="I108" sqref="I10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9" t="s">
        <v>198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199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9" t="str">
        <f>'Rekapitulace stavby'!K6</f>
        <v>JAK  - Smluvní rozpočet VZ.13.2022</v>
      </c>
      <c r="F7" s="400"/>
      <c r="G7" s="400"/>
      <c r="H7" s="400"/>
      <c r="L7" s="22"/>
    </row>
    <row r="8" spans="1:46" s="1" customFormat="1" ht="12" customHeight="1">
      <c r="B8" s="22"/>
      <c r="D8" s="114" t="s">
        <v>200</v>
      </c>
      <c r="L8" s="22"/>
    </row>
    <row r="9" spans="1:46" s="2" customFormat="1" ht="16.5" customHeight="1">
      <c r="A9" s="36"/>
      <c r="B9" s="41"/>
      <c r="C9" s="36"/>
      <c r="D9" s="36"/>
      <c r="E9" s="399" t="s">
        <v>7189</v>
      </c>
      <c r="F9" s="401"/>
      <c r="G9" s="401"/>
      <c r="H9" s="40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2" t="s">
        <v>7190</v>
      </c>
      <c r="F11" s="401"/>
      <c r="G11" s="401"/>
      <c r="H11" s="40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34</v>
      </c>
      <c r="G14" s="36"/>
      <c r="H14" s="36"/>
      <c r="I14" s="114" t="s">
        <v>22</v>
      </c>
      <c r="J14" s="116" t="str">
        <f>'Rekapitulace stavby'!AN8</f>
        <v>12. 8. 2022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3" t="str">
        <f>'Rekapitulace stavby'!E14</f>
        <v>Vyplň údaj</v>
      </c>
      <c r="F20" s="404"/>
      <c r="G20" s="404"/>
      <c r="H20" s="404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34</v>
      </c>
      <c r="F26" s="36"/>
      <c r="G26" s="36"/>
      <c r="H26" s="36"/>
      <c r="I26" s="114" t="s">
        <v>27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5" t="s">
        <v>18</v>
      </c>
      <c r="F29" s="405"/>
      <c r="G29" s="405"/>
      <c r="H29" s="40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ROUND((SUM(BE92:BE135)),  2)</f>
        <v>0</v>
      </c>
      <c r="G35" s="36"/>
      <c r="H35" s="36"/>
      <c r="I35" s="126">
        <v>0.21</v>
      </c>
      <c r="J35" s="125">
        <f>ROUND(((SUM(BE92:BE135))*I35),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ROUND((SUM(BF92:BF135)),  2)</f>
        <v>0</v>
      </c>
      <c r="G36" s="36"/>
      <c r="H36" s="36"/>
      <c r="I36" s="126">
        <v>0.15</v>
      </c>
      <c r="J36" s="125">
        <f>ROUND(((SUM(BF92:BF135))*I36),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ROUND((SUM(BG92:BG135)),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ROUND((SUM(BH92:BH135)),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ROUND((SUM(BI92:BI135)),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7" t="str">
        <f>E7</f>
        <v>JAK  - Smluvní rozpočet VZ.13.2022</v>
      </c>
      <c r="F50" s="398"/>
      <c r="G50" s="398"/>
      <c r="H50" s="39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7" t="s">
        <v>7189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2" t="str">
        <f>E11</f>
        <v>v - VRN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 xml:space="preserve"> </v>
      </c>
      <c r="G56" s="38"/>
      <c r="H56" s="38"/>
      <c r="I56" s="31" t="s">
        <v>22</v>
      </c>
      <c r="J56" s="61" t="str">
        <f>IF(J14="","",J14)</f>
        <v>12. 8. 2022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MČ Praha 6, odbor školství</v>
      </c>
      <c r="G58" s="38"/>
      <c r="H58" s="38"/>
      <c r="I58" s="31" t="s">
        <v>30</v>
      </c>
      <c r="J58" s="34" t="str">
        <f>E23</f>
        <v>D - 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6935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6936</v>
      </c>
      <c r="E65" s="150"/>
      <c r="F65" s="150"/>
      <c r="G65" s="150"/>
      <c r="H65" s="150"/>
      <c r="I65" s="150"/>
      <c r="J65" s="151">
        <f>J94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7191</v>
      </c>
      <c r="E66" s="150"/>
      <c r="F66" s="150"/>
      <c r="G66" s="150"/>
      <c r="H66" s="150"/>
      <c r="I66" s="150"/>
      <c r="J66" s="151">
        <f>J107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7169</v>
      </c>
      <c r="E67" s="150"/>
      <c r="F67" s="150"/>
      <c r="G67" s="150"/>
      <c r="H67" s="150"/>
      <c r="I67" s="150"/>
      <c r="J67" s="151">
        <f>J110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7192</v>
      </c>
      <c r="E68" s="150"/>
      <c r="F68" s="150"/>
      <c r="G68" s="150"/>
      <c r="H68" s="150"/>
      <c r="I68" s="150"/>
      <c r="J68" s="151">
        <f>J116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7193</v>
      </c>
      <c r="E69" s="150"/>
      <c r="F69" s="150"/>
      <c r="G69" s="150"/>
      <c r="H69" s="150"/>
      <c r="I69" s="150"/>
      <c r="J69" s="151">
        <f>J119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7194</v>
      </c>
      <c r="E70" s="150"/>
      <c r="F70" s="150"/>
      <c r="G70" s="150"/>
      <c r="H70" s="150"/>
      <c r="I70" s="150"/>
      <c r="J70" s="151">
        <f>J122</f>
        <v>0</v>
      </c>
      <c r="K70" s="99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229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7" t="str">
        <f>E7</f>
        <v>JAK  - Smluvní rozpočet VZ.13.2022</v>
      </c>
      <c r="F80" s="398"/>
      <c r="G80" s="398"/>
      <c r="H80" s="39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200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397" t="s">
        <v>7189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202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82" t="str">
        <f>E11</f>
        <v>v - VRN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20</v>
      </c>
      <c r="D86" s="38"/>
      <c r="E86" s="38"/>
      <c r="F86" s="29" t="str">
        <f>F14</f>
        <v xml:space="preserve"> </v>
      </c>
      <c r="G86" s="38"/>
      <c r="H86" s="38"/>
      <c r="I86" s="31" t="s">
        <v>22</v>
      </c>
      <c r="J86" s="61" t="str">
        <f>IF(J14="","",J14)</f>
        <v>12. 8. 2022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40.15" customHeight="1">
      <c r="A88" s="36"/>
      <c r="B88" s="37"/>
      <c r="C88" s="31" t="s">
        <v>24</v>
      </c>
      <c r="D88" s="38"/>
      <c r="E88" s="38"/>
      <c r="F88" s="29" t="str">
        <f>E17</f>
        <v>MČ Praha 6, odbor školství</v>
      </c>
      <c r="G88" s="38"/>
      <c r="H88" s="38"/>
      <c r="I88" s="31" t="s">
        <v>30</v>
      </c>
      <c r="J88" s="34" t="str">
        <f>E23</f>
        <v>D - PLUS PROJEKTOVÁ A INŽENÝRSKÁ a.s.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28</v>
      </c>
      <c r="D89" s="38"/>
      <c r="E89" s="38"/>
      <c r="F89" s="29" t="str">
        <f>IF(E20="","",E20)</f>
        <v>Vyplň údaj</v>
      </c>
      <c r="G89" s="38"/>
      <c r="H89" s="38"/>
      <c r="I89" s="31" t="s">
        <v>33</v>
      </c>
      <c r="J89" s="34" t="str">
        <f>E26</f>
        <v xml:space="preserve"> 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230</v>
      </c>
      <c r="D91" s="156" t="s">
        <v>55</v>
      </c>
      <c r="E91" s="156" t="s">
        <v>51</v>
      </c>
      <c r="F91" s="156" t="s">
        <v>52</v>
      </c>
      <c r="G91" s="156" t="s">
        <v>231</v>
      </c>
      <c r="H91" s="156" t="s">
        <v>232</v>
      </c>
      <c r="I91" s="156" t="s">
        <v>233</v>
      </c>
      <c r="J91" s="157" t="s">
        <v>206</v>
      </c>
      <c r="K91" s="158" t="s">
        <v>234</v>
      </c>
      <c r="L91" s="159"/>
      <c r="M91" s="70" t="s">
        <v>18</v>
      </c>
      <c r="N91" s="71" t="s">
        <v>40</v>
      </c>
      <c r="O91" s="71" t="s">
        <v>235</v>
      </c>
      <c r="P91" s="71" t="s">
        <v>236</v>
      </c>
      <c r="Q91" s="71" t="s">
        <v>237</v>
      </c>
      <c r="R91" s="71" t="s">
        <v>238</v>
      </c>
      <c r="S91" s="71" t="s">
        <v>239</v>
      </c>
      <c r="T91" s="72" t="s">
        <v>240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241</v>
      </c>
      <c r="D92" s="38"/>
      <c r="E92" s="38"/>
      <c r="F92" s="38"/>
      <c r="G92" s="38"/>
      <c r="H92" s="38"/>
      <c r="I92" s="38"/>
      <c r="J92" s="160">
        <f>BK92</f>
        <v>0</v>
      </c>
      <c r="K92" s="38"/>
      <c r="L92" s="41"/>
      <c r="M92" s="73"/>
      <c r="N92" s="161"/>
      <c r="O92" s="74"/>
      <c r="P92" s="162">
        <f>P93</f>
        <v>0</v>
      </c>
      <c r="Q92" s="74"/>
      <c r="R92" s="162">
        <f>R93</f>
        <v>0</v>
      </c>
      <c r="S92" s="74"/>
      <c r="T92" s="163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69</v>
      </c>
      <c r="AU92" s="19" t="s">
        <v>207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69</v>
      </c>
      <c r="E93" s="168" t="s">
        <v>197</v>
      </c>
      <c r="F93" s="168" t="s">
        <v>7028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P94+P107+P110+P116+P119+P122</f>
        <v>0</v>
      </c>
      <c r="Q93" s="173"/>
      <c r="R93" s="174">
        <f>R94+R107+R110+R116+R119+R122</f>
        <v>0</v>
      </c>
      <c r="S93" s="173"/>
      <c r="T93" s="175">
        <f>T94+T107+T110+T116+T119+T122</f>
        <v>0</v>
      </c>
      <c r="AR93" s="176" t="s">
        <v>271</v>
      </c>
      <c r="AT93" s="177" t="s">
        <v>69</v>
      </c>
      <c r="AU93" s="177" t="s">
        <v>70</v>
      </c>
      <c r="AY93" s="176" t="s">
        <v>244</v>
      </c>
      <c r="BK93" s="178">
        <f>BK94+BK107+BK110+BK116+BK119+BK122</f>
        <v>0</v>
      </c>
    </row>
    <row r="94" spans="1:65" s="12" customFormat="1" ht="22.9" customHeight="1">
      <c r="B94" s="165"/>
      <c r="C94" s="166"/>
      <c r="D94" s="167" t="s">
        <v>69</v>
      </c>
      <c r="E94" s="179" t="s">
        <v>7029</v>
      </c>
      <c r="F94" s="179" t="s">
        <v>7030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SUM(P95:P106)</f>
        <v>0</v>
      </c>
      <c r="Q94" s="173"/>
      <c r="R94" s="174">
        <f>SUM(R95:R106)</f>
        <v>0</v>
      </c>
      <c r="S94" s="173"/>
      <c r="T94" s="175">
        <f>SUM(T95:T106)</f>
        <v>0</v>
      </c>
      <c r="AR94" s="176" t="s">
        <v>271</v>
      </c>
      <c r="AT94" s="177" t="s">
        <v>69</v>
      </c>
      <c r="AU94" s="177" t="s">
        <v>77</v>
      </c>
      <c r="AY94" s="176" t="s">
        <v>244</v>
      </c>
      <c r="BK94" s="178">
        <f>SUM(BK95:BK106)</f>
        <v>0</v>
      </c>
    </row>
    <row r="95" spans="1:65" s="2" customFormat="1" ht="21.75" customHeight="1">
      <c r="A95" s="36"/>
      <c r="B95" s="37"/>
      <c r="C95" s="181" t="s">
        <v>77</v>
      </c>
      <c r="D95" s="181" t="s">
        <v>246</v>
      </c>
      <c r="E95" s="182" t="s">
        <v>7195</v>
      </c>
      <c r="F95" s="183" t="s">
        <v>7196</v>
      </c>
      <c r="G95" s="184" t="s">
        <v>505</v>
      </c>
      <c r="H95" s="185">
        <v>1</v>
      </c>
      <c r="I95" s="186"/>
      <c r="J95" s="187">
        <f>ROUND(I95*H95,2)</f>
        <v>0</v>
      </c>
      <c r="K95" s="188"/>
      <c r="L95" s="41"/>
      <c r="M95" s="189" t="s">
        <v>18</v>
      </c>
      <c r="N95" s="190" t="s">
        <v>41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250</v>
      </c>
      <c r="AT95" s="193" t="s">
        <v>246</v>
      </c>
      <c r="AU95" s="193" t="s">
        <v>79</v>
      </c>
      <c r="AY95" s="19" t="s">
        <v>244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9" t="s">
        <v>77</v>
      </c>
      <c r="BK95" s="194">
        <f>ROUND(I95*H95,2)</f>
        <v>0</v>
      </c>
      <c r="BL95" s="19" t="s">
        <v>250</v>
      </c>
      <c r="BM95" s="193" t="s">
        <v>7197</v>
      </c>
    </row>
    <row r="96" spans="1:65" s="2" customFormat="1" ht="68.25">
      <c r="A96" s="36"/>
      <c r="B96" s="37"/>
      <c r="C96" s="38"/>
      <c r="D96" s="197" t="s">
        <v>444</v>
      </c>
      <c r="E96" s="38"/>
      <c r="F96" s="239" t="s">
        <v>7198</v>
      </c>
      <c r="G96" s="38"/>
      <c r="H96" s="38"/>
      <c r="I96" s="240"/>
      <c r="J96" s="38"/>
      <c r="K96" s="38"/>
      <c r="L96" s="41"/>
      <c r="M96" s="241"/>
      <c r="N96" s="24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444</v>
      </c>
      <c r="AU96" s="19" t="s">
        <v>79</v>
      </c>
    </row>
    <row r="97" spans="1:65" s="2" customFormat="1" ht="16.5" customHeight="1">
      <c r="A97" s="36"/>
      <c r="B97" s="37"/>
      <c r="C97" s="181" t="s">
        <v>79</v>
      </c>
      <c r="D97" s="181" t="s">
        <v>246</v>
      </c>
      <c r="E97" s="182" t="s">
        <v>7199</v>
      </c>
      <c r="F97" s="183" t="s">
        <v>7200</v>
      </c>
      <c r="G97" s="184" t="s">
        <v>505</v>
      </c>
      <c r="H97" s="185">
        <v>1</v>
      </c>
      <c r="I97" s="186"/>
      <c r="J97" s="187">
        <f>ROUND(I97*H97,2)</f>
        <v>0</v>
      </c>
      <c r="K97" s="188"/>
      <c r="L97" s="41"/>
      <c r="M97" s="189" t="s">
        <v>18</v>
      </c>
      <c r="N97" s="190" t="s">
        <v>41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250</v>
      </c>
      <c r="AT97" s="193" t="s">
        <v>246</v>
      </c>
      <c r="AU97" s="193" t="s">
        <v>79</v>
      </c>
      <c r="AY97" s="19" t="s">
        <v>244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77</v>
      </c>
      <c r="BK97" s="194">
        <f>ROUND(I97*H97,2)</f>
        <v>0</v>
      </c>
      <c r="BL97" s="19" t="s">
        <v>250</v>
      </c>
      <c r="BM97" s="193" t="s">
        <v>7201</v>
      </c>
    </row>
    <row r="98" spans="1:65" s="2" customFormat="1" ht="58.5">
      <c r="A98" s="36"/>
      <c r="B98" s="37"/>
      <c r="C98" s="38"/>
      <c r="D98" s="197" t="s">
        <v>444</v>
      </c>
      <c r="E98" s="38"/>
      <c r="F98" s="239" t="s">
        <v>7202</v>
      </c>
      <c r="G98" s="38"/>
      <c r="H98" s="38"/>
      <c r="I98" s="240"/>
      <c r="J98" s="38"/>
      <c r="K98" s="38"/>
      <c r="L98" s="41"/>
      <c r="M98" s="241"/>
      <c r="N98" s="24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444</v>
      </c>
      <c r="AU98" s="19" t="s">
        <v>79</v>
      </c>
    </row>
    <row r="99" spans="1:65" s="2" customFormat="1" ht="16.5" customHeight="1">
      <c r="A99" s="36"/>
      <c r="B99" s="37"/>
      <c r="C99" s="181" t="s">
        <v>131</v>
      </c>
      <c r="D99" s="181" t="s">
        <v>246</v>
      </c>
      <c r="E99" s="182" t="s">
        <v>7031</v>
      </c>
      <c r="F99" s="183" t="s">
        <v>7032</v>
      </c>
      <c r="G99" s="184" t="s">
        <v>505</v>
      </c>
      <c r="H99" s="185">
        <v>1</v>
      </c>
      <c r="I99" s="186"/>
      <c r="J99" s="187">
        <f>ROUND(I99*H99,2)</f>
        <v>0</v>
      </c>
      <c r="K99" s="188"/>
      <c r="L99" s="41"/>
      <c r="M99" s="189" t="s">
        <v>18</v>
      </c>
      <c r="N99" s="190" t="s">
        <v>41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250</v>
      </c>
      <c r="AT99" s="193" t="s">
        <v>246</v>
      </c>
      <c r="AU99" s="193" t="s">
        <v>79</v>
      </c>
      <c r="AY99" s="19" t="s">
        <v>244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77</v>
      </c>
      <c r="BK99" s="194">
        <f>ROUND(I99*H99,2)</f>
        <v>0</v>
      </c>
      <c r="BL99" s="19" t="s">
        <v>250</v>
      </c>
      <c r="BM99" s="193" t="s">
        <v>7203</v>
      </c>
    </row>
    <row r="100" spans="1:65" s="2" customFormat="1" ht="39">
      <c r="A100" s="36"/>
      <c r="B100" s="37"/>
      <c r="C100" s="38"/>
      <c r="D100" s="197" t="s">
        <v>444</v>
      </c>
      <c r="E100" s="38"/>
      <c r="F100" s="239" t="s">
        <v>7034</v>
      </c>
      <c r="G100" s="38"/>
      <c r="H100" s="38"/>
      <c r="I100" s="240"/>
      <c r="J100" s="38"/>
      <c r="K100" s="38"/>
      <c r="L100" s="41"/>
      <c r="M100" s="241"/>
      <c r="N100" s="24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444</v>
      </c>
      <c r="AU100" s="19" t="s">
        <v>79</v>
      </c>
    </row>
    <row r="101" spans="1:65" s="2" customFormat="1" ht="16.5" customHeight="1">
      <c r="A101" s="36"/>
      <c r="B101" s="37"/>
      <c r="C101" s="181" t="s">
        <v>250</v>
      </c>
      <c r="D101" s="181" t="s">
        <v>246</v>
      </c>
      <c r="E101" s="182" t="s">
        <v>7204</v>
      </c>
      <c r="F101" s="183" t="s">
        <v>7205</v>
      </c>
      <c r="G101" s="184" t="s">
        <v>505</v>
      </c>
      <c r="H101" s="185">
        <v>1</v>
      </c>
      <c r="I101" s="186"/>
      <c r="J101" s="187">
        <f>ROUND(I101*H101,2)</f>
        <v>0</v>
      </c>
      <c r="K101" s="188"/>
      <c r="L101" s="41"/>
      <c r="M101" s="189" t="s">
        <v>18</v>
      </c>
      <c r="N101" s="190" t="s">
        <v>41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250</v>
      </c>
      <c r="AT101" s="193" t="s">
        <v>246</v>
      </c>
      <c r="AU101" s="193" t="s">
        <v>79</v>
      </c>
      <c r="AY101" s="19" t="s">
        <v>244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77</v>
      </c>
      <c r="BK101" s="194">
        <f>ROUND(I101*H101,2)</f>
        <v>0</v>
      </c>
      <c r="BL101" s="19" t="s">
        <v>250</v>
      </c>
      <c r="BM101" s="193" t="s">
        <v>7206</v>
      </c>
    </row>
    <row r="102" spans="1:65" s="2" customFormat="1" ht="19.5">
      <c r="A102" s="36"/>
      <c r="B102" s="37"/>
      <c r="C102" s="38"/>
      <c r="D102" s="197" t="s">
        <v>444</v>
      </c>
      <c r="E102" s="38"/>
      <c r="F102" s="239" t="s">
        <v>7207</v>
      </c>
      <c r="G102" s="38"/>
      <c r="H102" s="38"/>
      <c r="I102" s="240"/>
      <c r="J102" s="38"/>
      <c r="K102" s="38"/>
      <c r="L102" s="41"/>
      <c r="M102" s="241"/>
      <c r="N102" s="24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444</v>
      </c>
      <c r="AU102" s="19" t="s">
        <v>79</v>
      </c>
    </row>
    <row r="103" spans="1:65" s="2" customFormat="1" ht="16.5" customHeight="1">
      <c r="A103" s="36"/>
      <c r="B103" s="37"/>
      <c r="C103" s="181" t="s">
        <v>271</v>
      </c>
      <c r="D103" s="181" t="s">
        <v>246</v>
      </c>
      <c r="E103" s="182" t="s">
        <v>7208</v>
      </c>
      <c r="F103" s="183" t="s">
        <v>7209</v>
      </c>
      <c r="G103" s="184" t="s">
        <v>505</v>
      </c>
      <c r="H103" s="185">
        <v>1</v>
      </c>
      <c r="I103" s="186"/>
      <c r="J103" s="187">
        <f>ROUND(I103*H103,2)</f>
        <v>0</v>
      </c>
      <c r="K103" s="188"/>
      <c r="L103" s="41"/>
      <c r="M103" s="189" t="s">
        <v>18</v>
      </c>
      <c r="N103" s="190" t="s">
        <v>41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250</v>
      </c>
      <c r="AT103" s="193" t="s">
        <v>246</v>
      </c>
      <c r="AU103" s="193" t="s">
        <v>79</v>
      </c>
      <c r="AY103" s="19" t="s">
        <v>244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250</v>
      </c>
      <c r="BM103" s="193" t="s">
        <v>7210</v>
      </c>
    </row>
    <row r="104" spans="1:65" s="2" customFormat="1" ht="58.5">
      <c r="A104" s="36"/>
      <c r="B104" s="37"/>
      <c r="C104" s="38"/>
      <c r="D104" s="197" t="s">
        <v>444</v>
      </c>
      <c r="E104" s="38"/>
      <c r="F104" s="239" t="s">
        <v>7211</v>
      </c>
      <c r="G104" s="38"/>
      <c r="H104" s="38"/>
      <c r="I104" s="240"/>
      <c r="J104" s="38"/>
      <c r="K104" s="38"/>
      <c r="L104" s="41"/>
      <c r="M104" s="241"/>
      <c r="N104" s="24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444</v>
      </c>
      <c r="AU104" s="19" t="s">
        <v>79</v>
      </c>
    </row>
    <row r="105" spans="1:65" s="2" customFormat="1" ht="16.5" customHeight="1">
      <c r="A105" s="36"/>
      <c r="B105" s="37"/>
      <c r="C105" s="181" t="s">
        <v>275</v>
      </c>
      <c r="D105" s="181" t="s">
        <v>246</v>
      </c>
      <c r="E105" s="182" t="s">
        <v>7212</v>
      </c>
      <c r="F105" s="183" t="s">
        <v>7213</v>
      </c>
      <c r="G105" s="184" t="s">
        <v>505</v>
      </c>
      <c r="H105" s="185">
        <v>1</v>
      </c>
      <c r="I105" s="186"/>
      <c r="J105" s="187">
        <f>ROUND(I105*H105,2)</f>
        <v>0</v>
      </c>
      <c r="K105" s="188"/>
      <c r="L105" s="41"/>
      <c r="M105" s="189" t="s">
        <v>18</v>
      </c>
      <c r="N105" s="190" t="s">
        <v>41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250</v>
      </c>
      <c r="AT105" s="193" t="s">
        <v>246</v>
      </c>
      <c r="AU105" s="193" t="s">
        <v>79</v>
      </c>
      <c r="AY105" s="19" t="s">
        <v>244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77</v>
      </c>
      <c r="BK105" s="194">
        <f>ROUND(I105*H105,2)</f>
        <v>0</v>
      </c>
      <c r="BL105" s="19" t="s">
        <v>250</v>
      </c>
      <c r="BM105" s="193" t="s">
        <v>7214</v>
      </c>
    </row>
    <row r="106" spans="1:65" s="2" customFormat="1" ht="39">
      <c r="A106" s="36"/>
      <c r="B106" s="37"/>
      <c r="C106" s="38"/>
      <c r="D106" s="197" t="s">
        <v>444</v>
      </c>
      <c r="E106" s="38"/>
      <c r="F106" s="239" t="s">
        <v>7215</v>
      </c>
      <c r="G106" s="38"/>
      <c r="H106" s="38"/>
      <c r="I106" s="240"/>
      <c r="J106" s="38"/>
      <c r="K106" s="38"/>
      <c r="L106" s="41"/>
      <c r="M106" s="241"/>
      <c r="N106" s="24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444</v>
      </c>
      <c r="AU106" s="19" t="s">
        <v>79</v>
      </c>
    </row>
    <row r="107" spans="1:65" s="12" customFormat="1" ht="22.9" customHeight="1">
      <c r="B107" s="165"/>
      <c r="C107" s="166"/>
      <c r="D107" s="167" t="s">
        <v>69</v>
      </c>
      <c r="E107" s="179" t="s">
        <v>7216</v>
      </c>
      <c r="F107" s="179" t="s">
        <v>7217</v>
      </c>
      <c r="G107" s="166"/>
      <c r="H107" s="166"/>
      <c r="I107" s="169"/>
      <c r="J107" s="180">
        <f>BK107</f>
        <v>0</v>
      </c>
      <c r="K107" s="166"/>
      <c r="L107" s="171"/>
      <c r="M107" s="172"/>
      <c r="N107" s="173"/>
      <c r="O107" s="173"/>
      <c r="P107" s="174">
        <f>SUM(P108:P109)</f>
        <v>0</v>
      </c>
      <c r="Q107" s="173"/>
      <c r="R107" s="174">
        <f>SUM(R108:R109)</f>
        <v>0</v>
      </c>
      <c r="S107" s="173"/>
      <c r="T107" s="175">
        <f>SUM(T108:T109)</f>
        <v>0</v>
      </c>
      <c r="AR107" s="176" t="s">
        <v>271</v>
      </c>
      <c r="AT107" s="177" t="s">
        <v>69</v>
      </c>
      <c r="AU107" s="177" t="s">
        <v>77</v>
      </c>
      <c r="AY107" s="176" t="s">
        <v>244</v>
      </c>
      <c r="BK107" s="178">
        <f>SUM(BK108:BK109)</f>
        <v>0</v>
      </c>
    </row>
    <row r="108" spans="1:65" s="2" customFormat="1" ht="16.5" customHeight="1">
      <c r="A108" s="36"/>
      <c r="B108" s="37"/>
      <c r="C108" s="181" t="s">
        <v>279</v>
      </c>
      <c r="D108" s="181" t="s">
        <v>246</v>
      </c>
      <c r="E108" s="182" t="s">
        <v>7218</v>
      </c>
      <c r="F108" s="183" t="s">
        <v>7219</v>
      </c>
      <c r="G108" s="184" t="s">
        <v>1286</v>
      </c>
      <c r="H108" s="248"/>
      <c r="I108" s="350">
        <f>SUM('SO 01 - Jídelna'!J32+'SO 01.4.3. - VZT a chlazení'!J32+'SO 01.4.5. - ZTI'!J32+'SO 01.4.7. - Silnoproud'!J32+'SO 01.4.8. - Slaboproud'!J32+'SO 01.4.9 - Gastro'!J32+'SO 02 - Půdní vestavba'!J32+'SO 02.4.1 - ÚT'!J32+'SO 02.4.3. - VZT a chlazení'!J32+'SO 02.4.4. - MaR'!J32+'SO 02.4.56 - ZTI'!J32+'SO 02.4.7. - Silnoproud'!J32+'SO 02.4.8. - Slaboproud'!J32+'SO 03 - Komunikace a zpev...'!J32+'SO 05 - Přeložka horkovodu'!J32+'01 - Doplnění svorníků v ...'!J34+'02 - Oprava nátěrů ocelov...'!J34+'03 - Doplnění svorníků na...'!J34+'01 - Silnoproud 3.NP'!J34+'02 - Slaboproud 3.NP'!J34+'01 - D1.4.5 - ZTI - pračka'!J34+'02 - D.1.4.7 - Elektro si...'!J34+'03 - Změny ve varně a záz...'!J34+'04 - Příčka ve varně'!J34+'01 - Doplnění obkladů v j...'!J34+'01 - Změna využití na 2 k...'!J34+'01 - Doplnění UT ve 3.NP ...'!J34+'01 - Obnovení oplocení u ...'!J32+'02 - Úprava znečištěných ...'!J32+'03 - Opravy - obecné'!J32+'04 - Oprava omítek a podl...'!J32+'05 - Zbroušení podlahy ve...'!J32+'01 - Demontáž provizorní...'!J32+'02 - Zkoušky'!J32+'03 - Inženýrská činnost -...'!J32)/100</f>
        <v>0</v>
      </c>
      <c r="J108" s="187">
        <f>ROUND(I108*H108,2)</f>
        <v>0</v>
      </c>
      <c r="K108" s="188"/>
      <c r="L108" s="41"/>
      <c r="M108" s="189" t="s">
        <v>18</v>
      </c>
      <c r="N108" s="190" t="s">
        <v>41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250</v>
      </c>
      <c r="AT108" s="193" t="s">
        <v>246</v>
      </c>
      <c r="AU108" s="193" t="s">
        <v>79</v>
      </c>
      <c r="AY108" s="19" t="s">
        <v>244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77</v>
      </c>
      <c r="BK108" s="194">
        <f>ROUND(I108*H108,2)</f>
        <v>0</v>
      </c>
      <c r="BL108" s="19" t="s">
        <v>250</v>
      </c>
      <c r="BM108" s="193" t="s">
        <v>7220</v>
      </c>
    </row>
    <row r="109" spans="1:65" s="2" customFormat="1" ht="136.5">
      <c r="A109" s="36"/>
      <c r="B109" s="37"/>
      <c r="C109" s="38"/>
      <c r="D109" s="197" t="s">
        <v>444</v>
      </c>
      <c r="E109" s="38"/>
      <c r="F109" s="239" t="s">
        <v>7221</v>
      </c>
      <c r="G109" s="38"/>
      <c r="H109" s="38"/>
      <c r="I109" s="240"/>
      <c r="J109" s="38"/>
      <c r="K109" s="38"/>
      <c r="L109" s="41"/>
      <c r="M109" s="241"/>
      <c r="N109" s="24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444</v>
      </c>
      <c r="AU109" s="19" t="s">
        <v>79</v>
      </c>
    </row>
    <row r="110" spans="1:65" s="12" customFormat="1" ht="22.9" customHeight="1">
      <c r="B110" s="165"/>
      <c r="C110" s="166"/>
      <c r="D110" s="167" t="s">
        <v>69</v>
      </c>
      <c r="E110" s="179" t="s">
        <v>7174</v>
      </c>
      <c r="F110" s="179" t="s">
        <v>7175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SUM(P111:P115)</f>
        <v>0</v>
      </c>
      <c r="Q110" s="173"/>
      <c r="R110" s="174">
        <f>SUM(R111:R115)</f>
        <v>0</v>
      </c>
      <c r="S110" s="173"/>
      <c r="T110" s="175">
        <f>SUM(T111:T115)</f>
        <v>0</v>
      </c>
      <c r="AR110" s="176" t="s">
        <v>271</v>
      </c>
      <c r="AT110" s="177" t="s">
        <v>69</v>
      </c>
      <c r="AU110" s="177" t="s">
        <v>77</v>
      </c>
      <c r="AY110" s="176" t="s">
        <v>244</v>
      </c>
      <c r="BK110" s="178">
        <f>SUM(BK111:BK115)</f>
        <v>0</v>
      </c>
    </row>
    <row r="111" spans="1:65" s="2" customFormat="1" ht="16.5" customHeight="1">
      <c r="A111" s="36"/>
      <c r="B111" s="37"/>
      <c r="C111" s="181" t="s">
        <v>267</v>
      </c>
      <c r="D111" s="181" t="s">
        <v>246</v>
      </c>
      <c r="E111" s="182" t="s">
        <v>7222</v>
      </c>
      <c r="F111" s="183" t="s">
        <v>7223</v>
      </c>
      <c r="G111" s="184" t="s">
        <v>505</v>
      </c>
      <c r="H111" s="185">
        <v>1</v>
      </c>
      <c r="I111" s="186"/>
      <c r="J111" s="187">
        <f>ROUND(I111*H111,2)</f>
        <v>0</v>
      </c>
      <c r="K111" s="188"/>
      <c r="L111" s="41"/>
      <c r="M111" s="189" t="s">
        <v>18</v>
      </c>
      <c r="N111" s="190" t="s">
        <v>41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250</v>
      </c>
      <c r="AT111" s="193" t="s">
        <v>246</v>
      </c>
      <c r="AU111" s="193" t="s">
        <v>79</v>
      </c>
      <c r="AY111" s="19" t="s">
        <v>244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250</v>
      </c>
      <c r="BM111" s="193" t="s">
        <v>7224</v>
      </c>
    </row>
    <row r="112" spans="1:65" s="2" customFormat="1" ht="29.25">
      <c r="A112" s="36"/>
      <c r="B112" s="37"/>
      <c r="C112" s="38"/>
      <c r="D112" s="197" t="s">
        <v>444</v>
      </c>
      <c r="E112" s="38"/>
      <c r="F112" s="239" t="s">
        <v>7225</v>
      </c>
      <c r="G112" s="38"/>
      <c r="H112" s="38"/>
      <c r="I112" s="240"/>
      <c r="J112" s="38"/>
      <c r="K112" s="38"/>
      <c r="L112" s="41"/>
      <c r="M112" s="241"/>
      <c r="N112" s="24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444</v>
      </c>
      <c r="AU112" s="19" t="s">
        <v>79</v>
      </c>
    </row>
    <row r="113" spans="1:65" s="2" customFormat="1" ht="16.5" customHeight="1">
      <c r="A113" s="36"/>
      <c r="B113" s="37"/>
      <c r="C113" s="181" t="s">
        <v>286</v>
      </c>
      <c r="D113" s="181" t="s">
        <v>246</v>
      </c>
      <c r="E113" s="182" t="s">
        <v>7226</v>
      </c>
      <c r="F113" s="183" t="s">
        <v>7177</v>
      </c>
      <c r="G113" s="184" t="s">
        <v>1286</v>
      </c>
      <c r="H113" s="248"/>
      <c r="I113" s="350">
        <f>SUM('SO 01 - Jídelna'!J32+'SO 01.4.3. - VZT a chlazení'!J32+'SO 01.4.5. - ZTI'!J32+'SO 01.4.7. - Silnoproud'!J32+'SO 01.4.8. - Slaboproud'!J32+'SO 01.4.9 - Gastro'!J32+'SO 02 - Půdní vestavba'!J32+'SO 02.4.1 - ÚT'!J32+'SO 02.4.3. - VZT a chlazení'!J32+'SO 02.4.4. - MaR'!J32+'SO 02.4.56 - ZTI'!J32+'SO 02.4.7. - Silnoproud'!J32+'SO 02.4.8. - Slaboproud'!J32+'SO 03 - Komunikace a zpev...'!J32+'SO 05 - Přeložka horkovodu'!J32+'01 - Doplnění svorníků v ...'!J34+'02 - Oprava nátěrů ocelov...'!J34+'03 - Doplnění svorníků na...'!J34+'01 - Silnoproud 3.NP'!J34+'02 - Slaboproud 3.NP'!J34+'01 - D1.4.5 - ZTI - pračka'!J34+'02 - D.1.4.7 - Elektro si...'!J34+'03 - Změny ve varně a záz...'!J34+'04 - Příčka ve varně'!J34+'01 - Doplnění obkladů v j...'!J34+'01 - Změna využití na 2 k...'!J34+'01 - Doplnění UT ve 3.NP ...'!J34+'01 - Obnovení oplocení u ...'!J32+'02 - Úprava znečištěných ...'!J32+'03 - Opravy - obecné'!J32+'04 - Oprava omítek a podl...'!J32+'05 - Zbroušení podlahy ve...'!J32+'01 - Demontáž provizorní...'!J32+'02 - Zkoušky'!J32+'03 - Inženýrská činnost -...'!J32)/100</f>
        <v>0</v>
      </c>
      <c r="J113" s="187">
        <f>ROUND(I113*H113,2)</f>
        <v>0</v>
      </c>
      <c r="K113" s="188"/>
      <c r="L113" s="41"/>
      <c r="M113" s="189" t="s">
        <v>18</v>
      </c>
      <c r="N113" s="190" t="s">
        <v>41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250</v>
      </c>
      <c r="AT113" s="193" t="s">
        <v>246</v>
      </c>
      <c r="AU113" s="193" t="s">
        <v>79</v>
      </c>
      <c r="AY113" s="19" t="s">
        <v>244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77</v>
      </c>
      <c r="BK113" s="194">
        <f>ROUND(I113*H113,2)</f>
        <v>0</v>
      </c>
      <c r="BL113" s="19" t="s">
        <v>250</v>
      </c>
      <c r="BM113" s="193" t="s">
        <v>7227</v>
      </c>
    </row>
    <row r="114" spans="1:65" s="2" customFormat="1" ht="97.5">
      <c r="A114" s="36"/>
      <c r="B114" s="37"/>
      <c r="C114" s="38"/>
      <c r="D114" s="197" t="s">
        <v>444</v>
      </c>
      <c r="E114" s="38"/>
      <c r="F114" s="239" t="s">
        <v>7179</v>
      </c>
      <c r="G114" s="38"/>
      <c r="H114" s="38"/>
      <c r="I114" s="240"/>
      <c r="J114" s="38"/>
      <c r="K114" s="38"/>
      <c r="L114" s="41"/>
      <c r="M114" s="241"/>
      <c r="N114" s="24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444</v>
      </c>
      <c r="AU114" s="19" t="s">
        <v>79</v>
      </c>
    </row>
    <row r="115" spans="1:65" s="2" customFormat="1" ht="16.5" customHeight="1">
      <c r="A115" s="36"/>
      <c r="B115" s="37"/>
      <c r="C115" s="181" t="s">
        <v>293</v>
      </c>
      <c r="D115" s="181" t="s">
        <v>246</v>
      </c>
      <c r="E115" s="182" t="s">
        <v>7228</v>
      </c>
      <c r="F115" s="183" t="s">
        <v>7229</v>
      </c>
      <c r="G115" s="184" t="s">
        <v>505</v>
      </c>
      <c r="H115" s="185">
        <v>1</v>
      </c>
      <c r="I115" s="186"/>
      <c r="J115" s="187">
        <f>ROUND(I115*H115,2)</f>
        <v>0</v>
      </c>
      <c r="K115" s="188"/>
      <c r="L115" s="41"/>
      <c r="M115" s="189" t="s">
        <v>18</v>
      </c>
      <c r="N115" s="190" t="s">
        <v>41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250</v>
      </c>
      <c r="AT115" s="193" t="s">
        <v>246</v>
      </c>
      <c r="AU115" s="193" t="s">
        <v>79</v>
      </c>
      <c r="AY115" s="19" t="s">
        <v>244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250</v>
      </c>
      <c r="BM115" s="193" t="s">
        <v>7230</v>
      </c>
    </row>
    <row r="116" spans="1:65" s="12" customFormat="1" ht="22.9" customHeight="1">
      <c r="B116" s="165"/>
      <c r="C116" s="166"/>
      <c r="D116" s="167" t="s">
        <v>69</v>
      </c>
      <c r="E116" s="179" t="s">
        <v>7231</v>
      </c>
      <c r="F116" s="179" t="s">
        <v>7232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SUM(P117:P118)</f>
        <v>0</v>
      </c>
      <c r="Q116" s="173"/>
      <c r="R116" s="174">
        <f>SUM(R117:R118)</f>
        <v>0</v>
      </c>
      <c r="S116" s="173"/>
      <c r="T116" s="175">
        <f>SUM(T117:T118)</f>
        <v>0</v>
      </c>
      <c r="AR116" s="176" t="s">
        <v>271</v>
      </c>
      <c r="AT116" s="177" t="s">
        <v>69</v>
      </c>
      <c r="AU116" s="177" t="s">
        <v>77</v>
      </c>
      <c r="AY116" s="176" t="s">
        <v>244</v>
      </c>
      <c r="BK116" s="178">
        <f>SUM(BK117:BK118)</f>
        <v>0</v>
      </c>
    </row>
    <row r="117" spans="1:65" s="2" customFormat="1" ht="16.5" customHeight="1">
      <c r="A117" s="36"/>
      <c r="B117" s="37"/>
      <c r="C117" s="181" t="s">
        <v>126</v>
      </c>
      <c r="D117" s="181" t="s">
        <v>246</v>
      </c>
      <c r="E117" s="182" t="s">
        <v>7233</v>
      </c>
      <c r="F117" s="183" t="s">
        <v>7232</v>
      </c>
      <c r="G117" s="184" t="s">
        <v>1286</v>
      </c>
      <c r="H117" s="248"/>
      <c r="I117" s="350">
        <f>SUM('SO 01 - Jídelna'!J32+'SO 01.4.3. - VZT a chlazení'!J32+'SO 01.4.5. - ZTI'!J32+'SO 01.4.7. - Silnoproud'!J32+'SO 01.4.8. - Slaboproud'!J32+'SO 01.4.9 - Gastro'!J32+'SO 02 - Půdní vestavba'!J32+'SO 02.4.1 - ÚT'!J32+'SO 02.4.3. - VZT a chlazení'!J32+'SO 02.4.4. - MaR'!J32+'SO 02.4.56 - ZTI'!J32+'SO 02.4.7. - Silnoproud'!J32+'SO 02.4.8. - Slaboproud'!J32+'SO 03 - Komunikace a zpev...'!J32+'SO 05 - Přeložka horkovodu'!J32+'01 - Doplnění svorníků v ...'!J34+'02 - Oprava nátěrů ocelov...'!J34+'03 - Doplnění svorníků na...'!J34+'01 - Silnoproud 3.NP'!J34+'02 - Slaboproud 3.NP'!J34+'01 - D1.4.5 - ZTI - pračka'!J34+'02 - D.1.4.7 - Elektro si...'!J34+'03 - Změny ve varně a záz...'!J34+'04 - Příčka ve varně'!J34+'01 - Doplnění obkladů v j...'!J34+'01 - Změna využití na 2 k...'!J34+'01 - Doplnění UT ve 3.NP ...'!J34+'01 - Obnovení oplocení u ...'!J32+'02 - Úprava znečištěných ...'!J32+'03 - Opravy - obecné'!J32+'04 - Oprava omítek a podl...'!J32+'05 - Zbroušení podlahy ve...'!J32+'01 - Demontáž provizorní...'!J32+'02 - Zkoušky'!J32+'03 - Inženýrská činnost -...'!J32)/100</f>
        <v>0</v>
      </c>
      <c r="J117" s="187">
        <f>ROUND(I117*H117,2)</f>
        <v>0</v>
      </c>
      <c r="K117" s="188"/>
      <c r="L117" s="41"/>
      <c r="M117" s="189" t="s">
        <v>18</v>
      </c>
      <c r="N117" s="190" t="s">
        <v>41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250</v>
      </c>
      <c r="AT117" s="193" t="s">
        <v>246</v>
      </c>
      <c r="AU117" s="193" t="s">
        <v>79</v>
      </c>
      <c r="AY117" s="19" t="s">
        <v>244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77</v>
      </c>
      <c r="BK117" s="194">
        <f>ROUND(I117*H117,2)</f>
        <v>0</v>
      </c>
      <c r="BL117" s="19" t="s">
        <v>250</v>
      </c>
      <c r="BM117" s="193" t="s">
        <v>7234</v>
      </c>
    </row>
    <row r="118" spans="1:65" s="2" customFormat="1" ht="29.25">
      <c r="A118" s="36"/>
      <c r="B118" s="37"/>
      <c r="C118" s="38"/>
      <c r="D118" s="197" t="s">
        <v>444</v>
      </c>
      <c r="E118" s="38"/>
      <c r="F118" s="239" t="s">
        <v>7235</v>
      </c>
      <c r="G118" s="38"/>
      <c r="H118" s="38"/>
      <c r="I118" s="240"/>
      <c r="J118" s="38"/>
      <c r="K118" s="38"/>
      <c r="L118" s="41"/>
      <c r="M118" s="241"/>
      <c r="N118" s="24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444</v>
      </c>
      <c r="AU118" s="19" t="s">
        <v>79</v>
      </c>
    </row>
    <row r="119" spans="1:65" s="12" customFormat="1" ht="22.9" customHeight="1">
      <c r="B119" s="165"/>
      <c r="C119" s="166"/>
      <c r="D119" s="167" t="s">
        <v>69</v>
      </c>
      <c r="E119" s="179" t="s">
        <v>7236</v>
      </c>
      <c r="F119" s="179" t="s">
        <v>7237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SUM(P120:P121)</f>
        <v>0</v>
      </c>
      <c r="Q119" s="173"/>
      <c r="R119" s="174">
        <f>SUM(R120:R121)</f>
        <v>0</v>
      </c>
      <c r="S119" s="173"/>
      <c r="T119" s="175">
        <f>SUM(T120:T121)</f>
        <v>0</v>
      </c>
      <c r="AR119" s="176" t="s">
        <v>271</v>
      </c>
      <c r="AT119" s="177" t="s">
        <v>69</v>
      </c>
      <c r="AU119" s="177" t="s">
        <v>77</v>
      </c>
      <c r="AY119" s="176" t="s">
        <v>244</v>
      </c>
      <c r="BK119" s="178">
        <f>SUM(BK120:BK121)</f>
        <v>0</v>
      </c>
    </row>
    <row r="120" spans="1:65" s="2" customFormat="1" ht="16.5" customHeight="1">
      <c r="A120" s="36"/>
      <c r="B120" s="37"/>
      <c r="C120" s="181" t="s">
        <v>139</v>
      </c>
      <c r="D120" s="181" t="s">
        <v>246</v>
      </c>
      <c r="E120" s="182" t="s">
        <v>7238</v>
      </c>
      <c r="F120" s="183" t="s">
        <v>7237</v>
      </c>
      <c r="G120" s="184" t="s">
        <v>1286</v>
      </c>
      <c r="H120" s="248"/>
      <c r="I120" s="350">
        <f>SUM('SO 01 - Jídelna'!J32+'SO 01.4.3. - VZT a chlazení'!J32+'SO 01.4.5. - ZTI'!J32+'SO 01.4.7. - Silnoproud'!J32+'SO 01.4.8. - Slaboproud'!J32+'SO 01.4.9 - Gastro'!J32+'SO 02 - Půdní vestavba'!J32+'SO 02.4.1 - ÚT'!J32+'SO 02.4.3. - VZT a chlazení'!J32+'SO 02.4.4. - MaR'!J32+'SO 02.4.56 - ZTI'!J32+'SO 02.4.7. - Silnoproud'!J32+'SO 02.4.8. - Slaboproud'!J32+'SO 03 - Komunikace a zpev...'!J32+'SO 05 - Přeložka horkovodu'!J32+'01 - Doplnění svorníků v ...'!J34+'02 - Oprava nátěrů ocelov...'!J34+'03 - Doplnění svorníků na...'!J34+'01 - Silnoproud 3.NP'!J34+'02 - Slaboproud 3.NP'!J34+'01 - D1.4.5 - ZTI - pračka'!J34+'02 - D.1.4.7 - Elektro si...'!J34+'03 - Změny ve varně a záz...'!J34+'04 - Příčka ve varně'!J34+'01 - Doplnění obkladů v j...'!J34+'01 - Změna využití na 2 k...'!J34+'01 - Doplnění UT ve 3.NP ...'!J34+'01 - Obnovení oplocení u ...'!J32+'02 - Úprava znečištěných ...'!J32+'03 - Opravy - obecné'!J32+'04 - Oprava omítek a podl...'!J32+'05 - Zbroušení podlahy ve...'!J32+'01 - Demontáž provizorní...'!J32+'02 - Zkoušky'!J32+'03 - Inženýrská činnost -...'!J32)/100</f>
        <v>0</v>
      </c>
      <c r="J120" s="187">
        <f>ROUND(I120*H120,2)</f>
        <v>0</v>
      </c>
      <c r="K120" s="188"/>
      <c r="L120" s="41"/>
      <c r="M120" s="189" t="s">
        <v>18</v>
      </c>
      <c r="N120" s="190" t="s">
        <v>41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250</v>
      </c>
      <c r="AT120" s="193" t="s">
        <v>246</v>
      </c>
      <c r="AU120" s="193" t="s">
        <v>79</v>
      </c>
      <c r="AY120" s="19" t="s">
        <v>244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77</v>
      </c>
      <c r="BK120" s="194">
        <f>ROUND(I120*H120,2)</f>
        <v>0</v>
      </c>
      <c r="BL120" s="19" t="s">
        <v>250</v>
      </c>
      <c r="BM120" s="193" t="s">
        <v>7239</v>
      </c>
    </row>
    <row r="121" spans="1:65" s="2" customFormat="1" ht="58.5">
      <c r="A121" s="36"/>
      <c r="B121" s="37"/>
      <c r="C121" s="38"/>
      <c r="D121" s="197" t="s">
        <v>444</v>
      </c>
      <c r="E121" s="38"/>
      <c r="F121" s="239" t="s">
        <v>7240</v>
      </c>
      <c r="G121" s="38"/>
      <c r="H121" s="38"/>
      <c r="I121" s="240"/>
      <c r="J121" s="38"/>
      <c r="K121" s="38"/>
      <c r="L121" s="41"/>
      <c r="M121" s="241"/>
      <c r="N121" s="24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444</v>
      </c>
      <c r="AU121" s="19" t="s">
        <v>79</v>
      </c>
    </row>
    <row r="122" spans="1:65" s="12" customFormat="1" ht="22.9" customHeight="1">
      <c r="B122" s="165"/>
      <c r="C122" s="166"/>
      <c r="D122" s="167" t="s">
        <v>69</v>
      </c>
      <c r="E122" s="179" t="s">
        <v>7241</v>
      </c>
      <c r="F122" s="179" t="s">
        <v>7242</v>
      </c>
      <c r="G122" s="166"/>
      <c r="H122" s="166"/>
      <c r="I122" s="169"/>
      <c r="J122" s="180">
        <f>BK122</f>
        <v>0</v>
      </c>
      <c r="K122" s="166"/>
      <c r="L122" s="171"/>
      <c r="M122" s="172"/>
      <c r="N122" s="173"/>
      <c r="O122" s="173"/>
      <c r="P122" s="174">
        <f>SUM(P123:P135)</f>
        <v>0</v>
      </c>
      <c r="Q122" s="173"/>
      <c r="R122" s="174">
        <f>SUM(R123:R135)</f>
        <v>0</v>
      </c>
      <c r="S122" s="173"/>
      <c r="T122" s="175">
        <f>SUM(T123:T135)</f>
        <v>0</v>
      </c>
      <c r="AR122" s="176" t="s">
        <v>271</v>
      </c>
      <c r="AT122" s="177" t="s">
        <v>69</v>
      </c>
      <c r="AU122" s="177" t="s">
        <v>77</v>
      </c>
      <c r="AY122" s="176" t="s">
        <v>244</v>
      </c>
      <c r="BK122" s="178">
        <f>SUM(BK123:BK135)</f>
        <v>0</v>
      </c>
    </row>
    <row r="123" spans="1:65" s="2" customFormat="1" ht="24.2" customHeight="1">
      <c r="A123" s="36"/>
      <c r="B123" s="37"/>
      <c r="C123" s="181" t="s">
        <v>146</v>
      </c>
      <c r="D123" s="181" t="s">
        <v>246</v>
      </c>
      <c r="E123" s="182" t="s">
        <v>7243</v>
      </c>
      <c r="F123" s="183" t="s">
        <v>7244</v>
      </c>
      <c r="G123" s="184" t="s">
        <v>505</v>
      </c>
      <c r="H123" s="185">
        <v>1</v>
      </c>
      <c r="I123" s="186"/>
      <c r="J123" s="187">
        <f>ROUND(I123*H123,2)</f>
        <v>0</v>
      </c>
      <c r="K123" s="188"/>
      <c r="L123" s="41"/>
      <c r="M123" s="189" t="s">
        <v>18</v>
      </c>
      <c r="N123" s="190" t="s">
        <v>41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250</v>
      </c>
      <c r="AT123" s="193" t="s">
        <v>246</v>
      </c>
      <c r="AU123" s="193" t="s">
        <v>79</v>
      </c>
      <c r="AY123" s="19" t="s">
        <v>244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77</v>
      </c>
      <c r="BK123" s="194">
        <f>ROUND(I123*H123,2)</f>
        <v>0</v>
      </c>
      <c r="BL123" s="19" t="s">
        <v>250</v>
      </c>
      <c r="BM123" s="193" t="s">
        <v>7245</v>
      </c>
    </row>
    <row r="124" spans="1:65" s="2" customFormat="1" ht="58.5">
      <c r="A124" s="36"/>
      <c r="B124" s="37"/>
      <c r="C124" s="38"/>
      <c r="D124" s="197" t="s">
        <v>444</v>
      </c>
      <c r="E124" s="38"/>
      <c r="F124" s="239" t="s">
        <v>7246</v>
      </c>
      <c r="G124" s="38"/>
      <c r="H124" s="38"/>
      <c r="I124" s="240"/>
      <c r="J124" s="38"/>
      <c r="K124" s="38"/>
      <c r="L124" s="41"/>
      <c r="M124" s="241"/>
      <c r="N124" s="24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444</v>
      </c>
      <c r="AU124" s="19" t="s">
        <v>79</v>
      </c>
    </row>
    <row r="125" spans="1:65" s="2" customFormat="1" ht="24.2" customHeight="1">
      <c r="A125" s="36"/>
      <c r="B125" s="37"/>
      <c r="C125" s="181" t="s">
        <v>158</v>
      </c>
      <c r="D125" s="181" t="s">
        <v>246</v>
      </c>
      <c r="E125" s="182" t="s">
        <v>7247</v>
      </c>
      <c r="F125" s="183" t="s">
        <v>7248</v>
      </c>
      <c r="G125" s="184" t="s">
        <v>289</v>
      </c>
      <c r="H125" s="185">
        <v>2071.9679999999998</v>
      </c>
      <c r="I125" s="186"/>
      <c r="J125" s="187">
        <f>ROUND(I125*H125,2)</f>
        <v>0</v>
      </c>
      <c r="K125" s="188"/>
      <c r="L125" s="41"/>
      <c r="M125" s="189" t="s">
        <v>18</v>
      </c>
      <c r="N125" s="190" t="s">
        <v>41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250</v>
      </c>
      <c r="AT125" s="193" t="s">
        <v>246</v>
      </c>
      <c r="AU125" s="193" t="s">
        <v>79</v>
      </c>
      <c r="AY125" s="19" t="s">
        <v>244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77</v>
      </c>
      <c r="BK125" s="194">
        <f>ROUND(I125*H125,2)</f>
        <v>0</v>
      </c>
      <c r="BL125" s="19" t="s">
        <v>250</v>
      </c>
      <c r="BM125" s="193" t="s">
        <v>7249</v>
      </c>
    </row>
    <row r="126" spans="1:65" s="2" customFormat="1" ht="58.5">
      <c r="A126" s="36"/>
      <c r="B126" s="37"/>
      <c r="C126" s="38"/>
      <c r="D126" s="197" t="s">
        <v>444</v>
      </c>
      <c r="E126" s="38"/>
      <c r="F126" s="239" t="s">
        <v>7250</v>
      </c>
      <c r="G126" s="38"/>
      <c r="H126" s="38"/>
      <c r="I126" s="240"/>
      <c r="J126" s="38"/>
      <c r="K126" s="38"/>
      <c r="L126" s="41"/>
      <c r="M126" s="241"/>
      <c r="N126" s="24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444</v>
      </c>
      <c r="AU126" s="19" t="s">
        <v>79</v>
      </c>
    </row>
    <row r="127" spans="1:65" s="15" customFormat="1">
      <c r="B127" s="229"/>
      <c r="C127" s="230"/>
      <c r="D127" s="197" t="s">
        <v>252</v>
      </c>
      <c r="E127" s="231" t="s">
        <v>18</v>
      </c>
      <c r="F127" s="232" t="s">
        <v>7251</v>
      </c>
      <c r="G127" s="230"/>
      <c r="H127" s="231" t="s">
        <v>18</v>
      </c>
      <c r="I127" s="233"/>
      <c r="J127" s="230"/>
      <c r="K127" s="230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252</v>
      </c>
      <c r="AU127" s="238" t="s">
        <v>79</v>
      </c>
      <c r="AV127" s="15" t="s">
        <v>77</v>
      </c>
      <c r="AW127" s="15" t="s">
        <v>32</v>
      </c>
      <c r="AX127" s="15" t="s">
        <v>70</v>
      </c>
      <c r="AY127" s="238" t="s">
        <v>244</v>
      </c>
    </row>
    <row r="128" spans="1:65" s="13" customFormat="1">
      <c r="B128" s="195"/>
      <c r="C128" s="196"/>
      <c r="D128" s="197" t="s">
        <v>252</v>
      </c>
      <c r="E128" s="198" t="s">
        <v>18</v>
      </c>
      <c r="F128" s="199" t="s">
        <v>3825</v>
      </c>
      <c r="G128" s="196"/>
      <c r="H128" s="200">
        <v>642.88</v>
      </c>
      <c r="I128" s="201"/>
      <c r="J128" s="196"/>
      <c r="K128" s="196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252</v>
      </c>
      <c r="AU128" s="206" t="s">
        <v>79</v>
      </c>
      <c r="AV128" s="13" t="s">
        <v>79</v>
      </c>
      <c r="AW128" s="13" t="s">
        <v>32</v>
      </c>
      <c r="AX128" s="13" t="s">
        <v>70</v>
      </c>
      <c r="AY128" s="206" t="s">
        <v>244</v>
      </c>
    </row>
    <row r="129" spans="1:51" s="13" customFormat="1">
      <c r="B129" s="195"/>
      <c r="C129" s="196"/>
      <c r="D129" s="197" t="s">
        <v>252</v>
      </c>
      <c r="E129" s="198" t="s">
        <v>18</v>
      </c>
      <c r="F129" s="199" t="s">
        <v>3826</v>
      </c>
      <c r="G129" s="196"/>
      <c r="H129" s="200">
        <v>753.36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252</v>
      </c>
      <c r="AU129" s="206" t="s">
        <v>79</v>
      </c>
      <c r="AV129" s="13" t="s">
        <v>79</v>
      </c>
      <c r="AW129" s="13" t="s">
        <v>32</v>
      </c>
      <c r="AX129" s="13" t="s">
        <v>70</v>
      </c>
      <c r="AY129" s="206" t="s">
        <v>244</v>
      </c>
    </row>
    <row r="130" spans="1:51" s="15" customFormat="1">
      <c r="B130" s="229"/>
      <c r="C130" s="230"/>
      <c r="D130" s="197" t="s">
        <v>252</v>
      </c>
      <c r="E130" s="231" t="s">
        <v>18</v>
      </c>
      <c r="F130" s="232" t="s">
        <v>7252</v>
      </c>
      <c r="G130" s="230"/>
      <c r="H130" s="231" t="s">
        <v>18</v>
      </c>
      <c r="I130" s="233"/>
      <c r="J130" s="230"/>
      <c r="K130" s="230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252</v>
      </c>
      <c r="AU130" s="238" t="s">
        <v>79</v>
      </c>
      <c r="AV130" s="15" t="s">
        <v>77</v>
      </c>
      <c r="AW130" s="15" t="s">
        <v>32</v>
      </c>
      <c r="AX130" s="15" t="s">
        <v>70</v>
      </c>
      <c r="AY130" s="238" t="s">
        <v>244</v>
      </c>
    </row>
    <row r="131" spans="1:51" s="13" customFormat="1">
      <c r="B131" s="195"/>
      <c r="C131" s="196"/>
      <c r="D131" s="197" t="s">
        <v>252</v>
      </c>
      <c r="E131" s="198" t="s">
        <v>18</v>
      </c>
      <c r="F131" s="199" t="s">
        <v>2882</v>
      </c>
      <c r="G131" s="196"/>
      <c r="H131" s="200">
        <v>297.5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252</v>
      </c>
      <c r="AU131" s="206" t="s">
        <v>79</v>
      </c>
      <c r="AV131" s="13" t="s">
        <v>79</v>
      </c>
      <c r="AW131" s="13" t="s">
        <v>32</v>
      </c>
      <c r="AX131" s="13" t="s">
        <v>70</v>
      </c>
      <c r="AY131" s="206" t="s">
        <v>244</v>
      </c>
    </row>
    <row r="132" spans="1:51" s="13" customFormat="1">
      <c r="B132" s="195"/>
      <c r="C132" s="196"/>
      <c r="D132" s="197" t="s">
        <v>252</v>
      </c>
      <c r="E132" s="198" t="s">
        <v>18</v>
      </c>
      <c r="F132" s="199" t="s">
        <v>7253</v>
      </c>
      <c r="G132" s="196"/>
      <c r="H132" s="200">
        <v>32.9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252</v>
      </c>
      <c r="AU132" s="206" t="s">
        <v>79</v>
      </c>
      <c r="AV132" s="13" t="s">
        <v>79</v>
      </c>
      <c r="AW132" s="13" t="s">
        <v>32</v>
      </c>
      <c r="AX132" s="13" t="s">
        <v>70</v>
      </c>
      <c r="AY132" s="206" t="s">
        <v>244</v>
      </c>
    </row>
    <row r="133" spans="1:51" s="14" customFormat="1">
      <c r="B133" s="207"/>
      <c r="C133" s="208"/>
      <c r="D133" s="197" t="s">
        <v>252</v>
      </c>
      <c r="E133" s="209" t="s">
        <v>18</v>
      </c>
      <c r="F133" s="210" t="s">
        <v>254</v>
      </c>
      <c r="G133" s="208"/>
      <c r="H133" s="211">
        <v>1726.64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252</v>
      </c>
      <c r="AU133" s="217" t="s">
        <v>79</v>
      </c>
      <c r="AV133" s="14" t="s">
        <v>250</v>
      </c>
      <c r="AW133" s="14" t="s">
        <v>32</v>
      </c>
      <c r="AX133" s="14" t="s">
        <v>70</v>
      </c>
      <c r="AY133" s="217" t="s">
        <v>244</v>
      </c>
    </row>
    <row r="134" spans="1:51" s="13" customFormat="1">
      <c r="B134" s="195"/>
      <c r="C134" s="196"/>
      <c r="D134" s="197" t="s">
        <v>252</v>
      </c>
      <c r="E134" s="198" t="s">
        <v>18</v>
      </c>
      <c r="F134" s="199" t="s">
        <v>7254</v>
      </c>
      <c r="G134" s="196"/>
      <c r="H134" s="200">
        <v>2071.9679999999998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252</v>
      </c>
      <c r="AU134" s="206" t="s">
        <v>79</v>
      </c>
      <c r="AV134" s="13" t="s">
        <v>79</v>
      </c>
      <c r="AW134" s="13" t="s">
        <v>32</v>
      </c>
      <c r="AX134" s="13" t="s">
        <v>70</v>
      </c>
      <c r="AY134" s="206" t="s">
        <v>244</v>
      </c>
    </row>
    <row r="135" spans="1:51" s="14" customFormat="1">
      <c r="B135" s="207"/>
      <c r="C135" s="208"/>
      <c r="D135" s="197" t="s">
        <v>252</v>
      </c>
      <c r="E135" s="209" t="s">
        <v>18</v>
      </c>
      <c r="F135" s="210" t="s">
        <v>254</v>
      </c>
      <c r="G135" s="208"/>
      <c r="H135" s="211">
        <v>2071.9679999999998</v>
      </c>
      <c r="I135" s="212"/>
      <c r="J135" s="208"/>
      <c r="K135" s="208"/>
      <c r="L135" s="213"/>
      <c r="M135" s="266"/>
      <c r="N135" s="267"/>
      <c r="O135" s="267"/>
      <c r="P135" s="267"/>
      <c r="Q135" s="267"/>
      <c r="R135" s="267"/>
      <c r="S135" s="267"/>
      <c r="T135" s="268"/>
      <c r="AT135" s="217" t="s">
        <v>252</v>
      </c>
      <c r="AU135" s="217" t="s">
        <v>79</v>
      </c>
      <c r="AV135" s="14" t="s">
        <v>250</v>
      </c>
      <c r="AW135" s="14" t="s">
        <v>32</v>
      </c>
      <c r="AX135" s="14" t="s">
        <v>77</v>
      </c>
      <c r="AY135" s="217" t="s">
        <v>244</v>
      </c>
    </row>
    <row r="136" spans="1:51" s="2" customFormat="1" ht="6.95" customHeight="1">
      <c r="A136" s="36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41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algorithmName="SHA-512" hashValue="uUyK9R7ML3fXl0nWKkp0iZaRiFoII4liTo0VhJwsAUZ3nltGlnFxW7UAEbYuK6jHSiyZfdZQ8oksMc/YCRmD4A==" saltValue="vAyMOs+RA987gYTjKEOSXA==" spinCount="100000" sheet="1" objects="1" scenarios="1" formatColumns="0" formatRows="0" autoFilter="0"/>
  <autoFilter ref="C91:K135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178" zoomScale="110" zoomScaleNormal="110" workbookViewId="0"/>
  </sheetViews>
  <sheetFormatPr defaultRowHeight="11.25"/>
  <cols>
    <col min="1" max="1" width="8.33203125" style="269" customWidth="1"/>
    <col min="2" max="2" width="1.6640625" style="269" customWidth="1"/>
    <col min="3" max="4" width="5" style="269" customWidth="1"/>
    <col min="5" max="5" width="11.6640625" style="269" customWidth="1"/>
    <col min="6" max="6" width="9.1640625" style="269" customWidth="1"/>
    <col min="7" max="7" width="5" style="269" customWidth="1"/>
    <col min="8" max="8" width="77.83203125" style="269" customWidth="1"/>
    <col min="9" max="10" width="20" style="269" customWidth="1"/>
    <col min="11" max="11" width="1.6640625" style="269" customWidth="1"/>
  </cols>
  <sheetData>
    <row r="1" spans="2:11" s="1" customFormat="1" ht="37.5" customHeight="1"/>
    <row r="2" spans="2:11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pans="2:11" s="17" customFormat="1" ht="45" customHeight="1">
      <c r="B3" s="273"/>
      <c r="C3" s="409" t="s">
        <v>7255</v>
      </c>
      <c r="D3" s="409"/>
      <c r="E3" s="409"/>
      <c r="F3" s="409"/>
      <c r="G3" s="409"/>
      <c r="H3" s="409"/>
      <c r="I3" s="409"/>
      <c r="J3" s="409"/>
      <c r="K3" s="274"/>
    </row>
    <row r="4" spans="2:11" s="1" customFormat="1" ht="25.5" customHeight="1">
      <c r="B4" s="275"/>
      <c r="C4" s="414" t="s">
        <v>7256</v>
      </c>
      <c r="D4" s="414"/>
      <c r="E4" s="414"/>
      <c r="F4" s="414"/>
      <c r="G4" s="414"/>
      <c r="H4" s="414"/>
      <c r="I4" s="414"/>
      <c r="J4" s="414"/>
      <c r="K4" s="276"/>
    </row>
    <row r="5" spans="2:11" s="1" customFormat="1" ht="5.25" customHeight="1">
      <c r="B5" s="275"/>
      <c r="C5" s="277"/>
      <c r="D5" s="277"/>
      <c r="E5" s="277"/>
      <c r="F5" s="277"/>
      <c r="G5" s="277"/>
      <c r="H5" s="277"/>
      <c r="I5" s="277"/>
      <c r="J5" s="277"/>
      <c r="K5" s="276"/>
    </row>
    <row r="6" spans="2:11" s="1" customFormat="1" ht="15" customHeight="1">
      <c r="B6" s="275"/>
      <c r="C6" s="413" t="s">
        <v>7257</v>
      </c>
      <c r="D6" s="413"/>
      <c r="E6" s="413"/>
      <c r="F6" s="413"/>
      <c r="G6" s="413"/>
      <c r="H6" s="413"/>
      <c r="I6" s="413"/>
      <c r="J6" s="413"/>
      <c r="K6" s="276"/>
    </row>
    <row r="7" spans="2:11" s="1" customFormat="1" ht="15" customHeight="1">
      <c r="B7" s="279"/>
      <c r="C7" s="413" t="s">
        <v>7258</v>
      </c>
      <c r="D7" s="413"/>
      <c r="E7" s="413"/>
      <c r="F7" s="413"/>
      <c r="G7" s="413"/>
      <c r="H7" s="413"/>
      <c r="I7" s="413"/>
      <c r="J7" s="413"/>
      <c r="K7" s="276"/>
    </row>
    <row r="8" spans="2:11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pans="2:11" s="1" customFormat="1" ht="15" customHeight="1">
      <c r="B9" s="279"/>
      <c r="C9" s="413" t="s">
        <v>7259</v>
      </c>
      <c r="D9" s="413"/>
      <c r="E9" s="413"/>
      <c r="F9" s="413"/>
      <c r="G9" s="413"/>
      <c r="H9" s="413"/>
      <c r="I9" s="413"/>
      <c r="J9" s="413"/>
      <c r="K9" s="276"/>
    </row>
    <row r="10" spans="2:11" s="1" customFormat="1" ht="15" customHeight="1">
      <c r="B10" s="279"/>
      <c r="C10" s="278"/>
      <c r="D10" s="413" t="s">
        <v>7260</v>
      </c>
      <c r="E10" s="413"/>
      <c r="F10" s="413"/>
      <c r="G10" s="413"/>
      <c r="H10" s="413"/>
      <c r="I10" s="413"/>
      <c r="J10" s="413"/>
      <c r="K10" s="276"/>
    </row>
    <row r="11" spans="2:11" s="1" customFormat="1" ht="15" customHeight="1">
      <c r="B11" s="279"/>
      <c r="C11" s="280"/>
      <c r="D11" s="413" t="s">
        <v>7261</v>
      </c>
      <c r="E11" s="413"/>
      <c r="F11" s="413"/>
      <c r="G11" s="413"/>
      <c r="H11" s="413"/>
      <c r="I11" s="413"/>
      <c r="J11" s="413"/>
      <c r="K11" s="276"/>
    </row>
    <row r="12" spans="2:11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pans="2:11" s="1" customFormat="1" ht="15" customHeight="1">
      <c r="B13" s="279"/>
      <c r="C13" s="280"/>
      <c r="D13" s="281" t="s">
        <v>7262</v>
      </c>
      <c r="E13" s="278"/>
      <c r="F13" s="278"/>
      <c r="G13" s="278"/>
      <c r="H13" s="278"/>
      <c r="I13" s="278"/>
      <c r="J13" s="278"/>
      <c r="K13" s="276"/>
    </row>
    <row r="14" spans="2:11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pans="2:11" s="1" customFormat="1" ht="15" customHeight="1">
      <c r="B15" s="279"/>
      <c r="C15" s="280"/>
      <c r="D15" s="413" t="s">
        <v>7263</v>
      </c>
      <c r="E15" s="413"/>
      <c r="F15" s="413"/>
      <c r="G15" s="413"/>
      <c r="H15" s="413"/>
      <c r="I15" s="413"/>
      <c r="J15" s="413"/>
      <c r="K15" s="276"/>
    </row>
    <row r="16" spans="2:11" s="1" customFormat="1" ht="15" customHeight="1">
      <c r="B16" s="279"/>
      <c r="C16" s="280"/>
      <c r="D16" s="413" t="s">
        <v>7264</v>
      </c>
      <c r="E16" s="413"/>
      <c r="F16" s="413"/>
      <c r="G16" s="413"/>
      <c r="H16" s="413"/>
      <c r="I16" s="413"/>
      <c r="J16" s="413"/>
      <c r="K16" s="276"/>
    </row>
    <row r="17" spans="2:11" s="1" customFormat="1" ht="15" customHeight="1">
      <c r="B17" s="279"/>
      <c r="C17" s="280"/>
      <c r="D17" s="413" t="s">
        <v>7265</v>
      </c>
      <c r="E17" s="413"/>
      <c r="F17" s="413"/>
      <c r="G17" s="413"/>
      <c r="H17" s="413"/>
      <c r="I17" s="413"/>
      <c r="J17" s="413"/>
      <c r="K17" s="276"/>
    </row>
    <row r="18" spans="2:11" s="1" customFormat="1" ht="15" customHeight="1">
      <c r="B18" s="279"/>
      <c r="C18" s="280"/>
      <c r="D18" s="280"/>
      <c r="E18" s="282" t="s">
        <v>76</v>
      </c>
      <c r="F18" s="413" t="s">
        <v>7266</v>
      </c>
      <c r="G18" s="413"/>
      <c r="H18" s="413"/>
      <c r="I18" s="413"/>
      <c r="J18" s="413"/>
      <c r="K18" s="276"/>
    </row>
    <row r="19" spans="2:11" s="1" customFormat="1" ht="15" customHeight="1">
      <c r="B19" s="279"/>
      <c r="C19" s="280"/>
      <c r="D19" s="280"/>
      <c r="E19" s="282" t="s">
        <v>7267</v>
      </c>
      <c r="F19" s="413" t="s">
        <v>7268</v>
      </c>
      <c r="G19" s="413"/>
      <c r="H19" s="413"/>
      <c r="I19" s="413"/>
      <c r="J19" s="413"/>
      <c r="K19" s="276"/>
    </row>
    <row r="20" spans="2:11" s="1" customFormat="1" ht="15" customHeight="1">
      <c r="B20" s="279"/>
      <c r="C20" s="280"/>
      <c r="D20" s="280"/>
      <c r="E20" s="282" t="s">
        <v>7269</v>
      </c>
      <c r="F20" s="413" t="s">
        <v>7270</v>
      </c>
      <c r="G20" s="413"/>
      <c r="H20" s="413"/>
      <c r="I20" s="413"/>
      <c r="J20" s="413"/>
      <c r="K20" s="276"/>
    </row>
    <row r="21" spans="2:11" s="1" customFormat="1" ht="15" customHeight="1">
      <c r="B21" s="279"/>
      <c r="C21" s="280"/>
      <c r="D21" s="280"/>
      <c r="E21" s="282" t="s">
        <v>7271</v>
      </c>
      <c r="F21" s="413" t="s">
        <v>7028</v>
      </c>
      <c r="G21" s="413"/>
      <c r="H21" s="413"/>
      <c r="I21" s="413"/>
      <c r="J21" s="413"/>
      <c r="K21" s="276"/>
    </row>
    <row r="22" spans="2:11" s="1" customFormat="1" ht="15" customHeight="1">
      <c r="B22" s="279"/>
      <c r="C22" s="280"/>
      <c r="D22" s="280"/>
      <c r="E22" s="282" t="s">
        <v>6895</v>
      </c>
      <c r="F22" s="413" t="s">
        <v>1373</v>
      </c>
      <c r="G22" s="413"/>
      <c r="H22" s="413"/>
      <c r="I22" s="413"/>
      <c r="J22" s="413"/>
      <c r="K22" s="276"/>
    </row>
    <row r="23" spans="2:11" s="1" customFormat="1" ht="15" customHeight="1">
      <c r="B23" s="279"/>
      <c r="C23" s="280"/>
      <c r="D23" s="280"/>
      <c r="E23" s="282" t="s">
        <v>83</v>
      </c>
      <c r="F23" s="413" t="s">
        <v>7272</v>
      </c>
      <c r="G23" s="413"/>
      <c r="H23" s="413"/>
      <c r="I23" s="413"/>
      <c r="J23" s="413"/>
      <c r="K23" s="276"/>
    </row>
    <row r="24" spans="2:11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pans="2:11" s="1" customFormat="1" ht="15" customHeight="1">
      <c r="B25" s="279"/>
      <c r="C25" s="413" t="s">
        <v>7273</v>
      </c>
      <c r="D25" s="413"/>
      <c r="E25" s="413"/>
      <c r="F25" s="413"/>
      <c r="G25" s="413"/>
      <c r="H25" s="413"/>
      <c r="I25" s="413"/>
      <c r="J25" s="413"/>
      <c r="K25" s="276"/>
    </row>
    <row r="26" spans="2:11" s="1" customFormat="1" ht="15" customHeight="1">
      <c r="B26" s="279"/>
      <c r="C26" s="413" t="s">
        <v>7274</v>
      </c>
      <c r="D26" s="413"/>
      <c r="E26" s="413"/>
      <c r="F26" s="413"/>
      <c r="G26" s="413"/>
      <c r="H26" s="413"/>
      <c r="I26" s="413"/>
      <c r="J26" s="413"/>
      <c r="K26" s="276"/>
    </row>
    <row r="27" spans="2:11" s="1" customFormat="1" ht="15" customHeight="1">
      <c r="B27" s="279"/>
      <c r="C27" s="278"/>
      <c r="D27" s="413" t="s">
        <v>7275</v>
      </c>
      <c r="E27" s="413"/>
      <c r="F27" s="413"/>
      <c r="G27" s="413"/>
      <c r="H27" s="413"/>
      <c r="I27" s="413"/>
      <c r="J27" s="413"/>
      <c r="K27" s="276"/>
    </row>
    <row r="28" spans="2:11" s="1" customFormat="1" ht="15" customHeight="1">
      <c r="B28" s="279"/>
      <c r="C28" s="280"/>
      <c r="D28" s="413" t="s">
        <v>7276</v>
      </c>
      <c r="E28" s="413"/>
      <c r="F28" s="413"/>
      <c r="G28" s="413"/>
      <c r="H28" s="413"/>
      <c r="I28" s="413"/>
      <c r="J28" s="413"/>
      <c r="K28" s="276"/>
    </row>
    <row r="29" spans="2:11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pans="2:11" s="1" customFormat="1" ht="15" customHeight="1">
      <c r="B30" s="279"/>
      <c r="C30" s="280"/>
      <c r="D30" s="413" t="s">
        <v>7277</v>
      </c>
      <c r="E30" s="413"/>
      <c r="F30" s="413"/>
      <c r="G30" s="413"/>
      <c r="H30" s="413"/>
      <c r="I30" s="413"/>
      <c r="J30" s="413"/>
      <c r="K30" s="276"/>
    </row>
    <row r="31" spans="2:11" s="1" customFormat="1" ht="15" customHeight="1">
      <c r="B31" s="279"/>
      <c r="C31" s="280"/>
      <c r="D31" s="413" t="s">
        <v>7278</v>
      </c>
      <c r="E31" s="413"/>
      <c r="F31" s="413"/>
      <c r="G31" s="413"/>
      <c r="H31" s="413"/>
      <c r="I31" s="413"/>
      <c r="J31" s="413"/>
      <c r="K31" s="276"/>
    </row>
    <row r="32" spans="2:11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pans="2:11" s="1" customFormat="1" ht="15" customHeight="1">
      <c r="B33" s="279"/>
      <c r="C33" s="280"/>
      <c r="D33" s="413" t="s">
        <v>7279</v>
      </c>
      <c r="E33" s="413"/>
      <c r="F33" s="413"/>
      <c r="G33" s="413"/>
      <c r="H33" s="413"/>
      <c r="I33" s="413"/>
      <c r="J33" s="413"/>
      <c r="K33" s="276"/>
    </row>
    <row r="34" spans="2:11" s="1" customFormat="1" ht="15" customHeight="1">
      <c r="B34" s="279"/>
      <c r="C34" s="280"/>
      <c r="D34" s="413" t="s">
        <v>7280</v>
      </c>
      <c r="E34" s="413"/>
      <c r="F34" s="413"/>
      <c r="G34" s="413"/>
      <c r="H34" s="413"/>
      <c r="I34" s="413"/>
      <c r="J34" s="413"/>
      <c r="K34" s="276"/>
    </row>
    <row r="35" spans="2:11" s="1" customFormat="1" ht="15" customHeight="1">
      <c r="B35" s="279"/>
      <c r="C35" s="280"/>
      <c r="D35" s="413" t="s">
        <v>7281</v>
      </c>
      <c r="E35" s="413"/>
      <c r="F35" s="413"/>
      <c r="G35" s="413"/>
      <c r="H35" s="413"/>
      <c r="I35" s="413"/>
      <c r="J35" s="413"/>
      <c r="K35" s="276"/>
    </row>
    <row r="36" spans="2:11" s="1" customFormat="1" ht="15" customHeight="1">
      <c r="B36" s="279"/>
      <c r="C36" s="280"/>
      <c r="D36" s="278"/>
      <c r="E36" s="281" t="s">
        <v>230</v>
      </c>
      <c r="F36" s="278"/>
      <c r="G36" s="413" t="s">
        <v>7282</v>
      </c>
      <c r="H36" s="413"/>
      <c r="I36" s="413"/>
      <c r="J36" s="413"/>
      <c r="K36" s="276"/>
    </row>
    <row r="37" spans="2:11" s="1" customFormat="1" ht="30.75" customHeight="1">
      <c r="B37" s="279"/>
      <c r="C37" s="280"/>
      <c r="D37" s="278"/>
      <c r="E37" s="281" t="s">
        <v>7283</v>
      </c>
      <c r="F37" s="278"/>
      <c r="G37" s="413" t="s">
        <v>7284</v>
      </c>
      <c r="H37" s="413"/>
      <c r="I37" s="413"/>
      <c r="J37" s="413"/>
      <c r="K37" s="276"/>
    </row>
    <row r="38" spans="2:11" s="1" customFormat="1" ht="15" customHeight="1">
      <c r="B38" s="279"/>
      <c r="C38" s="280"/>
      <c r="D38" s="278"/>
      <c r="E38" s="281" t="s">
        <v>51</v>
      </c>
      <c r="F38" s="278"/>
      <c r="G38" s="413" t="s">
        <v>7285</v>
      </c>
      <c r="H38" s="413"/>
      <c r="I38" s="413"/>
      <c r="J38" s="413"/>
      <c r="K38" s="276"/>
    </row>
    <row r="39" spans="2:11" s="1" customFormat="1" ht="15" customHeight="1">
      <c r="B39" s="279"/>
      <c r="C39" s="280"/>
      <c r="D39" s="278"/>
      <c r="E39" s="281" t="s">
        <v>52</v>
      </c>
      <c r="F39" s="278"/>
      <c r="G39" s="413" t="s">
        <v>7286</v>
      </c>
      <c r="H39" s="413"/>
      <c r="I39" s="413"/>
      <c r="J39" s="413"/>
      <c r="K39" s="276"/>
    </row>
    <row r="40" spans="2:11" s="1" customFormat="1" ht="15" customHeight="1">
      <c r="B40" s="279"/>
      <c r="C40" s="280"/>
      <c r="D40" s="278"/>
      <c r="E40" s="281" t="s">
        <v>231</v>
      </c>
      <c r="F40" s="278"/>
      <c r="G40" s="413" t="s">
        <v>7287</v>
      </c>
      <c r="H40" s="413"/>
      <c r="I40" s="413"/>
      <c r="J40" s="413"/>
      <c r="K40" s="276"/>
    </row>
    <row r="41" spans="2:11" s="1" customFormat="1" ht="15" customHeight="1">
      <c r="B41" s="279"/>
      <c r="C41" s="280"/>
      <c r="D41" s="278"/>
      <c r="E41" s="281" t="s">
        <v>232</v>
      </c>
      <c r="F41" s="278"/>
      <c r="G41" s="413" t="s">
        <v>7288</v>
      </c>
      <c r="H41" s="413"/>
      <c r="I41" s="413"/>
      <c r="J41" s="413"/>
      <c r="K41" s="276"/>
    </row>
    <row r="42" spans="2:11" s="1" customFormat="1" ht="15" customHeight="1">
      <c r="B42" s="279"/>
      <c r="C42" s="280"/>
      <c r="D42" s="278"/>
      <c r="E42" s="281" t="s">
        <v>7289</v>
      </c>
      <c r="F42" s="278"/>
      <c r="G42" s="413" t="s">
        <v>7290</v>
      </c>
      <c r="H42" s="413"/>
      <c r="I42" s="413"/>
      <c r="J42" s="413"/>
      <c r="K42" s="276"/>
    </row>
    <row r="43" spans="2:11" s="1" customFormat="1" ht="15" customHeight="1">
      <c r="B43" s="279"/>
      <c r="C43" s="280"/>
      <c r="D43" s="278"/>
      <c r="E43" s="281"/>
      <c r="F43" s="278"/>
      <c r="G43" s="413" t="s">
        <v>7291</v>
      </c>
      <c r="H43" s="413"/>
      <c r="I43" s="413"/>
      <c r="J43" s="413"/>
      <c r="K43" s="276"/>
    </row>
    <row r="44" spans="2:11" s="1" customFormat="1" ht="15" customHeight="1">
      <c r="B44" s="279"/>
      <c r="C44" s="280"/>
      <c r="D44" s="278"/>
      <c r="E44" s="281" t="s">
        <v>7292</v>
      </c>
      <c r="F44" s="278"/>
      <c r="G44" s="413" t="s">
        <v>7293</v>
      </c>
      <c r="H44" s="413"/>
      <c r="I44" s="413"/>
      <c r="J44" s="413"/>
      <c r="K44" s="276"/>
    </row>
    <row r="45" spans="2:11" s="1" customFormat="1" ht="15" customHeight="1">
      <c r="B45" s="279"/>
      <c r="C45" s="280"/>
      <c r="D45" s="278"/>
      <c r="E45" s="281" t="s">
        <v>234</v>
      </c>
      <c r="F45" s="278"/>
      <c r="G45" s="413" t="s">
        <v>7294</v>
      </c>
      <c r="H45" s="413"/>
      <c r="I45" s="413"/>
      <c r="J45" s="413"/>
      <c r="K45" s="276"/>
    </row>
    <row r="46" spans="2:11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pans="2:11" s="1" customFormat="1" ht="15" customHeight="1">
      <c r="B47" s="279"/>
      <c r="C47" s="280"/>
      <c r="D47" s="413" t="s">
        <v>7295</v>
      </c>
      <c r="E47" s="413"/>
      <c r="F47" s="413"/>
      <c r="G47" s="413"/>
      <c r="H47" s="413"/>
      <c r="I47" s="413"/>
      <c r="J47" s="413"/>
      <c r="K47" s="276"/>
    </row>
    <row r="48" spans="2:11" s="1" customFormat="1" ht="15" customHeight="1">
      <c r="B48" s="279"/>
      <c r="C48" s="280"/>
      <c r="D48" s="280"/>
      <c r="E48" s="413" t="s">
        <v>7296</v>
      </c>
      <c r="F48" s="413"/>
      <c r="G48" s="413"/>
      <c r="H48" s="413"/>
      <c r="I48" s="413"/>
      <c r="J48" s="413"/>
      <c r="K48" s="276"/>
    </row>
    <row r="49" spans="2:11" s="1" customFormat="1" ht="15" customHeight="1">
      <c r="B49" s="279"/>
      <c r="C49" s="280"/>
      <c r="D49" s="280"/>
      <c r="E49" s="413" t="s">
        <v>7297</v>
      </c>
      <c r="F49" s="413"/>
      <c r="G49" s="413"/>
      <c r="H49" s="413"/>
      <c r="I49" s="413"/>
      <c r="J49" s="413"/>
      <c r="K49" s="276"/>
    </row>
    <row r="50" spans="2:11" s="1" customFormat="1" ht="15" customHeight="1">
      <c r="B50" s="279"/>
      <c r="C50" s="280"/>
      <c r="D50" s="280"/>
      <c r="E50" s="413" t="s">
        <v>7298</v>
      </c>
      <c r="F50" s="413"/>
      <c r="G50" s="413"/>
      <c r="H50" s="413"/>
      <c r="I50" s="413"/>
      <c r="J50" s="413"/>
      <c r="K50" s="276"/>
    </row>
    <row r="51" spans="2:11" s="1" customFormat="1" ht="15" customHeight="1">
      <c r="B51" s="279"/>
      <c r="C51" s="280"/>
      <c r="D51" s="413" t="s">
        <v>7299</v>
      </c>
      <c r="E51" s="413"/>
      <c r="F51" s="413"/>
      <c r="G51" s="413"/>
      <c r="H51" s="413"/>
      <c r="I51" s="413"/>
      <c r="J51" s="413"/>
      <c r="K51" s="276"/>
    </row>
    <row r="52" spans="2:11" s="1" customFormat="1" ht="25.5" customHeight="1">
      <c r="B52" s="275"/>
      <c r="C52" s="414" t="s">
        <v>7300</v>
      </c>
      <c r="D52" s="414"/>
      <c r="E52" s="414"/>
      <c r="F52" s="414"/>
      <c r="G52" s="414"/>
      <c r="H52" s="414"/>
      <c r="I52" s="414"/>
      <c r="J52" s="414"/>
      <c r="K52" s="276"/>
    </row>
    <row r="53" spans="2:11" s="1" customFormat="1" ht="5.25" customHeight="1">
      <c r="B53" s="275"/>
      <c r="C53" s="277"/>
      <c r="D53" s="277"/>
      <c r="E53" s="277"/>
      <c r="F53" s="277"/>
      <c r="G53" s="277"/>
      <c r="H53" s="277"/>
      <c r="I53" s="277"/>
      <c r="J53" s="277"/>
      <c r="K53" s="276"/>
    </row>
    <row r="54" spans="2:11" s="1" customFormat="1" ht="15" customHeight="1">
      <c r="B54" s="275"/>
      <c r="C54" s="413" t="s">
        <v>7301</v>
      </c>
      <c r="D54" s="413"/>
      <c r="E54" s="413"/>
      <c r="F54" s="413"/>
      <c r="G54" s="413"/>
      <c r="H54" s="413"/>
      <c r="I54" s="413"/>
      <c r="J54" s="413"/>
      <c r="K54" s="276"/>
    </row>
    <row r="55" spans="2:11" s="1" customFormat="1" ht="15" customHeight="1">
      <c r="B55" s="275"/>
      <c r="C55" s="413" t="s">
        <v>7302</v>
      </c>
      <c r="D55" s="413"/>
      <c r="E55" s="413"/>
      <c r="F55" s="413"/>
      <c r="G55" s="413"/>
      <c r="H55" s="413"/>
      <c r="I55" s="413"/>
      <c r="J55" s="413"/>
      <c r="K55" s="276"/>
    </row>
    <row r="56" spans="2:11" s="1" customFormat="1" ht="12.75" customHeight="1">
      <c r="B56" s="275"/>
      <c r="C56" s="278"/>
      <c r="D56" s="278"/>
      <c r="E56" s="278"/>
      <c r="F56" s="278"/>
      <c r="G56" s="278"/>
      <c r="H56" s="278"/>
      <c r="I56" s="278"/>
      <c r="J56" s="278"/>
      <c r="K56" s="276"/>
    </row>
    <row r="57" spans="2:11" s="1" customFormat="1" ht="15" customHeight="1">
      <c r="B57" s="275"/>
      <c r="C57" s="413" t="s">
        <v>7303</v>
      </c>
      <c r="D57" s="413"/>
      <c r="E57" s="413"/>
      <c r="F57" s="413"/>
      <c r="G57" s="413"/>
      <c r="H57" s="413"/>
      <c r="I57" s="413"/>
      <c r="J57" s="413"/>
      <c r="K57" s="276"/>
    </row>
    <row r="58" spans="2:11" s="1" customFormat="1" ht="15" customHeight="1">
      <c r="B58" s="275"/>
      <c r="C58" s="280"/>
      <c r="D58" s="413" t="s">
        <v>7304</v>
      </c>
      <c r="E58" s="413"/>
      <c r="F58" s="413"/>
      <c r="G58" s="413"/>
      <c r="H58" s="413"/>
      <c r="I58" s="413"/>
      <c r="J58" s="413"/>
      <c r="K58" s="276"/>
    </row>
    <row r="59" spans="2:11" s="1" customFormat="1" ht="15" customHeight="1">
      <c r="B59" s="275"/>
      <c r="C59" s="280"/>
      <c r="D59" s="413" t="s">
        <v>7305</v>
      </c>
      <c r="E59" s="413"/>
      <c r="F59" s="413"/>
      <c r="G59" s="413"/>
      <c r="H59" s="413"/>
      <c r="I59" s="413"/>
      <c r="J59" s="413"/>
      <c r="K59" s="276"/>
    </row>
    <row r="60" spans="2:11" s="1" customFormat="1" ht="15" customHeight="1">
      <c r="B60" s="275"/>
      <c r="C60" s="280"/>
      <c r="D60" s="413" t="s">
        <v>7306</v>
      </c>
      <c r="E60" s="413"/>
      <c r="F60" s="413"/>
      <c r="G60" s="413"/>
      <c r="H60" s="413"/>
      <c r="I60" s="413"/>
      <c r="J60" s="413"/>
      <c r="K60" s="276"/>
    </row>
    <row r="61" spans="2:11" s="1" customFormat="1" ht="15" customHeight="1">
      <c r="B61" s="275"/>
      <c r="C61" s="280"/>
      <c r="D61" s="413" t="s">
        <v>7307</v>
      </c>
      <c r="E61" s="413"/>
      <c r="F61" s="413"/>
      <c r="G61" s="413"/>
      <c r="H61" s="413"/>
      <c r="I61" s="413"/>
      <c r="J61" s="413"/>
      <c r="K61" s="276"/>
    </row>
    <row r="62" spans="2:11" s="1" customFormat="1" ht="15" customHeight="1">
      <c r="B62" s="275"/>
      <c r="C62" s="280"/>
      <c r="D62" s="415" t="s">
        <v>7308</v>
      </c>
      <c r="E62" s="415"/>
      <c r="F62" s="415"/>
      <c r="G62" s="415"/>
      <c r="H62" s="415"/>
      <c r="I62" s="415"/>
      <c r="J62" s="415"/>
      <c r="K62" s="276"/>
    </row>
    <row r="63" spans="2:11" s="1" customFormat="1" ht="15" customHeight="1">
      <c r="B63" s="275"/>
      <c r="C63" s="280"/>
      <c r="D63" s="413" t="s">
        <v>7309</v>
      </c>
      <c r="E63" s="413"/>
      <c r="F63" s="413"/>
      <c r="G63" s="413"/>
      <c r="H63" s="413"/>
      <c r="I63" s="413"/>
      <c r="J63" s="413"/>
      <c r="K63" s="276"/>
    </row>
    <row r="64" spans="2:11" s="1" customFormat="1" ht="12.75" customHeight="1">
      <c r="B64" s="275"/>
      <c r="C64" s="280"/>
      <c r="D64" s="280"/>
      <c r="E64" s="283"/>
      <c r="F64" s="280"/>
      <c r="G64" s="280"/>
      <c r="H64" s="280"/>
      <c r="I64" s="280"/>
      <c r="J64" s="280"/>
      <c r="K64" s="276"/>
    </row>
    <row r="65" spans="2:11" s="1" customFormat="1" ht="15" customHeight="1">
      <c r="B65" s="275"/>
      <c r="C65" s="280"/>
      <c r="D65" s="413" t="s">
        <v>7310</v>
      </c>
      <c r="E65" s="413"/>
      <c r="F65" s="413"/>
      <c r="G65" s="413"/>
      <c r="H65" s="413"/>
      <c r="I65" s="413"/>
      <c r="J65" s="413"/>
      <c r="K65" s="276"/>
    </row>
    <row r="66" spans="2:11" s="1" customFormat="1" ht="15" customHeight="1">
      <c r="B66" s="275"/>
      <c r="C66" s="280"/>
      <c r="D66" s="415" t="s">
        <v>7311</v>
      </c>
      <c r="E66" s="415"/>
      <c r="F66" s="415"/>
      <c r="G66" s="415"/>
      <c r="H66" s="415"/>
      <c r="I66" s="415"/>
      <c r="J66" s="415"/>
      <c r="K66" s="276"/>
    </row>
    <row r="67" spans="2:11" s="1" customFormat="1" ht="15" customHeight="1">
      <c r="B67" s="275"/>
      <c r="C67" s="280"/>
      <c r="D67" s="413" t="s">
        <v>7312</v>
      </c>
      <c r="E67" s="413"/>
      <c r="F67" s="413"/>
      <c r="G67" s="413"/>
      <c r="H67" s="413"/>
      <c r="I67" s="413"/>
      <c r="J67" s="413"/>
      <c r="K67" s="276"/>
    </row>
    <row r="68" spans="2:11" s="1" customFormat="1" ht="15" customHeight="1">
      <c r="B68" s="275"/>
      <c r="C68" s="280"/>
      <c r="D68" s="413" t="s">
        <v>7313</v>
      </c>
      <c r="E68" s="413"/>
      <c r="F68" s="413"/>
      <c r="G68" s="413"/>
      <c r="H68" s="413"/>
      <c r="I68" s="413"/>
      <c r="J68" s="413"/>
      <c r="K68" s="276"/>
    </row>
    <row r="69" spans="2:11" s="1" customFormat="1" ht="15" customHeight="1">
      <c r="B69" s="275"/>
      <c r="C69" s="280"/>
      <c r="D69" s="413" t="s">
        <v>7314</v>
      </c>
      <c r="E69" s="413"/>
      <c r="F69" s="413"/>
      <c r="G69" s="413"/>
      <c r="H69" s="413"/>
      <c r="I69" s="413"/>
      <c r="J69" s="413"/>
      <c r="K69" s="276"/>
    </row>
    <row r="70" spans="2:11" s="1" customFormat="1" ht="15" customHeight="1">
      <c r="B70" s="275"/>
      <c r="C70" s="280"/>
      <c r="D70" s="413" t="s">
        <v>7315</v>
      </c>
      <c r="E70" s="413"/>
      <c r="F70" s="413"/>
      <c r="G70" s="413"/>
      <c r="H70" s="413"/>
      <c r="I70" s="413"/>
      <c r="J70" s="413"/>
      <c r="K70" s="276"/>
    </row>
    <row r="71" spans="2:1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pans="2:11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pans="2:11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pans="2:11" s="1" customFormat="1" ht="45" customHeight="1">
      <c r="B75" s="292"/>
      <c r="C75" s="408" t="s">
        <v>7316</v>
      </c>
      <c r="D75" s="408"/>
      <c r="E75" s="408"/>
      <c r="F75" s="408"/>
      <c r="G75" s="408"/>
      <c r="H75" s="408"/>
      <c r="I75" s="408"/>
      <c r="J75" s="408"/>
      <c r="K75" s="293"/>
    </row>
    <row r="76" spans="2:11" s="1" customFormat="1" ht="17.25" customHeight="1">
      <c r="B76" s="292"/>
      <c r="C76" s="294" t="s">
        <v>7317</v>
      </c>
      <c r="D76" s="294"/>
      <c r="E76" s="294"/>
      <c r="F76" s="294" t="s">
        <v>7318</v>
      </c>
      <c r="G76" s="295"/>
      <c r="H76" s="294" t="s">
        <v>52</v>
      </c>
      <c r="I76" s="294" t="s">
        <v>55</v>
      </c>
      <c r="J76" s="294" t="s">
        <v>7319</v>
      </c>
      <c r="K76" s="293"/>
    </row>
    <row r="77" spans="2:11" s="1" customFormat="1" ht="17.25" customHeight="1">
      <c r="B77" s="292"/>
      <c r="C77" s="296" t="s">
        <v>7320</v>
      </c>
      <c r="D77" s="296"/>
      <c r="E77" s="296"/>
      <c r="F77" s="297" t="s">
        <v>7321</v>
      </c>
      <c r="G77" s="298"/>
      <c r="H77" s="296"/>
      <c r="I77" s="296"/>
      <c r="J77" s="296" t="s">
        <v>7322</v>
      </c>
      <c r="K77" s="293"/>
    </row>
    <row r="78" spans="2:11" s="1" customFormat="1" ht="5.25" customHeight="1">
      <c r="B78" s="292"/>
      <c r="C78" s="299"/>
      <c r="D78" s="299"/>
      <c r="E78" s="299"/>
      <c r="F78" s="299"/>
      <c r="G78" s="300"/>
      <c r="H78" s="299"/>
      <c r="I78" s="299"/>
      <c r="J78" s="299"/>
      <c r="K78" s="293"/>
    </row>
    <row r="79" spans="2:11" s="1" customFormat="1" ht="15" customHeight="1">
      <c r="B79" s="292"/>
      <c r="C79" s="281" t="s">
        <v>51</v>
      </c>
      <c r="D79" s="301"/>
      <c r="E79" s="301"/>
      <c r="F79" s="302" t="s">
        <v>7323</v>
      </c>
      <c r="G79" s="303"/>
      <c r="H79" s="281" t="s">
        <v>7324</v>
      </c>
      <c r="I79" s="281" t="s">
        <v>7325</v>
      </c>
      <c r="J79" s="281">
        <v>20</v>
      </c>
      <c r="K79" s="293"/>
    </row>
    <row r="80" spans="2:11" s="1" customFormat="1" ht="15" customHeight="1">
      <c r="B80" s="292"/>
      <c r="C80" s="281" t="s">
        <v>7326</v>
      </c>
      <c r="D80" s="281"/>
      <c r="E80" s="281"/>
      <c r="F80" s="302" t="s">
        <v>7323</v>
      </c>
      <c r="G80" s="303"/>
      <c r="H80" s="281" t="s">
        <v>7327</v>
      </c>
      <c r="I80" s="281" t="s">
        <v>7325</v>
      </c>
      <c r="J80" s="281">
        <v>120</v>
      </c>
      <c r="K80" s="293"/>
    </row>
    <row r="81" spans="2:11" s="1" customFormat="1" ht="15" customHeight="1">
      <c r="B81" s="304"/>
      <c r="C81" s="281" t="s">
        <v>7328</v>
      </c>
      <c r="D81" s="281"/>
      <c r="E81" s="281"/>
      <c r="F81" s="302" t="s">
        <v>1224</v>
      </c>
      <c r="G81" s="303"/>
      <c r="H81" s="281" t="s">
        <v>7329</v>
      </c>
      <c r="I81" s="281" t="s">
        <v>7325</v>
      </c>
      <c r="J81" s="281">
        <v>50</v>
      </c>
      <c r="K81" s="293"/>
    </row>
    <row r="82" spans="2:11" s="1" customFormat="1" ht="15" customHeight="1">
      <c r="B82" s="304"/>
      <c r="C82" s="281" t="s">
        <v>7330</v>
      </c>
      <c r="D82" s="281"/>
      <c r="E82" s="281"/>
      <c r="F82" s="302" t="s">
        <v>7323</v>
      </c>
      <c r="G82" s="303"/>
      <c r="H82" s="281" t="s">
        <v>7331</v>
      </c>
      <c r="I82" s="281" t="s">
        <v>7332</v>
      </c>
      <c r="J82" s="281"/>
      <c r="K82" s="293"/>
    </row>
    <row r="83" spans="2:11" s="1" customFormat="1" ht="15" customHeight="1">
      <c r="B83" s="304"/>
      <c r="C83" s="305" t="s">
        <v>7333</v>
      </c>
      <c r="D83" s="305"/>
      <c r="E83" s="305"/>
      <c r="F83" s="306" t="s">
        <v>1224</v>
      </c>
      <c r="G83" s="305"/>
      <c r="H83" s="305" t="s">
        <v>7334</v>
      </c>
      <c r="I83" s="305" t="s">
        <v>7325</v>
      </c>
      <c r="J83" s="305">
        <v>15</v>
      </c>
      <c r="K83" s="293"/>
    </row>
    <row r="84" spans="2:11" s="1" customFormat="1" ht="15" customHeight="1">
      <c r="B84" s="304"/>
      <c r="C84" s="305" t="s">
        <v>7335</v>
      </c>
      <c r="D84" s="305"/>
      <c r="E84" s="305"/>
      <c r="F84" s="306" t="s">
        <v>1224</v>
      </c>
      <c r="G84" s="305"/>
      <c r="H84" s="305" t="s">
        <v>7336</v>
      </c>
      <c r="I84" s="305" t="s">
        <v>7325</v>
      </c>
      <c r="J84" s="305">
        <v>15</v>
      </c>
      <c r="K84" s="293"/>
    </row>
    <row r="85" spans="2:11" s="1" customFormat="1" ht="15" customHeight="1">
      <c r="B85" s="304"/>
      <c r="C85" s="305" t="s">
        <v>7337</v>
      </c>
      <c r="D85" s="305"/>
      <c r="E85" s="305"/>
      <c r="F85" s="306" t="s">
        <v>1224</v>
      </c>
      <c r="G85" s="305"/>
      <c r="H85" s="305" t="s">
        <v>7338</v>
      </c>
      <c r="I85" s="305" t="s">
        <v>7325</v>
      </c>
      <c r="J85" s="305">
        <v>20</v>
      </c>
      <c r="K85" s="293"/>
    </row>
    <row r="86" spans="2:11" s="1" customFormat="1" ht="15" customHeight="1">
      <c r="B86" s="304"/>
      <c r="C86" s="305" t="s">
        <v>7339</v>
      </c>
      <c r="D86" s="305"/>
      <c r="E86" s="305"/>
      <c r="F86" s="306" t="s">
        <v>1224</v>
      </c>
      <c r="G86" s="305"/>
      <c r="H86" s="305" t="s">
        <v>7340</v>
      </c>
      <c r="I86" s="305" t="s">
        <v>7325</v>
      </c>
      <c r="J86" s="305">
        <v>20</v>
      </c>
      <c r="K86" s="293"/>
    </row>
    <row r="87" spans="2:11" s="1" customFormat="1" ht="15" customHeight="1">
      <c r="B87" s="304"/>
      <c r="C87" s="281" t="s">
        <v>7341</v>
      </c>
      <c r="D87" s="281"/>
      <c r="E87" s="281"/>
      <c r="F87" s="302" t="s">
        <v>1224</v>
      </c>
      <c r="G87" s="303"/>
      <c r="H87" s="281" t="s">
        <v>7342</v>
      </c>
      <c r="I87" s="281" t="s">
        <v>7325</v>
      </c>
      <c r="J87" s="281">
        <v>50</v>
      </c>
      <c r="K87" s="293"/>
    </row>
    <row r="88" spans="2:11" s="1" customFormat="1" ht="15" customHeight="1">
      <c r="B88" s="304"/>
      <c r="C88" s="281" t="s">
        <v>7343</v>
      </c>
      <c r="D88" s="281"/>
      <c r="E88" s="281"/>
      <c r="F88" s="302" t="s">
        <v>1224</v>
      </c>
      <c r="G88" s="303"/>
      <c r="H88" s="281" t="s">
        <v>7344</v>
      </c>
      <c r="I88" s="281" t="s">
        <v>7325</v>
      </c>
      <c r="J88" s="281">
        <v>20</v>
      </c>
      <c r="K88" s="293"/>
    </row>
    <row r="89" spans="2:11" s="1" customFormat="1" ht="15" customHeight="1">
      <c r="B89" s="304"/>
      <c r="C89" s="281" t="s">
        <v>7345</v>
      </c>
      <c r="D89" s="281"/>
      <c r="E89" s="281"/>
      <c r="F89" s="302" t="s">
        <v>1224</v>
      </c>
      <c r="G89" s="303"/>
      <c r="H89" s="281" t="s">
        <v>7346</v>
      </c>
      <c r="I89" s="281" t="s">
        <v>7325</v>
      </c>
      <c r="J89" s="281">
        <v>20</v>
      </c>
      <c r="K89" s="293"/>
    </row>
    <row r="90" spans="2:11" s="1" customFormat="1" ht="15" customHeight="1">
      <c r="B90" s="304"/>
      <c r="C90" s="281" t="s">
        <v>7347</v>
      </c>
      <c r="D90" s="281"/>
      <c r="E90" s="281"/>
      <c r="F90" s="302" t="s">
        <v>1224</v>
      </c>
      <c r="G90" s="303"/>
      <c r="H90" s="281" t="s">
        <v>7348</v>
      </c>
      <c r="I90" s="281" t="s">
        <v>7325</v>
      </c>
      <c r="J90" s="281">
        <v>50</v>
      </c>
      <c r="K90" s="293"/>
    </row>
    <row r="91" spans="2:11" s="1" customFormat="1" ht="15" customHeight="1">
      <c r="B91" s="304"/>
      <c r="C91" s="281" t="s">
        <v>7349</v>
      </c>
      <c r="D91" s="281"/>
      <c r="E91" s="281"/>
      <c r="F91" s="302" t="s">
        <v>1224</v>
      </c>
      <c r="G91" s="303"/>
      <c r="H91" s="281" t="s">
        <v>7349</v>
      </c>
      <c r="I91" s="281" t="s">
        <v>7325</v>
      </c>
      <c r="J91" s="281">
        <v>50</v>
      </c>
      <c r="K91" s="293"/>
    </row>
    <row r="92" spans="2:11" s="1" customFormat="1" ht="15" customHeight="1">
      <c r="B92" s="304"/>
      <c r="C92" s="281" t="s">
        <v>7350</v>
      </c>
      <c r="D92" s="281"/>
      <c r="E92" s="281"/>
      <c r="F92" s="302" t="s">
        <v>1224</v>
      </c>
      <c r="G92" s="303"/>
      <c r="H92" s="281" t="s">
        <v>7351</v>
      </c>
      <c r="I92" s="281" t="s">
        <v>7325</v>
      </c>
      <c r="J92" s="281">
        <v>255</v>
      </c>
      <c r="K92" s="293"/>
    </row>
    <row r="93" spans="2:11" s="1" customFormat="1" ht="15" customHeight="1">
      <c r="B93" s="304"/>
      <c r="C93" s="281" t="s">
        <v>7352</v>
      </c>
      <c r="D93" s="281"/>
      <c r="E93" s="281"/>
      <c r="F93" s="302" t="s">
        <v>7323</v>
      </c>
      <c r="G93" s="303"/>
      <c r="H93" s="281" t="s">
        <v>7353</v>
      </c>
      <c r="I93" s="281" t="s">
        <v>7354</v>
      </c>
      <c r="J93" s="281"/>
      <c r="K93" s="293"/>
    </row>
    <row r="94" spans="2:11" s="1" customFormat="1" ht="15" customHeight="1">
      <c r="B94" s="304"/>
      <c r="C94" s="281" t="s">
        <v>7355</v>
      </c>
      <c r="D94" s="281"/>
      <c r="E94" s="281"/>
      <c r="F94" s="302" t="s">
        <v>7323</v>
      </c>
      <c r="G94" s="303"/>
      <c r="H94" s="281" t="s">
        <v>7356</v>
      </c>
      <c r="I94" s="281" t="s">
        <v>7357</v>
      </c>
      <c r="J94" s="281"/>
      <c r="K94" s="293"/>
    </row>
    <row r="95" spans="2:11" s="1" customFormat="1" ht="15" customHeight="1">
      <c r="B95" s="304"/>
      <c r="C95" s="281" t="s">
        <v>7358</v>
      </c>
      <c r="D95" s="281"/>
      <c r="E95" s="281"/>
      <c r="F95" s="302" t="s">
        <v>7323</v>
      </c>
      <c r="G95" s="303"/>
      <c r="H95" s="281" t="s">
        <v>7358</v>
      </c>
      <c r="I95" s="281" t="s">
        <v>7357</v>
      </c>
      <c r="J95" s="281"/>
      <c r="K95" s="293"/>
    </row>
    <row r="96" spans="2:11" s="1" customFormat="1" ht="15" customHeight="1">
      <c r="B96" s="304"/>
      <c r="C96" s="281" t="s">
        <v>36</v>
      </c>
      <c r="D96" s="281"/>
      <c r="E96" s="281"/>
      <c r="F96" s="302" t="s">
        <v>7323</v>
      </c>
      <c r="G96" s="303"/>
      <c r="H96" s="281" t="s">
        <v>7359</v>
      </c>
      <c r="I96" s="281" t="s">
        <v>7357</v>
      </c>
      <c r="J96" s="281"/>
      <c r="K96" s="293"/>
    </row>
    <row r="97" spans="2:11" s="1" customFormat="1" ht="15" customHeight="1">
      <c r="B97" s="304"/>
      <c r="C97" s="281" t="s">
        <v>46</v>
      </c>
      <c r="D97" s="281"/>
      <c r="E97" s="281"/>
      <c r="F97" s="302" t="s">
        <v>7323</v>
      </c>
      <c r="G97" s="303"/>
      <c r="H97" s="281" t="s">
        <v>7360</v>
      </c>
      <c r="I97" s="281" t="s">
        <v>7357</v>
      </c>
      <c r="J97" s="281"/>
      <c r="K97" s="293"/>
    </row>
    <row r="98" spans="2:11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pans="2:11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pans="2:11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pans="2:1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pans="2:11" s="1" customFormat="1" ht="45" customHeight="1">
      <c r="B102" s="292"/>
      <c r="C102" s="408" t="s">
        <v>7361</v>
      </c>
      <c r="D102" s="408"/>
      <c r="E102" s="408"/>
      <c r="F102" s="408"/>
      <c r="G102" s="408"/>
      <c r="H102" s="408"/>
      <c r="I102" s="408"/>
      <c r="J102" s="408"/>
      <c r="K102" s="293"/>
    </row>
    <row r="103" spans="2:11" s="1" customFormat="1" ht="17.25" customHeight="1">
      <c r="B103" s="292"/>
      <c r="C103" s="294" t="s">
        <v>7317</v>
      </c>
      <c r="D103" s="294"/>
      <c r="E103" s="294"/>
      <c r="F103" s="294" t="s">
        <v>7318</v>
      </c>
      <c r="G103" s="295"/>
      <c r="H103" s="294" t="s">
        <v>52</v>
      </c>
      <c r="I103" s="294" t="s">
        <v>55</v>
      </c>
      <c r="J103" s="294" t="s">
        <v>7319</v>
      </c>
      <c r="K103" s="293"/>
    </row>
    <row r="104" spans="2:11" s="1" customFormat="1" ht="17.25" customHeight="1">
      <c r="B104" s="292"/>
      <c r="C104" s="296" t="s">
        <v>7320</v>
      </c>
      <c r="D104" s="296"/>
      <c r="E104" s="296"/>
      <c r="F104" s="297" t="s">
        <v>7321</v>
      </c>
      <c r="G104" s="298"/>
      <c r="H104" s="296"/>
      <c r="I104" s="296"/>
      <c r="J104" s="296" t="s">
        <v>7322</v>
      </c>
      <c r="K104" s="293"/>
    </row>
    <row r="105" spans="2:11" s="1" customFormat="1" ht="5.25" customHeight="1">
      <c r="B105" s="292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pans="2:11" s="1" customFormat="1" ht="15" customHeight="1">
      <c r="B106" s="292"/>
      <c r="C106" s="281" t="s">
        <v>51</v>
      </c>
      <c r="D106" s="301"/>
      <c r="E106" s="301"/>
      <c r="F106" s="302" t="s">
        <v>7323</v>
      </c>
      <c r="G106" s="281"/>
      <c r="H106" s="281" t="s">
        <v>7362</v>
      </c>
      <c r="I106" s="281" t="s">
        <v>7325</v>
      </c>
      <c r="J106" s="281">
        <v>20</v>
      </c>
      <c r="K106" s="293"/>
    </row>
    <row r="107" spans="2:11" s="1" customFormat="1" ht="15" customHeight="1">
      <c r="B107" s="292"/>
      <c r="C107" s="281" t="s">
        <v>7326</v>
      </c>
      <c r="D107" s="281"/>
      <c r="E107" s="281"/>
      <c r="F107" s="302" t="s">
        <v>7323</v>
      </c>
      <c r="G107" s="281"/>
      <c r="H107" s="281" t="s">
        <v>7362</v>
      </c>
      <c r="I107" s="281" t="s">
        <v>7325</v>
      </c>
      <c r="J107" s="281">
        <v>120</v>
      </c>
      <c r="K107" s="293"/>
    </row>
    <row r="108" spans="2:11" s="1" customFormat="1" ht="15" customHeight="1">
      <c r="B108" s="304"/>
      <c r="C108" s="281" t="s">
        <v>7328</v>
      </c>
      <c r="D108" s="281"/>
      <c r="E108" s="281"/>
      <c r="F108" s="302" t="s">
        <v>1224</v>
      </c>
      <c r="G108" s="281"/>
      <c r="H108" s="281" t="s">
        <v>7362</v>
      </c>
      <c r="I108" s="281" t="s">
        <v>7325</v>
      </c>
      <c r="J108" s="281">
        <v>50</v>
      </c>
      <c r="K108" s="293"/>
    </row>
    <row r="109" spans="2:11" s="1" customFormat="1" ht="15" customHeight="1">
      <c r="B109" s="304"/>
      <c r="C109" s="281" t="s">
        <v>7330</v>
      </c>
      <c r="D109" s="281"/>
      <c r="E109" s="281"/>
      <c r="F109" s="302" t="s">
        <v>7323</v>
      </c>
      <c r="G109" s="281"/>
      <c r="H109" s="281" t="s">
        <v>7362</v>
      </c>
      <c r="I109" s="281" t="s">
        <v>7332</v>
      </c>
      <c r="J109" s="281"/>
      <c r="K109" s="293"/>
    </row>
    <row r="110" spans="2:11" s="1" customFormat="1" ht="15" customHeight="1">
      <c r="B110" s="304"/>
      <c r="C110" s="281" t="s">
        <v>7341</v>
      </c>
      <c r="D110" s="281"/>
      <c r="E110" s="281"/>
      <c r="F110" s="302" t="s">
        <v>1224</v>
      </c>
      <c r="G110" s="281"/>
      <c r="H110" s="281" t="s">
        <v>7362</v>
      </c>
      <c r="I110" s="281" t="s">
        <v>7325</v>
      </c>
      <c r="J110" s="281">
        <v>50</v>
      </c>
      <c r="K110" s="293"/>
    </row>
    <row r="111" spans="2:11" s="1" customFormat="1" ht="15" customHeight="1">
      <c r="B111" s="304"/>
      <c r="C111" s="281" t="s">
        <v>7349</v>
      </c>
      <c r="D111" s="281"/>
      <c r="E111" s="281"/>
      <c r="F111" s="302" t="s">
        <v>1224</v>
      </c>
      <c r="G111" s="281"/>
      <c r="H111" s="281" t="s">
        <v>7362</v>
      </c>
      <c r="I111" s="281" t="s">
        <v>7325</v>
      </c>
      <c r="J111" s="281">
        <v>50</v>
      </c>
      <c r="K111" s="293"/>
    </row>
    <row r="112" spans="2:11" s="1" customFormat="1" ht="15" customHeight="1">
      <c r="B112" s="304"/>
      <c r="C112" s="281" t="s">
        <v>7347</v>
      </c>
      <c r="D112" s="281"/>
      <c r="E112" s="281"/>
      <c r="F112" s="302" t="s">
        <v>1224</v>
      </c>
      <c r="G112" s="281"/>
      <c r="H112" s="281" t="s">
        <v>7362</v>
      </c>
      <c r="I112" s="281" t="s">
        <v>7325</v>
      </c>
      <c r="J112" s="281">
        <v>50</v>
      </c>
      <c r="K112" s="293"/>
    </row>
    <row r="113" spans="2:11" s="1" customFormat="1" ht="15" customHeight="1">
      <c r="B113" s="304"/>
      <c r="C113" s="281" t="s">
        <v>51</v>
      </c>
      <c r="D113" s="281"/>
      <c r="E113" s="281"/>
      <c r="F113" s="302" t="s">
        <v>7323</v>
      </c>
      <c r="G113" s="281"/>
      <c r="H113" s="281" t="s">
        <v>7363</v>
      </c>
      <c r="I113" s="281" t="s">
        <v>7325</v>
      </c>
      <c r="J113" s="281">
        <v>20</v>
      </c>
      <c r="K113" s="293"/>
    </row>
    <row r="114" spans="2:11" s="1" customFormat="1" ht="15" customHeight="1">
      <c r="B114" s="304"/>
      <c r="C114" s="281" t="s">
        <v>7364</v>
      </c>
      <c r="D114" s="281"/>
      <c r="E114" s="281"/>
      <c r="F114" s="302" t="s">
        <v>7323</v>
      </c>
      <c r="G114" s="281"/>
      <c r="H114" s="281" t="s">
        <v>7365</v>
      </c>
      <c r="I114" s="281" t="s">
        <v>7325</v>
      </c>
      <c r="J114" s="281">
        <v>120</v>
      </c>
      <c r="K114" s="293"/>
    </row>
    <row r="115" spans="2:11" s="1" customFormat="1" ht="15" customHeight="1">
      <c r="B115" s="304"/>
      <c r="C115" s="281" t="s">
        <v>36</v>
      </c>
      <c r="D115" s="281"/>
      <c r="E115" s="281"/>
      <c r="F115" s="302" t="s">
        <v>7323</v>
      </c>
      <c r="G115" s="281"/>
      <c r="H115" s="281" t="s">
        <v>7366</v>
      </c>
      <c r="I115" s="281" t="s">
        <v>7357</v>
      </c>
      <c r="J115" s="281"/>
      <c r="K115" s="293"/>
    </row>
    <row r="116" spans="2:11" s="1" customFormat="1" ht="15" customHeight="1">
      <c r="B116" s="304"/>
      <c r="C116" s="281" t="s">
        <v>46</v>
      </c>
      <c r="D116" s="281"/>
      <c r="E116" s="281"/>
      <c r="F116" s="302" t="s">
        <v>7323</v>
      </c>
      <c r="G116" s="281"/>
      <c r="H116" s="281" t="s">
        <v>7367</v>
      </c>
      <c r="I116" s="281" t="s">
        <v>7357</v>
      </c>
      <c r="J116" s="281"/>
      <c r="K116" s="293"/>
    </row>
    <row r="117" spans="2:11" s="1" customFormat="1" ht="15" customHeight="1">
      <c r="B117" s="304"/>
      <c r="C117" s="281" t="s">
        <v>55</v>
      </c>
      <c r="D117" s="281"/>
      <c r="E117" s="281"/>
      <c r="F117" s="302" t="s">
        <v>7323</v>
      </c>
      <c r="G117" s="281"/>
      <c r="H117" s="281" t="s">
        <v>7368</v>
      </c>
      <c r="I117" s="281" t="s">
        <v>7369</v>
      </c>
      <c r="J117" s="281"/>
      <c r="K117" s="293"/>
    </row>
    <row r="118" spans="2:11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pans="2:11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pans="2:11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pans="2:1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pans="2:11" s="1" customFormat="1" ht="45" customHeight="1">
      <c r="B122" s="320"/>
      <c r="C122" s="409" t="s">
        <v>7370</v>
      </c>
      <c r="D122" s="409"/>
      <c r="E122" s="409"/>
      <c r="F122" s="409"/>
      <c r="G122" s="409"/>
      <c r="H122" s="409"/>
      <c r="I122" s="409"/>
      <c r="J122" s="409"/>
      <c r="K122" s="321"/>
    </row>
    <row r="123" spans="2:11" s="1" customFormat="1" ht="17.25" customHeight="1">
      <c r="B123" s="322"/>
      <c r="C123" s="294" t="s">
        <v>7317</v>
      </c>
      <c r="D123" s="294"/>
      <c r="E123" s="294"/>
      <c r="F123" s="294" t="s">
        <v>7318</v>
      </c>
      <c r="G123" s="295"/>
      <c r="H123" s="294" t="s">
        <v>52</v>
      </c>
      <c r="I123" s="294" t="s">
        <v>55</v>
      </c>
      <c r="J123" s="294" t="s">
        <v>7319</v>
      </c>
      <c r="K123" s="323"/>
    </row>
    <row r="124" spans="2:11" s="1" customFormat="1" ht="17.25" customHeight="1">
      <c r="B124" s="322"/>
      <c r="C124" s="296" t="s">
        <v>7320</v>
      </c>
      <c r="D124" s="296"/>
      <c r="E124" s="296"/>
      <c r="F124" s="297" t="s">
        <v>7321</v>
      </c>
      <c r="G124" s="298"/>
      <c r="H124" s="296"/>
      <c r="I124" s="296"/>
      <c r="J124" s="296" t="s">
        <v>7322</v>
      </c>
      <c r="K124" s="323"/>
    </row>
    <row r="125" spans="2:11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pans="2:11" s="1" customFormat="1" ht="15" customHeight="1">
      <c r="B126" s="324"/>
      <c r="C126" s="281" t="s">
        <v>7326</v>
      </c>
      <c r="D126" s="301"/>
      <c r="E126" s="301"/>
      <c r="F126" s="302" t="s">
        <v>7323</v>
      </c>
      <c r="G126" s="281"/>
      <c r="H126" s="281" t="s">
        <v>7362</v>
      </c>
      <c r="I126" s="281" t="s">
        <v>7325</v>
      </c>
      <c r="J126" s="281">
        <v>120</v>
      </c>
      <c r="K126" s="327"/>
    </row>
    <row r="127" spans="2:11" s="1" customFormat="1" ht="15" customHeight="1">
      <c r="B127" s="324"/>
      <c r="C127" s="281" t="s">
        <v>7371</v>
      </c>
      <c r="D127" s="281"/>
      <c r="E127" s="281"/>
      <c r="F127" s="302" t="s">
        <v>7323</v>
      </c>
      <c r="G127" s="281"/>
      <c r="H127" s="281" t="s">
        <v>7372</v>
      </c>
      <c r="I127" s="281" t="s">
        <v>7325</v>
      </c>
      <c r="J127" s="281" t="s">
        <v>7373</v>
      </c>
      <c r="K127" s="327"/>
    </row>
    <row r="128" spans="2:11" s="1" customFormat="1" ht="15" customHeight="1">
      <c r="B128" s="324"/>
      <c r="C128" s="281" t="s">
        <v>83</v>
      </c>
      <c r="D128" s="281"/>
      <c r="E128" s="281"/>
      <c r="F128" s="302" t="s">
        <v>7323</v>
      </c>
      <c r="G128" s="281"/>
      <c r="H128" s="281" t="s">
        <v>7374</v>
      </c>
      <c r="I128" s="281" t="s">
        <v>7325</v>
      </c>
      <c r="J128" s="281" t="s">
        <v>7373</v>
      </c>
      <c r="K128" s="327"/>
    </row>
    <row r="129" spans="2:11" s="1" customFormat="1" ht="15" customHeight="1">
      <c r="B129" s="324"/>
      <c r="C129" s="281" t="s">
        <v>7333</v>
      </c>
      <c r="D129" s="281"/>
      <c r="E129" s="281"/>
      <c r="F129" s="302" t="s">
        <v>1224</v>
      </c>
      <c r="G129" s="281"/>
      <c r="H129" s="281" t="s">
        <v>7334</v>
      </c>
      <c r="I129" s="281" t="s">
        <v>7325</v>
      </c>
      <c r="J129" s="281">
        <v>15</v>
      </c>
      <c r="K129" s="327"/>
    </row>
    <row r="130" spans="2:11" s="1" customFormat="1" ht="15" customHeight="1">
      <c r="B130" s="324"/>
      <c r="C130" s="305" t="s">
        <v>7335</v>
      </c>
      <c r="D130" s="305"/>
      <c r="E130" s="305"/>
      <c r="F130" s="306" t="s">
        <v>1224</v>
      </c>
      <c r="G130" s="305"/>
      <c r="H130" s="305" t="s">
        <v>7336</v>
      </c>
      <c r="I130" s="305" t="s">
        <v>7325</v>
      </c>
      <c r="J130" s="305">
        <v>15</v>
      </c>
      <c r="K130" s="327"/>
    </row>
    <row r="131" spans="2:11" s="1" customFormat="1" ht="15" customHeight="1">
      <c r="B131" s="324"/>
      <c r="C131" s="305" t="s">
        <v>7337</v>
      </c>
      <c r="D131" s="305"/>
      <c r="E131" s="305"/>
      <c r="F131" s="306" t="s">
        <v>1224</v>
      </c>
      <c r="G131" s="305"/>
      <c r="H131" s="305" t="s">
        <v>7338</v>
      </c>
      <c r="I131" s="305" t="s">
        <v>7325</v>
      </c>
      <c r="J131" s="305">
        <v>20</v>
      </c>
      <c r="K131" s="327"/>
    </row>
    <row r="132" spans="2:11" s="1" customFormat="1" ht="15" customHeight="1">
      <c r="B132" s="324"/>
      <c r="C132" s="305" t="s">
        <v>7339</v>
      </c>
      <c r="D132" s="305"/>
      <c r="E132" s="305"/>
      <c r="F132" s="306" t="s">
        <v>1224</v>
      </c>
      <c r="G132" s="305"/>
      <c r="H132" s="305" t="s">
        <v>7340</v>
      </c>
      <c r="I132" s="305" t="s">
        <v>7325</v>
      </c>
      <c r="J132" s="305">
        <v>20</v>
      </c>
      <c r="K132" s="327"/>
    </row>
    <row r="133" spans="2:11" s="1" customFormat="1" ht="15" customHeight="1">
      <c r="B133" s="324"/>
      <c r="C133" s="281" t="s">
        <v>7328</v>
      </c>
      <c r="D133" s="281"/>
      <c r="E133" s="281"/>
      <c r="F133" s="302" t="s">
        <v>1224</v>
      </c>
      <c r="G133" s="281"/>
      <c r="H133" s="281" t="s">
        <v>7362</v>
      </c>
      <c r="I133" s="281" t="s">
        <v>7325</v>
      </c>
      <c r="J133" s="281">
        <v>50</v>
      </c>
      <c r="K133" s="327"/>
    </row>
    <row r="134" spans="2:11" s="1" customFormat="1" ht="15" customHeight="1">
      <c r="B134" s="324"/>
      <c r="C134" s="281" t="s">
        <v>7341</v>
      </c>
      <c r="D134" s="281"/>
      <c r="E134" s="281"/>
      <c r="F134" s="302" t="s">
        <v>1224</v>
      </c>
      <c r="G134" s="281"/>
      <c r="H134" s="281" t="s">
        <v>7362</v>
      </c>
      <c r="I134" s="281" t="s">
        <v>7325</v>
      </c>
      <c r="J134" s="281">
        <v>50</v>
      </c>
      <c r="K134" s="327"/>
    </row>
    <row r="135" spans="2:11" s="1" customFormat="1" ht="15" customHeight="1">
      <c r="B135" s="324"/>
      <c r="C135" s="281" t="s">
        <v>7347</v>
      </c>
      <c r="D135" s="281"/>
      <c r="E135" s="281"/>
      <c r="F135" s="302" t="s">
        <v>1224</v>
      </c>
      <c r="G135" s="281"/>
      <c r="H135" s="281" t="s">
        <v>7362</v>
      </c>
      <c r="I135" s="281" t="s">
        <v>7325</v>
      </c>
      <c r="J135" s="281">
        <v>50</v>
      </c>
      <c r="K135" s="327"/>
    </row>
    <row r="136" spans="2:11" s="1" customFormat="1" ht="15" customHeight="1">
      <c r="B136" s="324"/>
      <c r="C136" s="281" t="s">
        <v>7349</v>
      </c>
      <c r="D136" s="281"/>
      <c r="E136" s="281"/>
      <c r="F136" s="302" t="s">
        <v>1224</v>
      </c>
      <c r="G136" s="281"/>
      <c r="H136" s="281" t="s">
        <v>7362</v>
      </c>
      <c r="I136" s="281" t="s">
        <v>7325</v>
      </c>
      <c r="J136" s="281">
        <v>50</v>
      </c>
      <c r="K136" s="327"/>
    </row>
    <row r="137" spans="2:11" s="1" customFormat="1" ht="15" customHeight="1">
      <c r="B137" s="324"/>
      <c r="C137" s="281" t="s">
        <v>7350</v>
      </c>
      <c r="D137" s="281"/>
      <c r="E137" s="281"/>
      <c r="F137" s="302" t="s">
        <v>1224</v>
      </c>
      <c r="G137" s="281"/>
      <c r="H137" s="281" t="s">
        <v>7375</v>
      </c>
      <c r="I137" s="281" t="s">
        <v>7325</v>
      </c>
      <c r="J137" s="281">
        <v>255</v>
      </c>
      <c r="K137" s="327"/>
    </row>
    <row r="138" spans="2:11" s="1" customFormat="1" ht="15" customHeight="1">
      <c r="B138" s="324"/>
      <c r="C138" s="281" t="s">
        <v>7352</v>
      </c>
      <c r="D138" s="281"/>
      <c r="E138" s="281"/>
      <c r="F138" s="302" t="s">
        <v>7323</v>
      </c>
      <c r="G138" s="281"/>
      <c r="H138" s="281" t="s">
        <v>7376</v>
      </c>
      <c r="I138" s="281" t="s">
        <v>7354</v>
      </c>
      <c r="J138" s="281"/>
      <c r="K138" s="327"/>
    </row>
    <row r="139" spans="2:11" s="1" customFormat="1" ht="15" customHeight="1">
      <c r="B139" s="324"/>
      <c r="C139" s="281" t="s">
        <v>7355</v>
      </c>
      <c r="D139" s="281"/>
      <c r="E139" s="281"/>
      <c r="F139" s="302" t="s">
        <v>7323</v>
      </c>
      <c r="G139" s="281"/>
      <c r="H139" s="281" t="s">
        <v>7377</v>
      </c>
      <c r="I139" s="281" t="s">
        <v>7357</v>
      </c>
      <c r="J139" s="281"/>
      <c r="K139" s="327"/>
    </row>
    <row r="140" spans="2:11" s="1" customFormat="1" ht="15" customHeight="1">
      <c r="B140" s="324"/>
      <c r="C140" s="281" t="s">
        <v>7358</v>
      </c>
      <c r="D140" s="281"/>
      <c r="E140" s="281"/>
      <c r="F140" s="302" t="s">
        <v>7323</v>
      </c>
      <c r="G140" s="281"/>
      <c r="H140" s="281" t="s">
        <v>7358</v>
      </c>
      <c r="I140" s="281" t="s">
        <v>7357</v>
      </c>
      <c r="J140" s="281"/>
      <c r="K140" s="327"/>
    </row>
    <row r="141" spans="2:11" s="1" customFormat="1" ht="15" customHeight="1">
      <c r="B141" s="324"/>
      <c r="C141" s="281" t="s">
        <v>36</v>
      </c>
      <c r="D141" s="281"/>
      <c r="E141" s="281"/>
      <c r="F141" s="302" t="s">
        <v>7323</v>
      </c>
      <c r="G141" s="281"/>
      <c r="H141" s="281" t="s">
        <v>7378</v>
      </c>
      <c r="I141" s="281" t="s">
        <v>7357</v>
      </c>
      <c r="J141" s="281"/>
      <c r="K141" s="327"/>
    </row>
    <row r="142" spans="2:11" s="1" customFormat="1" ht="15" customHeight="1">
      <c r="B142" s="324"/>
      <c r="C142" s="281" t="s">
        <v>7379</v>
      </c>
      <c r="D142" s="281"/>
      <c r="E142" s="281"/>
      <c r="F142" s="302" t="s">
        <v>7323</v>
      </c>
      <c r="G142" s="281"/>
      <c r="H142" s="281" t="s">
        <v>7380</v>
      </c>
      <c r="I142" s="281" t="s">
        <v>7357</v>
      </c>
      <c r="J142" s="281"/>
      <c r="K142" s="327"/>
    </row>
    <row r="143" spans="2:11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pans="2:11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pans="2:11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pans="2:11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pans="2:11" s="1" customFormat="1" ht="45" customHeight="1">
      <c r="B147" s="292"/>
      <c r="C147" s="408" t="s">
        <v>7381</v>
      </c>
      <c r="D147" s="408"/>
      <c r="E147" s="408"/>
      <c r="F147" s="408"/>
      <c r="G147" s="408"/>
      <c r="H147" s="408"/>
      <c r="I147" s="408"/>
      <c r="J147" s="408"/>
      <c r="K147" s="293"/>
    </row>
    <row r="148" spans="2:11" s="1" customFormat="1" ht="17.25" customHeight="1">
      <c r="B148" s="292"/>
      <c r="C148" s="294" t="s">
        <v>7317</v>
      </c>
      <c r="D148" s="294"/>
      <c r="E148" s="294"/>
      <c r="F148" s="294" t="s">
        <v>7318</v>
      </c>
      <c r="G148" s="295"/>
      <c r="H148" s="294" t="s">
        <v>52</v>
      </c>
      <c r="I148" s="294" t="s">
        <v>55</v>
      </c>
      <c r="J148" s="294" t="s">
        <v>7319</v>
      </c>
      <c r="K148" s="293"/>
    </row>
    <row r="149" spans="2:11" s="1" customFormat="1" ht="17.25" customHeight="1">
      <c r="B149" s="292"/>
      <c r="C149" s="296" t="s">
        <v>7320</v>
      </c>
      <c r="D149" s="296"/>
      <c r="E149" s="296"/>
      <c r="F149" s="297" t="s">
        <v>7321</v>
      </c>
      <c r="G149" s="298"/>
      <c r="H149" s="296"/>
      <c r="I149" s="296"/>
      <c r="J149" s="296" t="s">
        <v>7322</v>
      </c>
      <c r="K149" s="293"/>
    </row>
    <row r="150" spans="2:11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pans="2:11" s="1" customFormat="1" ht="15" customHeight="1">
      <c r="B151" s="304"/>
      <c r="C151" s="331" t="s">
        <v>7326</v>
      </c>
      <c r="D151" s="281"/>
      <c r="E151" s="281"/>
      <c r="F151" s="332" t="s">
        <v>7323</v>
      </c>
      <c r="G151" s="281"/>
      <c r="H151" s="331" t="s">
        <v>7362</v>
      </c>
      <c r="I151" s="331" t="s">
        <v>7325</v>
      </c>
      <c r="J151" s="331">
        <v>120</v>
      </c>
      <c r="K151" s="327"/>
    </row>
    <row r="152" spans="2:11" s="1" customFormat="1" ht="15" customHeight="1">
      <c r="B152" s="304"/>
      <c r="C152" s="331" t="s">
        <v>7371</v>
      </c>
      <c r="D152" s="281"/>
      <c r="E152" s="281"/>
      <c r="F152" s="332" t="s">
        <v>7323</v>
      </c>
      <c r="G152" s="281"/>
      <c r="H152" s="331" t="s">
        <v>7382</v>
      </c>
      <c r="I152" s="331" t="s">
        <v>7325</v>
      </c>
      <c r="J152" s="331" t="s">
        <v>7373</v>
      </c>
      <c r="K152" s="327"/>
    </row>
    <row r="153" spans="2:11" s="1" customFormat="1" ht="15" customHeight="1">
      <c r="B153" s="304"/>
      <c r="C153" s="331" t="s">
        <v>83</v>
      </c>
      <c r="D153" s="281"/>
      <c r="E153" s="281"/>
      <c r="F153" s="332" t="s">
        <v>7323</v>
      </c>
      <c r="G153" s="281"/>
      <c r="H153" s="331" t="s">
        <v>7383</v>
      </c>
      <c r="I153" s="331" t="s">
        <v>7325</v>
      </c>
      <c r="J153" s="331" t="s">
        <v>7373</v>
      </c>
      <c r="K153" s="327"/>
    </row>
    <row r="154" spans="2:11" s="1" customFormat="1" ht="15" customHeight="1">
      <c r="B154" s="304"/>
      <c r="C154" s="331" t="s">
        <v>7328</v>
      </c>
      <c r="D154" s="281"/>
      <c r="E154" s="281"/>
      <c r="F154" s="332" t="s">
        <v>1224</v>
      </c>
      <c r="G154" s="281"/>
      <c r="H154" s="331" t="s">
        <v>7362</v>
      </c>
      <c r="I154" s="331" t="s">
        <v>7325</v>
      </c>
      <c r="J154" s="331">
        <v>50</v>
      </c>
      <c r="K154" s="327"/>
    </row>
    <row r="155" spans="2:11" s="1" customFormat="1" ht="15" customHeight="1">
      <c r="B155" s="304"/>
      <c r="C155" s="331" t="s">
        <v>7330</v>
      </c>
      <c r="D155" s="281"/>
      <c r="E155" s="281"/>
      <c r="F155" s="332" t="s">
        <v>7323</v>
      </c>
      <c r="G155" s="281"/>
      <c r="H155" s="331" t="s">
        <v>7362</v>
      </c>
      <c r="I155" s="331" t="s">
        <v>7332</v>
      </c>
      <c r="J155" s="331"/>
      <c r="K155" s="327"/>
    </row>
    <row r="156" spans="2:11" s="1" customFormat="1" ht="15" customHeight="1">
      <c r="B156" s="304"/>
      <c r="C156" s="331" t="s">
        <v>7341</v>
      </c>
      <c r="D156" s="281"/>
      <c r="E156" s="281"/>
      <c r="F156" s="332" t="s">
        <v>1224</v>
      </c>
      <c r="G156" s="281"/>
      <c r="H156" s="331" t="s">
        <v>7362</v>
      </c>
      <c r="I156" s="331" t="s">
        <v>7325</v>
      </c>
      <c r="J156" s="331">
        <v>50</v>
      </c>
      <c r="K156" s="327"/>
    </row>
    <row r="157" spans="2:11" s="1" customFormat="1" ht="15" customHeight="1">
      <c r="B157" s="304"/>
      <c r="C157" s="331" t="s">
        <v>7349</v>
      </c>
      <c r="D157" s="281"/>
      <c r="E157" s="281"/>
      <c r="F157" s="332" t="s">
        <v>1224</v>
      </c>
      <c r="G157" s="281"/>
      <c r="H157" s="331" t="s">
        <v>7362</v>
      </c>
      <c r="I157" s="331" t="s">
        <v>7325</v>
      </c>
      <c r="J157" s="331">
        <v>50</v>
      </c>
      <c r="K157" s="327"/>
    </row>
    <row r="158" spans="2:11" s="1" customFormat="1" ht="15" customHeight="1">
      <c r="B158" s="304"/>
      <c r="C158" s="331" t="s">
        <v>7347</v>
      </c>
      <c r="D158" s="281"/>
      <c r="E158" s="281"/>
      <c r="F158" s="332" t="s">
        <v>1224</v>
      </c>
      <c r="G158" s="281"/>
      <c r="H158" s="331" t="s">
        <v>7362</v>
      </c>
      <c r="I158" s="331" t="s">
        <v>7325</v>
      </c>
      <c r="J158" s="331">
        <v>50</v>
      </c>
      <c r="K158" s="327"/>
    </row>
    <row r="159" spans="2:11" s="1" customFormat="1" ht="15" customHeight="1">
      <c r="B159" s="304"/>
      <c r="C159" s="331" t="s">
        <v>205</v>
      </c>
      <c r="D159" s="281"/>
      <c r="E159" s="281"/>
      <c r="F159" s="332" t="s">
        <v>7323</v>
      </c>
      <c r="G159" s="281"/>
      <c r="H159" s="331" t="s">
        <v>7384</v>
      </c>
      <c r="I159" s="331" t="s">
        <v>7325</v>
      </c>
      <c r="J159" s="331" t="s">
        <v>7385</v>
      </c>
      <c r="K159" s="327"/>
    </row>
    <row r="160" spans="2:11" s="1" customFormat="1" ht="15" customHeight="1">
      <c r="B160" s="304"/>
      <c r="C160" s="331" t="s">
        <v>7386</v>
      </c>
      <c r="D160" s="281"/>
      <c r="E160" s="281"/>
      <c r="F160" s="332" t="s">
        <v>7323</v>
      </c>
      <c r="G160" s="281"/>
      <c r="H160" s="331" t="s">
        <v>7387</v>
      </c>
      <c r="I160" s="331" t="s">
        <v>7357</v>
      </c>
      <c r="J160" s="331"/>
      <c r="K160" s="327"/>
    </row>
    <row r="161" spans="2:1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pans="2:11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pans="2:11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pans="2:11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pans="2:11" s="1" customFormat="1" ht="45" customHeight="1">
      <c r="B165" s="273"/>
      <c r="C165" s="409" t="s">
        <v>7388</v>
      </c>
      <c r="D165" s="409"/>
      <c r="E165" s="409"/>
      <c r="F165" s="409"/>
      <c r="G165" s="409"/>
      <c r="H165" s="409"/>
      <c r="I165" s="409"/>
      <c r="J165" s="409"/>
      <c r="K165" s="274"/>
    </row>
    <row r="166" spans="2:11" s="1" customFormat="1" ht="17.25" customHeight="1">
      <c r="B166" s="273"/>
      <c r="C166" s="294" t="s">
        <v>7317</v>
      </c>
      <c r="D166" s="294"/>
      <c r="E166" s="294"/>
      <c r="F166" s="294" t="s">
        <v>7318</v>
      </c>
      <c r="G166" s="336"/>
      <c r="H166" s="337" t="s">
        <v>52</v>
      </c>
      <c r="I166" s="337" t="s">
        <v>55</v>
      </c>
      <c r="J166" s="294" t="s">
        <v>7319</v>
      </c>
      <c r="K166" s="274"/>
    </row>
    <row r="167" spans="2:11" s="1" customFormat="1" ht="17.25" customHeight="1">
      <c r="B167" s="275"/>
      <c r="C167" s="296" t="s">
        <v>7320</v>
      </c>
      <c r="D167" s="296"/>
      <c r="E167" s="296"/>
      <c r="F167" s="297" t="s">
        <v>7321</v>
      </c>
      <c r="G167" s="338"/>
      <c r="H167" s="339"/>
      <c r="I167" s="339"/>
      <c r="J167" s="296" t="s">
        <v>7322</v>
      </c>
      <c r="K167" s="276"/>
    </row>
    <row r="168" spans="2:11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pans="2:11" s="1" customFormat="1" ht="15" customHeight="1">
      <c r="B169" s="304"/>
      <c r="C169" s="281" t="s">
        <v>7326</v>
      </c>
      <c r="D169" s="281"/>
      <c r="E169" s="281"/>
      <c r="F169" s="302" t="s">
        <v>7323</v>
      </c>
      <c r="G169" s="281"/>
      <c r="H169" s="281" t="s">
        <v>7362</v>
      </c>
      <c r="I169" s="281" t="s">
        <v>7325</v>
      </c>
      <c r="J169" s="281">
        <v>120</v>
      </c>
      <c r="K169" s="327"/>
    </row>
    <row r="170" spans="2:11" s="1" customFormat="1" ht="15" customHeight="1">
      <c r="B170" s="304"/>
      <c r="C170" s="281" t="s">
        <v>7371</v>
      </c>
      <c r="D170" s="281"/>
      <c r="E170" s="281"/>
      <c r="F170" s="302" t="s">
        <v>7323</v>
      </c>
      <c r="G170" s="281"/>
      <c r="H170" s="281" t="s">
        <v>7372</v>
      </c>
      <c r="I170" s="281" t="s">
        <v>7325</v>
      </c>
      <c r="J170" s="281" t="s">
        <v>7373</v>
      </c>
      <c r="K170" s="327"/>
    </row>
    <row r="171" spans="2:11" s="1" customFormat="1" ht="15" customHeight="1">
      <c r="B171" s="304"/>
      <c r="C171" s="281" t="s">
        <v>83</v>
      </c>
      <c r="D171" s="281"/>
      <c r="E171" s="281"/>
      <c r="F171" s="302" t="s">
        <v>7323</v>
      </c>
      <c r="G171" s="281"/>
      <c r="H171" s="281" t="s">
        <v>7389</v>
      </c>
      <c r="I171" s="281" t="s">
        <v>7325</v>
      </c>
      <c r="J171" s="281" t="s">
        <v>7373</v>
      </c>
      <c r="K171" s="327"/>
    </row>
    <row r="172" spans="2:11" s="1" customFormat="1" ht="15" customHeight="1">
      <c r="B172" s="304"/>
      <c r="C172" s="281" t="s">
        <v>7328</v>
      </c>
      <c r="D172" s="281"/>
      <c r="E172" s="281"/>
      <c r="F172" s="302" t="s">
        <v>1224</v>
      </c>
      <c r="G172" s="281"/>
      <c r="H172" s="281" t="s">
        <v>7389</v>
      </c>
      <c r="I172" s="281" t="s">
        <v>7325</v>
      </c>
      <c r="J172" s="281">
        <v>50</v>
      </c>
      <c r="K172" s="327"/>
    </row>
    <row r="173" spans="2:11" s="1" customFormat="1" ht="15" customHeight="1">
      <c r="B173" s="304"/>
      <c r="C173" s="281" t="s">
        <v>7330</v>
      </c>
      <c r="D173" s="281"/>
      <c r="E173" s="281"/>
      <c r="F173" s="302" t="s">
        <v>7323</v>
      </c>
      <c r="G173" s="281"/>
      <c r="H173" s="281" t="s">
        <v>7389</v>
      </c>
      <c r="I173" s="281" t="s">
        <v>7332</v>
      </c>
      <c r="J173" s="281"/>
      <c r="K173" s="327"/>
    </row>
    <row r="174" spans="2:11" s="1" customFormat="1" ht="15" customHeight="1">
      <c r="B174" s="304"/>
      <c r="C174" s="281" t="s">
        <v>7341</v>
      </c>
      <c r="D174" s="281"/>
      <c r="E174" s="281"/>
      <c r="F174" s="302" t="s">
        <v>1224</v>
      </c>
      <c r="G174" s="281"/>
      <c r="H174" s="281" t="s">
        <v>7389</v>
      </c>
      <c r="I174" s="281" t="s">
        <v>7325</v>
      </c>
      <c r="J174" s="281">
        <v>50</v>
      </c>
      <c r="K174" s="327"/>
    </row>
    <row r="175" spans="2:11" s="1" customFormat="1" ht="15" customHeight="1">
      <c r="B175" s="304"/>
      <c r="C175" s="281" t="s">
        <v>7349</v>
      </c>
      <c r="D175" s="281"/>
      <c r="E175" s="281"/>
      <c r="F175" s="302" t="s">
        <v>1224</v>
      </c>
      <c r="G175" s="281"/>
      <c r="H175" s="281" t="s">
        <v>7389</v>
      </c>
      <c r="I175" s="281" t="s">
        <v>7325</v>
      </c>
      <c r="J175" s="281">
        <v>50</v>
      </c>
      <c r="K175" s="327"/>
    </row>
    <row r="176" spans="2:11" s="1" customFormat="1" ht="15" customHeight="1">
      <c r="B176" s="304"/>
      <c r="C176" s="281" t="s">
        <v>7347</v>
      </c>
      <c r="D176" s="281"/>
      <c r="E176" s="281"/>
      <c r="F176" s="302" t="s">
        <v>1224</v>
      </c>
      <c r="G176" s="281"/>
      <c r="H176" s="281" t="s">
        <v>7389</v>
      </c>
      <c r="I176" s="281" t="s">
        <v>7325</v>
      </c>
      <c r="J176" s="281">
        <v>50</v>
      </c>
      <c r="K176" s="327"/>
    </row>
    <row r="177" spans="2:11" s="1" customFormat="1" ht="15" customHeight="1">
      <c r="B177" s="304"/>
      <c r="C177" s="281" t="s">
        <v>230</v>
      </c>
      <c r="D177" s="281"/>
      <c r="E177" s="281"/>
      <c r="F177" s="302" t="s">
        <v>7323</v>
      </c>
      <c r="G177" s="281"/>
      <c r="H177" s="281" t="s">
        <v>7390</v>
      </c>
      <c r="I177" s="281" t="s">
        <v>7391</v>
      </c>
      <c r="J177" s="281"/>
      <c r="K177" s="327"/>
    </row>
    <row r="178" spans="2:11" s="1" customFormat="1" ht="15" customHeight="1">
      <c r="B178" s="304"/>
      <c r="C178" s="281" t="s">
        <v>55</v>
      </c>
      <c r="D178" s="281"/>
      <c r="E178" s="281"/>
      <c r="F178" s="302" t="s">
        <v>7323</v>
      </c>
      <c r="G178" s="281"/>
      <c r="H178" s="281" t="s">
        <v>7392</v>
      </c>
      <c r="I178" s="281" t="s">
        <v>7393</v>
      </c>
      <c r="J178" s="281">
        <v>1</v>
      </c>
      <c r="K178" s="327"/>
    </row>
    <row r="179" spans="2:11" s="1" customFormat="1" ht="15" customHeight="1">
      <c r="B179" s="304"/>
      <c r="C179" s="281" t="s">
        <v>51</v>
      </c>
      <c r="D179" s="281"/>
      <c r="E179" s="281"/>
      <c r="F179" s="302" t="s">
        <v>7323</v>
      </c>
      <c r="G179" s="281"/>
      <c r="H179" s="281" t="s">
        <v>7394</v>
      </c>
      <c r="I179" s="281" t="s">
        <v>7325</v>
      </c>
      <c r="J179" s="281">
        <v>20</v>
      </c>
      <c r="K179" s="327"/>
    </row>
    <row r="180" spans="2:11" s="1" customFormat="1" ht="15" customHeight="1">
      <c r="B180" s="304"/>
      <c r="C180" s="281" t="s">
        <v>52</v>
      </c>
      <c r="D180" s="281"/>
      <c r="E180" s="281"/>
      <c r="F180" s="302" t="s">
        <v>7323</v>
      </c>
      <c r="G180" s="281"/>
      <c r="H180" s="281" t="s">
        <v>7395</v>
      </c>
      <c r="I180" s="281" t="s">
        <v>7325</v>
      </c>
      <c r="J180" s="281">
        <v>255</v>
      </c>
      <c r="K180" s="327"/>
    </row>
    <row r="181" spans="2:11" s="1" customFormat="1" ht="15" customHeight="1">
      <c r="B181" s="304"/>
      <c r="C181" s="281" t="s">
        <v>231</v>
      </c>
      <c r="D181" s="281"/>
      <c r="E181" s="281"/>
      <c r="F181" s="302" t="s">
        <v>7323</v>
      </c>
      <c r="G181" s="281"/>
      <c r="H181" s="281" t="s">
        <v>7287</v>
      </c>
      <c r="I181" s="281" t="s">
        <v>7325</v>
      </c>
      <c r="J181" s="281">
        <v>10</v>
      </c>
      <c r="K181" s="327"/>
    </row>
    <row r="182" spans="2:11" s="1" customFormat="1" ht="15" customHeight="1">
      <c r="B182" s="304"/>
      <c r="C182" s="281" t="s">
        <v>232</v>
      </c>
      <c r="D182" s="281"/>
      <c r="E182" s="281"/>
      <c r="F182" s="302" t="s">
        <v>7323</v>
      </c>
      <c r="G182" s="281"/>
      <c r="H182" s="281" t="s">
        <v>7396</v>
      </c>
      <c r="I182" s="281" t="s">
        <v>7357</v>
      </c>
      <c r="J182" s="281"/>
      <c r="K182" s="327"/>
    </row>
    <row r="183" spans="2:11" s="1" customFormat="1" ht="15" customHeight="1">
      <c r="B183" s="304"/>
      <c r="C183" s="281" t="s">
        <v>7397</v>
      </c>
      <c r="D183" s="281"/>
      <c r="E183" s="281"/>
      <c r="F183" s="302" t="s">
        <v>7323</v>
      </c>
      <c r="G183" s="281"/>
      <c r="H183" s="281" t="s">
        <v>7398</v>
      </c>
      <c r="I183" s="281" t="s">
        <v>7357</v>
      </c>
      <c r="J183" s="281"/>
      <c r="K183" s="327"/>
    </row>
    <row r="184" spans="2:11" s="1" customFormat="1" ht="15" customHeight="1">
      <c r="B184" s="304"/>
      <c r="C184" s="281" t="s">
        <v>7386</v>
      </c>
      <c r="D184" s="281"/>
      <c r="E184" s="281"/>
      <c r="F184" s="302" t="s">
        <v>7323</v>
      </c>
      <c r="G184" s="281"/>
      <c r="H184" s="281" t="s">
        <v>7399</v>
      </c>
      <c r="I184" s="281" t="s">
        <v>7357</v>
      </c>
      <c r="J184" s="281"/>
      <c r="K184" s="327"/>
    </row>
    <row r="185" spans="2:11" s="1" customFormat="1" ht="15" customHeight="1">
      <c r="B185" s="304"/>
      <c r="C185" s="281" t="s">
        <v>234</v>
      </c>
      <c r="D185" s="281"/>
      <c r="E185" s="281"/>
      <c r="F185" s="302" t="s">
        <v>1224</v>
      </c>
      <c r="G185" s="281"/>
      <c r="H185" s="281" t="s">
        <v>7400</v>
      </c>
      <c r="I185" s="281" t="s">
        <v>7325</v>
      </c>
      <c r="J185" s="281">
        <v>50</v>
      </c>
      <c r="K185" s="327"/>
    </row>
    <row r="186" spans="2:11" s="1" customFormat="1" ht="15" customHeight="1">
      <c r="B186" s="304"/>
      <c r="C186" s="281" t="s">
        <v>7401</v>
      </c>
      <c r="D186" s="281"/>
      <c r="E186" s="281"/>
      <c r="F186" s="302" t="s">
        <v>1224</v>
      </c>
      <c r="G186" s="281"/>
      <c r="H186" s="281" t="s">
        <v>7402</v>
      </c>
      <c r="I186" s="281" t="s">
        <v>7403</v>
      </c>
      <c r="J186" s="281"/>
      <c r="K186" s="327"/>
    </row>
    <row r="187" spans="2:11" s="1" customFormat="1" ht="15" customHeight="1">
      <c r="B187" s="304"/>
      <c r="C187" s="281" t="s">
        <v>7404</v>
      </c>
      <c r="D187" s="281"/>
      <c r="E187" s="281"/>
      <c r="F187" s="302" t="s">
        <v>1224</v>
      </c>
      <c r="G187" s="281"/>
      <c r="H187" s="281" t="s">
        <v>7405</v>
      </c>
      <c r="I187" s="281" t="s">
        <v>7403</v>
      </c>
      <c r="J187" s="281"/>
      <c r="K187" s="327"/>
    </row>
    <row r="188" spans="2:11" s="1" customFormat="1" ht="15" customHeight="1">
      <c r="B188" s="304"/>
      <c r="C188" s="281" t="s">
        <v>7406</v>
      </c>
      <c r="D188" s="281"/>
      <c r="E188" s="281"/>
      <c r="F188" s="302" t="s">
        <v>1224</v>
      </c>
      <c r="G188" s="281"/>
      <c r="H188" s="281" t="s">
        <v>7407</v>
      </c>
      <c r="I188" s="281" t="s">
        <v>7403</v>
      </c>
      <c r="J188" s="281"/>
      <c r="K188" s="327"/>
    </row>
    <row r="189" spans="2:11" s="1" customFormat="1" ht="15" customHeight="1">
      <c r="B189" s="304"/>
      <c r="C189" s="340" t="s">
        <v>7408</v>
      </c>
      <c r="D189" s="281"/>
      <c r="E189" s="281"/>
      <c r="F189" s="302" t="s">
        <v>1224</v>
      </c>
      <c r="G189" s="281"/>
      <c r="H189" s="281" t="s">
        <v>7409</v>
      </c>
      <c r="I189" s="281" t="s">
        <v>7410</v>
      </c>
      <c r="J189" s="341" t="s">
        <v>7411</v>
      </c>
      <c r="K189" s="327"/>
    </row>
    <row r="190" spans="2:11" s="1" customFormat="1" ht="15" customHeight="1">
      <c r="B190" s="304"/>
      <c r="C190" s="340" t="s">
        <v>40</v>
      </c>
      <c r="D190" s="281"/>
      <c r="E190" s="281"/>
      <c r="F190" s="302" t="s">
        <v>7323</v>
      </c>
      <c r="G190" s="281"/>
      <c r="H190" s="278" t="s">
        <v>7412</v>
      </c>
      <c r="I190" s="281" t="s">
        <v>7413</v>
      </c>
      <c r="J190" s="281"/>
      <c r="K190" s="327"/>
    </row>
    <row r="191" spans="2:11" s="1" customFormat="1" ht="15" customHeight="1">
      <c r="B191" s="304"/>
      <c r="C191" s="340" t="s">
        <v>7414</v>
      </c>
      <c r="D191" s="281"/>
      <c r="E191" s="281"/>
      <c r="F191" s="302" t="s">
        <v>7323</v>
      </c>
      <c r="G191" s="281"/>
      <c r="H191" s="281" t="s">
        <v>7415</v>
      </c>
      <c r="I191" s="281" t="s">
        <v>7357</v>
      </c>
      <c r="J191" s="281"/>
      <c r="K191" s="327"/>
    </row>
    <row r="192" spans="2:11" s="1" customFormat="1" ht="15" customHeight="1">
      <c r="B192" s="304"/>
      <c r="C192" s="340" t="s">
        <v>7416</v>
      </c>
      <c r="D192" s="281"/>
      <c r="E192" s="281"/>
      <c r="F192" s="302" t="s">
        <v>7323</v>
      </c>
      <c r="G192" s="281"/>
      <c r="H192" s="281" t="s">
        <v>7417</v>
      </c>
      <c r="I192" s="281" t="s">
        <v>7357</v>
      </c>
      <c r="J192" s="281"/>
      <c r="K192" s="327"/>
    </row>
    <row r="193" spans="2:11" s="1" customFormat="1" ht="15" customHeight="1">
      <c r="B193" s="304"/>
      <c r="C193" s="340" t="s">
        <v>7418</v>
      </c>
      <c r="D193" s="281"/>
      <c r="E193" s="281"/>
      <c r="F193" s="302" t="s">
        <v>1224</v>
      </c>
      <c r="G193" s="281"/>
      <c r="H193" s="281" t="s">
        <v>7419</v>
      </c>
      <c r="I193" s="281" t="s">
        <v>7357</v>
      </c>
      <c r="J193" s="281"/>
      <c r="K193" s="327"/>
    </row>
    <row r="194" spans="2:11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pans="2:11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pans="2:11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pans="2:11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pans="2:11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pans="2:11" s="1" customFormat="1" ht="21">
      <c r="B199" s="273"/>
      <c r="C199" s="409" t="s">
        <v>7420</v>
      </c>
      <c r="D199" s="409"/>
      <c r="E199" s="409"/>
      <c r="F199" s="409"/>
      <c r="G199" s="409"/>
      <c r="H199" s="409"/>
      <c r="I199" s="409"/>
      <c r="J199" s="409"/>
      <c r="K199" s="274"/>
    </row>
    <row r="200" spans="2:11" s="1" customFormat="1" ht="25.5" customHeight="1">
      <c r="B200" s="273"/>
      <c r="C200" s="343" t="s">
        <v>7421</v>
      </c>
      <c r="D200" s="343"/>
      <c r="E200" s="343"/>
      <c r="F200" s="343" t="s">
        <v>7422</v>
      </c>
      <c r="G200" s="344"/>
      <c r="H200" s="410" t="s">
        <v>7423</v>
      </c>
      <c r="I200" s="410"/>
      <c r="J200" s="410"/>
      <c r="K200" s="274"/>
    </row>
    <row r="201" spans="2:1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pans="2:11" s="1" customFormat="1" ht="15" customHeight="1">
      <c r="B202" s="304"/>
      <c r="C202" s="281" t="s">
        <v>7413</v>
      </c>
      <c r="D202" s="281"/>
      <c r="E202" s="281"/>
      <c r="F202" s="302" t="s">
        <v>41</v>
      </c>
      <c r="G202" s="281"/>
      <c r="H202" s="411" t="s">
        <v>7424</v>
      </c>
      <c r="I202" s="411"/>
      <c r="J202" s="411"/>
      <c r="K202" s="327"/>
    </row>
    <row r="203" spans="2:11" s="1" customFormat="1" ht="15" customHeight="1">
      <c r="B203" s="304"/>
      <c r="C203" s="281"/>
      <c r="D203" s="281"/>
      <c r="E203" s="281"/>
      <c r="F203" s="302" t="s">
        <v>42</v>
      </c>
      <c r="G203" s="281"/>
      <c r="H203" s="411" t="s">
        <v>7425</v>
      </c>
      <c r="I203" s="411"/>
      <c r="J203" s="411"/>
      <c r="K203" s="327"/>
    </row>
    <row r="204" spans="2:11" s="1" customFormat="1" ht="15" customHeight="1">
      <c r="B204" s="304"/>
      <c r="C204" s="281"/>
      <c r="D204" s="281"/>
      <c r="E204" s="281"/>
      <c r="F204" s="302" t="s">
        <v>45</v>
      </c>
      <c r="G204" s="281"/>
      <c r="H204" s="411" t="s">
        <v>7426</v>
      </c>
      <c r="I204" s="411"/>
      <c r="J204" s="411"/>
      <c r="K204" s="327"/>
    </row>
    <row r="205" spans="2:11" s="1" customFormat="1" ht="15" customHeight="1">
      <c r="B205" s="304"/>
      <c r="C205" s="281"/>
      <c r="D205" s="281"/>
      <c r="E205" s="281"/>
      <c r="F205" s="302" t="s">
        <v>43</v>
      </c>
      <c r="G205" s="281"/>
      <c r="H205" s="411" t="s">
        <v>7427</v>
      </c>
      <c r="I205" s="411"/>
      <c r="J205" s="411"/>
      <c r="K205" s="327"/>
    </row>
    <row r="206" spans="2:11" s="1" customFormat="1" ht="15" customHeight="1">
      <c r="B206" s="304"/>
      <c r="C206" s="281"/>
      <c r="D206" s="281"/>
      <c r="E206" s="281"/>
      <c r="F206" s="302" t="s">
        <v>44</v>
      </c>
      <c r="G206" s="281"/>
      <c r="H206" s="411" t="s">
        <v>7428</v>
      </c>
      <c r="I206" s="411"/>
      <c r="J206" s="411"/>
      <c r="K206" s="327"/>
    </row>
    <row r="207" spans="2:11" s="1" customFormat="1" ht="15" customHeight="1">
      <c r="B207" s="304"/>
      <c r="C207" s="281"/>
      <c r="D207" s="281"/>
      <c r="E207" s="281"/>
      <c r="F207" s="302"/>
      <c r="G207" s="281"/>
      <c r="H207" s="281"/>
      <c r="I207" s="281"/>
      <c r="J207" s="281"/>
      <c r="K207" s="327"/>
    </row>
    <row r="208" spans="2:11" s="1" customFormat="1" ht="15" customHeight="1">
      <c r="B208" s="304"/>
      <c r="C208" s="281" t="s">
        <v>7369</v>
      </c>
      <c r="D208" s="281"/>
      <c r="E208" s="281"/>
      <c r="F208" s="302" t="s">
        <v>76</v>
      </c>
      <c r="G208" s="281"/>
      <c r="H208" s="411" t="s">
        <v>7429</v>
      </c>
      <c r="I208" s="411"/>
      <c r="J208" s="411"/>
      <c r="K208" s="327"/>
    </row>
    <row r="209" spans="2:11" s="1" customFormat="1" ht="15" customHeight="1">
      <c r="B209" s="304"/>
      <c r="C209" s="281"/>
      <c r="D209" s="281"/>
      <c r="E209" s="281"/>
      <c r="F209" s="302" t="s">
        <v>7269</v>
      </c>
      <c r="G209" s="281"/>
      <c r="H209" s="411" t="s">
        <v>7270</v>
      </c>
      <c r="I209" s="411"/>
      <c r="J209" s="411"/>
      <c r="K209" s="327"/>
    </row>
    <row r="210" spans="2:11" s="1" customFormat="1" ht="15" customHeight="1">
      <c r="B210" s="304"/>
      <c r="C210" s="281"/>
      <c r="D210" s="281"/>
      <c r="E210" s="281"/>
      <c r="F210" s="302" t="s">
        <v>7267</v>
      </c>
      <c r="G210" s="281"/>
      <c r="H210" s="411" t="s">
        <v>7430</v>
      </c>
      <c r="I210" s="411"/>
      <c r="J210" s="411"/>
      <c r="K210" s="327"/>
    </row>
    <row r="211" spans="2:11" s="1" customFormat="1" ht="15" customHeight="1">
      <c r="B211" s="345"/>
      <c r="C211" s="281"/>
      <c r="D211" s="281"/>
      <c r="E211" s="281"/>
      <c r="F211" s="302" t="s">
        <v>7271</v>
      </c>
      <c r="G211" s="340"/>
      <c r="H211" s="412" t="s">
        <v>7028</v>
      </c>
      <c r="I211" s="412"/>
      <c r="J211" s="412"/>
      <c r="K211" s="346"/>
    </row>
    <row r="212" spans="2:11" s="1" customFormat="1" ht="15" customHeight="1">
      <c r="B212" s="345"/>
      <c r="C212" s="281"/>
      <c r="D212" s="281"/>
      <c r="E212" s="281"/>
      <c r="F212" s="302" t="s">
        <v>6895</v>
      </c>
      <c r="G212" s="340"/>
      <c r="H212" s="412" t="s">
        <v>7242</v>
      </c>
      <c r="I212" s="412"/>
      <c r="J212" s="412"/>
      <c r="K212" s="346"/>
    </row>
    <row r="213" spans="2:11" s="1" customFormat="1" ht="15" customHeight="1">
      <c r="B213" s="345"/>
      <c r="C213" s="281"/>
      <c r="D213" s="281"/>
      <c r="E213" s="281"/>
      <c r="F213" s="302"/>
      <c r="G213" s="340"/>
      <c r="H213" s="331"/>
      <c r="I213" s="331"/>
      <c r="J213" s="331"/>
      <c r="K213" s="346"/>
    </row>
    <row r="214" spans="2:11" s="1" customFormat="1" ht="15" customHeight="1">
      <c r="B214" s="345"/>
      <c r="C214" s="281" t="s">
        <v>7393</v>
      </c>
      <c r="D214" s="281"/>
      <c r="E214" s="281"/>
      <c r="F214" s="302">
        <v>1</v>
      </c>
      <c r="G214" s="340"/>
      <c r="H214" s="412" t="s">
        <v>7431</v>
      </c>
      <c r="I214" s="412"/>
      <c r="J214" s="412"/>
      <c r="K214" s="346"/>
    </row>
    <row r="215" spans="2:11" s="1" customFormat="1" ht="15" customHeight="1">
      <c r="B215" s="345"/>
      <c r="C215" s="281"/>
      <c r="D215" s="281"/>
      <c r="E215" s="281"/>
      <c r="F215" s="302">
        <v>2</v>
      </c>
      <c r="G215" s="340"/>
      <c r="H215" s="412" t="s">
        <v>7432</v>
      </c>
      <c r="I215" s="412"/>
      <c r="J215" s="412"/>
      <c r="K215" s="346"/>
    </row>
    <row r="216" spans="2:11" s="1" customFormat="1" ht="15" customHeight="1">
      <c r="B216" s="345"/>
      <c r="C216" s="281"/>
      <c r="D216" s="281"/>
      <c r="E216" s="281"/>
      <c r="F216" s="302">
        <v>3</v>
      </c>
      <c r="G216" s="340"/>
      <c r="H216" s="412" t="s">
        <v>7433</v>
      </c>
      <c r="I216" s="412"/>
      <c r="J216" s="412"/>
      <c r="K216" s="346"/>
    </row>
    <row r="217" spans="2:11" s="1" customFormat="1" ht="15" customHeight="1">
      <c r="B217" s="345"/>
      <c r="C217" s="281"/>
      <c r="D217" s="281"/>
      <c r="E217" s="281"/>
      <c r="F217" s="302">
        <v>4</v>
      </c>
      <c r="G217" s="340"/>
      <c r="H217" s="412" t="s">
        <v>7434</v>
      </c>
      <c r="I217" s="412"/>
      <c r="J217" s="412"/>
      <c r="K217" s="346"/>
    </row>
    <row r="218" spans="2:11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75</vt:i4>
      </vt:variant>
    </vt:vector>
  </HeadingPairs>
  <TitlesOfParts>
    <vt:vector size="113" baseType="lpstr">
      <vt:lpstr>Rekapitulace stavby</vt:lpstr>
      <vt:lpstr>SO 01 - Jídelna</vt:lpstr>
      <vt:lpstr>SO 01.4.3. - VZT a chlazení</vt:lpstr>
      <vt:lpstr>SO 01.4.5. - ZTI</vt:lpstr>
      <vt:lpstr>SO 01.4.7. - Silnoproud</vt:lpstr>
      <vt:lpstr>SO 01.4.8. - Slaboproud</vt:lpstr>
      <vt:lpstr>SO 01.4.9 - Gastro</vt:lpstr>
      <vt:lpstr>SO 02 - Půdní vestavba</vt:lpstr>
      <vt:lpstr>SO 02.4.1 - ÚT</vt:lpstr>
      <vt:lpstr>SO 02.4.3. - VZT a chlazení</vt:lpstr>
      <vt:lpstr>SO 02.4.4. - MaR</vt:lpstr>
      <vt:lpstr>SO 02.4.56 - ZTI</vt:lpstr>
      <vt:lpstr>SO 02.4.7. - Silnoproud</vt:lpstr>
      <vt:lpstr>SO 02.4.8. - Slaboproud</vt:lpstr>
      <vt:lpstr>SO 03 - Komunikace a zpev...</vt:lpstr>
      <vt:lpstr>SO 05 - Přeložka horkovodu</vt:lpstr>
      <vt:lpstr>01 - Doplnění svorníků v ...</vt:lpstr>
      <vt:lpstr>02 - Oprava nátěrů ocelov...</vt:lpstr>
      <vt:lpstr>03 - Doplnění svorníků na...</vt:lpstr>
      <vt:lpstr>01 - Silnoproud 3.NP</vt:lpstr>
      <vt:lpstr>02 - Slaboproud 3.NP</vt:lpstr>
      <vt:lpstr>01 - D1.4.5 - ZTI - pračka</vt:lpstr>
      <vt:lpstr>02 - D.1.4.7 - Elektro si...</vt:lpstr>
      <vt:lpstr>03 - Změny ve varně a záz...</vt:lpstr>
      <vt:lpstr>04 - Příčka ve varně</vt:lpstr>
      <vt:lpstr>01 - Doplnění obkladů v j...</vt:lpstr>
      <vt:lpstr>01 - Změna využití na 2 k...</vt:lpstr>
      <vt:lpstr>01 - Doplnění UT ve 3.NP ...</vt:lpstr>
      <vt:lpstr>01 - Obnovení oplocení u ...</vt:lpstr>
      <vt:lpstr>02 - Úprava znečištěných ...</vt:lpstr>
      <vt:lpstr>03 - Opravy - obecné</vt:lpstr>
      <vt:lpstr>04 - Oprava omítek a podl...</vt:lpstr>
      <vt:lpstr>05 - Zbroušení podlahy ve...</vt:lpstr>
      <vt:lpstr>01 - Demontáž provizorní...</vt:lpstr>
      <vt:lpstr>02 - Zkoušky</vt:lpstr>
      <vt:lpstr>03 - Inženýrská činnost -...</vt:lpstr>
      <vt:lpstr>v - VRN</vt:lpstr>
      <vt:lpstr>Pokyny pro vyplnění</vt:lpstr>
      <vt:lpstr>'01 - D1.4.5 - ZTI - pračka'!Názvy_tisku</vt:lpstr>
      <vt:lpstr>'01 - Demontáž provizorní...'!Názvy_tisku</vt:lpstr>
      <vt:lpstr>'01 - Doplnění obkladů v j...'!Názvy_tisku</vt:lpstr>
      <vt:lpstr>'01 - Doplnění svorníků v ...'!Názvy_tisku</vt:lpstr>
      <vt:lpstr>'01 - Doplnění UT ve 3.NP ...'!Názvy_tisku</vt:lpstr>
      <vt:lpstr>'01 - Obnovení oplocení u ...'!Názvy_tisku</vt:lpstr>
      <vt:lpstr>'01 - Silnoproud 3.NP'!Názvy_tisku</vt:lpstr>
      <vt:lpstr>'01 - Změna využití na 2 k...'!Názvy_tisku</vt:lpstr>
      <vt:lpstr>'02 - D.1.4.7 - Elektro si...'!Názvy_tisku</vt:lpstr>
      <vt:lpstr>'02 - Oprava nátěrů ocelov...'!Názvy_tisku</vt:lpstr>
      <vt:lpstr>'02 - Slaboproud 3.NP'!Názvy_tisku</vt:lpstr>
      <vt:lpstr>'02 - Úprava znečištěných ...'!Názvy_tisku</vt:lpstr>
      <vt:lpstr>'02 - Zkoušky'!Názvy_tisku</vt:lpstr>
      <vt:lpstr>'03 - Doplnění svorníků na...'!Názvy_tisku</vt:lpstr>
      <vt:lpstr>'03 - Inženýrská činnost -...'!Názvy_tisku</vt:lpstr>
      <vt:lpstr>'03 - Opravy - obecné'!Názvy_tisku</vt:lpstr>
      <vt:lpstr>'03 - Změny ve varně a záz...'!Názvy_tisku</vt:lpstr>
      <vt:lpstr>'04 - Oprava omítek a podl...'!Názvy_tisku</vt:lpstr>
      <vt:lpstr>'04 - Příčka ve varně'!Názvy_tisku</vt:lpstr>
      <vt:lpstr>'05 - Zbroušení podlahy ve...'!Názvy_tisku</vt:lpstr>
      <vt:lpstr>'Rekapitulace stavby'!Názvy_tisku</vt:lpstr>
      <vt:lpstr>'SO 01 - Jídelna'!Názvy_tisku</vt:lpstr>
      <vt:lpstr>'SO 01.4.3. - VZT a chlazení'!Názvy_tisku</vt:lpstr>
      <vt:lpstr>'SO 01.4.5. - ZTI'!Názvy_tisku</vt:lpstr>
      <vt:lpstr>'SO 01.4.7. - Silnoproud'!Názvy_tisku</vt:lpstr>
      <vt:lpstr>'SO 01.4.8. - Slaboproud'!Názvy_tisku</vt:lpstr>
      <vt:lpstr>'SO 01.4.9 - Gastro'!Názvy_tisku</vt:lpstr>
      <vt:lpstr>'SO 02 - Půdní vestavba'!Názvy_tisku</vt:lpstr>
      <vt:lpstr>'SO 02.4.1 - ÚT'!Názvy_tisku</vt:lpstr>
      <vt:lpstr>'SO 02.4.3. - VZT a chlazení'!Názvy_tisku</vt:lpstr>
      <vt:lpstr>'SO 02.4.4. - MaR'!Názvy_tisku</vt:lpstr>
      <vt:lpstr>'SO 02.4.56 - ZTI'!Názvy_tisku</vt:lpstr>
      <vt:lpstr>'SO 02.4.7. - Silnoproud'!Názvy_tisku</vt:lpstr>
      <vt:lpstr>'SO 02.4.8. - Slaboproud'!Názvy_tisku</vt:lpstr>
      <vt:lpstr>'SO 03 - Komunikace a zpev...'!Názvy_tisku</vt:lpstr>
      <vt:lpstr>'SO 05 - Přeložka horkovodu'!Názvy_tisku</vt:lpstr>
      <vt:lpstr>'v - VRN'!Názvy_tisku</vt:lpstr>
      <vt:lpstr>'01 - D1.4.5 - ZTI - pračka'!Oblast_tisku</vt:lpstr>
      <vt:lpstr>'01 - Demontáž provizorní...'!Oblast_tisku</vt:lpstr>
      <vt:lpstr>'01 - Doplnění obkladů v j...'!Oblast_tisku</vt:lpstr>
      <vt:lpstr>'01 - Doplnění svorníků v ...'!Oblast_tisku</vt:lpstr>
      <vt:lpstr>'01 - Doplnění UT ve 3.NP ...'!Oblast_tisku</vt:lpstr>
      <vt:lpstr>'01 - Obnovení oplocení u ...'!Oblast_tisku</vt:lpstr>
      <vt:lpstr>'01 - Silnoproud 3.NP'!Oblast_tisku</vt:lpstr>
      <vt:lpstr>'01 - Změna využití na 2 k...'!Oblast_tisku</vt:lpstr>
      <vt:lpstr>'02 - D.1.4.7 - Elektro si...'!Oblast_tisku</vt:lpstr>
      <vt:lpstr>'02 - Oprava nátěrů ocelov...'!Oblast_tisku</vt:lpstr>
      <vt:lpstr>'02 - Slaboproud 3.NP'!Oblast_tisku</vt:lpstr>
      <vt:lpstr>'02 - Úprava znečištěných ...'!Oblast_tisku</vt:lpstr>
      <vt:lpstr>'02 - Zkoušky'!Oblast_tisku</vt:lpstr>
      <vt:lpstr>'03 - Doplnění svorníků na...'!Oblast_tisku</vt:lpstr>
      <vt:lpstr>'03 - Inženýrská činnost -...'!Oblast_tisku</vt:lpstr>
      <vt:lpstr>'03 - Opravy - obecné'!Oblast_tisku</vt:lpstr>
      <vt:lpstr>'03 - Změny ve varně a záz...'!Oblast_tisku</vt:lpstr>
      <vt:lpstr>'04 - Oprava omítek a podl...'!Oblast_tisku</vt:lpstr>
      <vt:lpstr>'04 - Příčka ve varně'!Oblast_tisku</vt:lpstr>
      <vt:lpstr>'05 - Zbroušení podlahy ve...'!Oblast_tisku</vt:lpstr>
      <vt:lpstr>'Pokyny pro vyplnění'!Oblast_tisku</vt:lpstr>
      <vt:lpstr>'Rekapitulace stavby'!Oblast_tisku</vt:lpstr>
      <vt:lpstr>'SO 01 - Jídelna'!Oblast_tisku</vt:lpstr>
      <vt:lpstr>'SO 01.4.3. - VZT a chlazení'!Oblast_tisku</vt:lpstr>
      <vt:lpstr>'SO 01.4.5. - ZTI'!Oblast_tisku</vt:lpstr>
      <vt:lpstr>'SO 01.4.7. - Silnoproud'!Oblast_tisku</vt:lpstr>
      <vt:lpstr>'SO 01.4.8. - Slaboproud'!Oblast_tisku</vt:lpstr>
      <vt:lpstr>'SO 01.4.9 - Gastro'!Oblast_tisku</vt:lpstr>
      <vt:lpstr>'SO 02 - Půdní vestavba'!Oblast_tisku</vt:lpstr>
      <vt:lpstr>'SO 02.4.1 - ÚT'!Oblast_tisku</vt:lpstr>
      <vt:lpstr>'SO 02.4.3. - VZT a chlazení'!Oblast_tisku</vt:lpstr>
      <vt:lpstr>'SO 02.4.4. - MaR'!Oblast_tisku</vt:lpstr>
      <vt:lpstr>'SO 02.4.56 - ZTI'!Oblast_tisku</vt:lpstr>
      <vt:lpstr>'SO 02.4.7. - Silnoproud'!Oblast_tisku</vt:lpstr>
      <vt:lpstr>'SO 02.4.8. - Slaboproud'!Oblast_tisku</vt:lpstr>
      <vt:lpstr>'SO 03 - Komunikace a zpev...'!Oblast_tisku</vt:lpstr>
      <vt:lpstr>'SO 05 - Přeložka horkovodu'!Oblast_tisku</vt:lpstr>
      <vt:lpstr>'v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Jan Šmíd</cp:lastModifiedBy>
  <dcterms:created xsi:type="dcterms:W3CDTF">2022-08-15T08:18:42Z</dcterms:created>
  <dcterms:modified xsi:type="dcterms:W3CDTF">2022-08-15T13:07:04Z</dcterms:modified>
</cp:coreProperties>
</file>