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kralovas\Desktop\"/>
    </mc:Choice>
  </mc:AlternateContent>
  <bookViews>
    <workbookView xWindow="0" yWindow="0" windowWidth="0" windowHeight="0"/>
  </bookViews>
  <sheets>
    <sheet name="Rekapitulace stavby" sheetId="1" r:id="rId1"/>
    <sheet name="922-M - Zemní a montážní ..." sheetId="2" r:id="rId2"/>
    <sheet name="922-OST - Ostatní náklady..." sheetId="3" r:id="rId3"/>
    <sheet name="922-P - Připojení do sítě..." sheetId="4" r:id="rId4"/>
    <sheet name="922-MAT - Materiál PREdi kVN" sheetId="5" r:id="rId5"/>
    <sheet name="932-M - Zemní a montážní ..." sheetId="6" r:id="rId6"/>
    <sheet name="932-TSK - Požadavky TSK n..." sheetId="7" r:id="rId7"/>
    <sheet name="932-OST - Ostatní náklady..." sheetId="8" r:id="rId8"/>
    <sheet name="932-MAT - Materiál PREdi kNN" sheetId="9" r:id="rId9"/>
    <sheet name="933 (směr) - Přeložka TS ..." sheetId="10" r:id="rId10"/>
    <sheet name="Pokyny pro vyplnění" sheetId="11" r:id="rId11"/>
  </sheets>
  <definedNames>
    <definedName name="_xlnm.Print_Area" localSheetId="0">'Rekapitulace stavby'!$D$4:$AO$36,'Rekapitulace stavby'!$C$42:$AQ$66</definedName>
    <definedName name="_xlnm.Print_Titles" localSheetId="0">'Rekapitulace stavby'!$52:$52</definedName>
    <definedName name="_xlnm._FilterDatabase" localSheetId="1" hidden="1">'922-M - Zemní a montážní ...'!$C$92:$K$165</definedName>
    <definedName name="_xlnm.Print_Area" localSheetId="1">'922-M - Zemní a montážní ...'!$C$4:$J$41,'922-M - Zemní a montážní ...'!$C$47:$J$72,'922-M - Zemní a montážní ...'!$C$78:$K$165</definedName>
    <definedName name="_xlnm.Print_Titles" localSheetId="1">'922-M - Zemní a montážní ...'!$92:$92</definedName>
    <definedName name="_xlnm._FilterDatabase" localSheetId="2" hidden="1">'922-OST - Ostatní náklady...'!$C$86:$K$99</definedName>
    <definedName name="_xlnm.Print_Area" localSheetId="2">'922-OST - Ostatní náklady...'!$C$4:$J$41,'922-OST - Ostatní náklady...'!$C$47:$J$66,'922-OST - Ostatní náklady...'!$C$72:$K$99</definedName>
    <definedName name="_xlnm.Print_Titles" localSheetId="2">'922-OST - Ostatní náklady...'!$86:$86</definedName>
    <definedName name="_xlnm._FilterDatabase" localSheetId="3" hidden="1">'922-P - Připojení do sítě...'!$C$86:$K$90</definedName>
    <definedName name="_xlnm.Print_Area" localSheetId="3">'922-P - Připojení do sítě...'!$C$4:$J$41,'922-P - Připojení do sítě...'!$C$47:$J$66,'922-P - Připojení do sítě...'!$C$72:$K$90</definedName>
    <definedName name="_xlnm.Print_Titles" localSheetId="3">'922-P - Připojení do sítě...'!$86:$86</definedName>
    <definedName name="_xlnm._FilterDatabase" localSheetId="4" hidden="1">'922-MAT - Materiál PREdi kVN'!$C$86:$K$93</definedName>
    <definedName name="_xlnm.Print_Area" localSheetId="4">'922-MAT - Materiál PREdi kVN'!$C$4:$J$41,'922-MAT - Materiál PREdi kVN'!$C$47:$J$66,'922-MAT - Materiál PREdi kVN'!$C$72:$K$93</definedName>
    <definedName name="_xlnm.Print_Titles" localSheetId="4">'922-MAT - Materiál PREdi kVN'!$86:$86</definedName>
    <definedName name="_xlnm._FilterDatabase" localSheetId="5" hidden="1">'932-M - Zemní a montážní ...'!$C$92:$K$257</definedName>
    <definedName name="_xlnm.Print_Area" localSheetId="5">'932-M - Zemní a montážní ...'!$C$4:$J$41,'932-M - Zemní a montážní ...'!$C$47:$J$72,'932-M - Zemní a montážní ...'!$C$78:$K$257</definedName>
    <definedName name="_xlnm.Print_Titles" localSheetId="5">'932-M - Zemní a montážní ...'!$92:$92</definedName>
    <definedName name="_xlnm._FilterDatabase" localSheetId="6" hidden="1">'932-TSK - Požadavky TSK n...'!$C$87:$K$191</definedName>
    <definedName name="_xlnm.Print_Area" localSheetId="6">'932-TSK - Požadavky TSK n...'!$C$4:$J$41,'932-TSK - Požadavky TSK n...'!$C$47:$J$67,'932-TSK - Požadavky TSK n...'!$C$73:$K$191</definedName>
    <definedName name="_xlnm.Print_Titles" localSheetId="6">'932-TSK - Požadavky TSK n...'!$87:$87</definedName>
    <definedName name="_xlnm._FilterDatabase" localSheetId="7" hidden="1">'932-OST - Ostatní náklady...'!$C$86:$K$101</definedName>
    <definedName name="_xlnm.Print_Area" localSheetId="7">'932-OST - Ostatní náklady...'!$C$4:$J$41,'932-OST - Ostatní náklady...'!$C$47:$J$66,'932-OST - Ostatní náklady...'!$C$72:$K$101</definedName>
    <definedName name="_xlnm.Print_Titles" localSheetId="7">'932-OST - Ostatní náklady...'!$86:$86</definedName>
    <definedName name="_xlnm._FilterDatabase" localSheetId="8" hidden="1">'932-MAT - Materiál PREdi kNN'!$C$86:$K$96</definedName>
    <definedName name="_xlnm.Print_Area" localSheetId="8">'932-MAT - Materiál PREdi kNN'!$C$4:$J$41,'932-MAT - Materiál PREdi kNN'!$C$47:$J$66,'932-MAT - Materiál PREdi kNN'!$C$72:$K$96</definedName>
    <definedName name="_xlnm.Print_Titles" localSheetId="8">'932-MAT - Materiál PREdi kNN'!$86:$86</definedName>
    <definedName name="_xlnm._FilterDatabase" localSheetId="9" hidden="1">'933 (směr) - Přeložka TS ...'!$C$90:$K$282</definedName>
    <definedName name="_xlnm.Print_Area" localSheetId="9">'933 (směr) - Přeložka TS ...'!$C$4:$J$39,'933 (směr) - Přeložka TS ...'!$C$45:$J$72,'933 (směr) - Přeložka TS ...'!$C$78:$K$282</definedName>
    <definedName name="_xlnm.Print_Titles" localSheetId="9">'933 (směr) - Přeložka TS ...'!$90:$90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J37"/>
  <c r="J36"/>
  <c i="1" r="AY65"/>
  <c i="10" r="J35"/>
  <c i="1" r="AX65"/>
  <c i="10" r="BI282"/>
  <c r="BH282"/>
  <c r="BG282"/>
  <c r="BF282"/>
  <c r="T282"/>
  <c r="T281"/>
  <c r="R282"/>
  <c r="R281"/>
  <c r="P282"/>
  <c r="P281"/>
  <c r="BI278"/>
  <c r="BH278"/>
  <c r="BG278"/>
  <c r="BF278"/>
  <c r="T278"/>
  <c r="R278"/>
  <c r="P278"/>
  <c r="BI275"/>
  <c r="BH275"/>
  <c r="BG275"/>
  <c r="BF275"/>
  <c r="T275"/>
  <c r="R275"/>
  <c r="P275"/>
  <c r="BI271"/>
  <c r="BH271"/>
  <c r="BG271"/>
  <c r="BF271"/>
  <c r="T271"/>
  <c r="R271"/>
  <c r="P271"/>
  <c r="BI265"/>
  <c r="BH265"/>
  <c r="BG265"/>
  <c r="BF265"/>
  <c r="T265"/>
  <c r="R265"/>
  <c r="P265"/>
  <c r="BI262"/>
  <c r="BH262"/>
  <c r="BG262"/>
  <c r="BF262"/>
  <c r="T262"/>
  <c r="R262"/>
  <c r="P262"/>
  <c r="BI256"/>
  <c r="BH256"/>
  <c r="BG256"/>
  <c r="BF256"/>
  <c r="T256"/>
  <c r="T255"/>
  <c r="R256"/>
  <c r="R255"/>
  <c r="P256"/>
  <c r="P255"/>
  <c r="BI251"/>
  <c r="BH251"/>
  <c r="BG251"/>
  <c r="BF251"/>
  <c r="T251"/>
  <c r="T250"/>
  <c r="R251"/>
  <c r="R250"/>
  <c r="P251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4"/>
  <c r="BH244"/>
  <c r="BG244"/>
  <c r="BF244"/>
  <c r="T244"/>
  <c r="R244"/>
  <c r="P244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1"/>
  <c r="BH231"/>
  <c r="BG231"/>
  <c r="BF231"/>
  <c r="T231"/>
  <c r="R231"/>
  <c r="P231"/>
  <c r="BI230"/>
  <c r="BH230"/>
  <c r="BG230"/>
  <c r="BF230"/>
  <c r="T230"/>
  <c r="R230"/>
  <c r="P230"/>
  <c r="BI226"/>
  <c r="BH226"/>
  <c r="BG226"/>
  <c r="BF226"/>
  <c r="T226"/>
  <c r="R226"/>
  <c r="P226"/>
  <c r="BI223"/>
  <c r="BH223"/>
  <c r="BG223"/>
  <c r="BF223"/>
  <c r="T223"/>
  <c r="R223"/>
  <c r="P223"/>
  <c r="BI215"/>
  <c r="BH215"/>
  <c r="BG215"/>
  <c r="BF215"/>
  <c r="T215"/>
  <c r="R215"/>
  <c r="P215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197"/>
  <c r="BH197"/>
  <c r="BG197"/>
  <c r="BF197"/>
  <c r="T197"/>
  <c r="R197"/>
  <c r="P197"/>
  <c r="BI196"/>
  <c r="BH196"/>
  <c r="BG196"/>
  <c r="BF196"/>
  <c r="T196"/>
  <c r="R196"/>
  <c r="P196"/>
  <c r="BI191"/>
  <c r="BH191"/>
  <c r="BG191"/>
  <c r="BF191"/>
  <c r="T191"/>
  <c r="R191"/>
  <c r="P191"/>
  <c r="BI190"/>
  <c r="BH190"/>
  <c r="BG190"/>
  <c r="BF190"/>
  <c r="T190"/>
  <c r="R190"/>
  <c r="P190"/>
  <c r="BI186"/>
  <c r="BH186"/>
  <c r="BG186"/>
  <c r="BF186"/>
  <c r="T186"/>
  <c r="R186"/>
  <c r="P186"/>
  <c r="BI180"/>
  <c r="BH180"/>
  <c r="BG180"/>
  <c r="BF180"/>
  <c r="T180"/>
  <c r="R180"/>
  <c r="P180"/>
  <c r="BI175"/>
  <c r="BH175"/>
  <c r="BG175"/>
  <c r="BF175"/>
  <c r="T175"/>
  <c r="R175"/>
  <c r="P175"/>
  <c r="BI168"/>
  <c r="BH168"/>
  <c r="BG168"/>
  <c r="BF168"/>
  <c r="T168"/>
  <c r="R168"/>
  <c r="P168"/>
  <c r="BI161"/>
  <c r="BH161"/>
  <c r="BG161"/>
  <c r="BF161"/>
  <c r="T161"/>
  <c r="R161"/>
  <c r="P161"/>
  <c r="BI142"/>
  <c r="BH142"/>
  <c r="BG142"/>
  <c r="BF142"/>
  <c r="T142"/>
  <c r="R142"/>
  <c r="P142"/>
  <c r="BI141"/>
  <c r="BH141"/>
  <c r="BG141"/>
  <c r="BF141"/>
  <c r="T141"/>
  <c r="R141"/>
  <c r="P141"/>
  <c r="BI136"/>
  <c r="BH136"/>
  <c r="BG136"/>
  <c r="BF136"/>
  <c r="T136"/>
  <c r="T135"/>
  <c r="R136"/>
  <c r="R135"/>
  <c r="P136"/>
  <c r="P135"/>
  <c r="BI134"/>
  <c r="BH134"/>
  <c r="BG134"/>
  <c r="BF134"/>
  <c r="T134"/>
  <c r="R134"/>
  <c r="P134"/>
  <c r="BI129"/>
  <c r="BH129"/>
  <c r="BG129"/>
  <c r="BF129"/>
  <c r="T129"/>
  <c r="R129"/>
  <c r="P129"/>
  <c r="BI125"/>
  <c r="BH125"/>
  <c r="BG125"/>
  <c r="BF125"/>
  <c r="T125"/>
  <c r="R125"/>
  <c r="P125"/>
  <c r="BI117"/>
  <c r="BH117"/>
  <c r="BG117"/>
  <c r="BF117"/>
  <c r="T117"/>
  <c r="R117"/>
  <c r="P117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93"/>
  <c r="BH93"/>
  <c r="BG93"/>
  <c r="BF93"/>
  <c r="T93"/>
  <c r="R93"/>
  <c r="P93"/>
  <c r="J88"/>
  <c r="J87"/>
  <c r="F87"/>
  <c r="F85"/>
  <c r="E83"/>
  <c r="J55"/>
  <c r="J54"/>
  <c r="F54"/>
  <c r="F52"/>
  <c r="E50"/>
  <c r="J18"/>
  <c r="E18"/>
  <c r="F88"/>
  <c r="J17"/>
  <c r="J12"/>
  <c r="J85"/>
  <c r="E7"/>
  <c r="E48"/>
  <c i="9" r="J39"/>
  <c r="J38"/>
  <c i="1" r="AY64"/>
  <c i="9" r="J37"/>
  <c i="1" r="AX64"/>
  <c i="9"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81"/>
  <c r="E7"/>
  <c r="E75"/>
  <c i="8" r="J39"/>
  <c r="J38"/>
  <c i="1" r="AY63"/>
  <c i="8" r="J37"/>
  <c i="1" r="AX63"/>
  <c i="8"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81"/>
  <c r="E7"/>
  <c r="E50"/>
  <c i="7" r="J39"/>
  <c r="J38"/>
  <c i="1" r="AY62"/>
  <c i="7" r="J37"/>
  <c i="1" r="AX62"/>
  <c i="7"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7"/>
  <c r="BH97"/>
  <c r="BG97"/>
  <c r="BF97"/>
  <c r="T97"/>
  <c r="R97"/>
  <c r="P97"/>
  <c r="BI96"/>
  <c r="BH96"/>
  <c r="BG96"/>
  <c r="BF96"/>
  <c r="T96"/>
  <c r="R96"/>
  <c r="P96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J85"/>
  <c r="J84"/>
  <c r="F84"/>
  <c r="F82"/>
  <c r="E80"/>
  <c r="J59"/>
  <c r="J58"/>
  <c r="F58"/>
  <c r="F56"/>
  <c r="E54"/>
  <c r="J20"/>
  <c r="E20"/>
  <c r="F85"/>
  <c r="J19"/>
  <c r="J14"/>
  <c r="J82"/>
  <c r="E7"/>
  <c r="E50"/>
  <c i="6" r="J39"/>
  <c r="J38"/>
  <c i="1" r="AY61"/>
  <c i="6" r="J37"/>
  <c i="1" r="AX61"/>
  <c i="6"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90"/>
  <c r="J19"/>
  <c r="J14"/>
  <c r="J87"/>
  <c r="E7"/>
  <c r="E81"/>
  <c i="5" r="J39"/>
  <c r="J38"/>
  <c i="1" r="AY59"/>
  <c i="5" r="J37"/>
  <c i="1" r="AX59"/>
  <c i="5"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56"/>
  <c r="E7"/>
  <c r="E75"/>
  <c i="4" r="J39"/>
  <c r="J38"/>
  <c i="1" r="AY58"/>
  <c i="4" r="J37"/>
  <c i="1" r="AX58"/>
  <c i="4" r="BI90"/>
  <c r="BH90"/>
  <c r="BG90"/>
  <c r="BF90"/>
  <c r="T90"/>
  <c r="T89"/>
  <c r="T88"/>
  <c r="T87"/>
  <c r="R90"/>
  <c r="R89"/>
  <c r="R88"/>
  <c r="R87"/>
  <c r="P90"/>
  <c r="P89"/>
  <c r="P88"/>
  <c r="P87"/>
  <c i="1" r="AU58"/>
  <c i="4" r="J84"/>
  <c r="J83"/>
  <c r="F83"/>
  <c r="F81"/>
  <c r="E79"/>
  <c r="J59"/>
  <c r="J58"/>
  <c r="F58"/>
  <c r="F56"/>
  <c r="E54"/>
  <c r="J20"/>
  <c r="E20"/>
  <c r="F84"/>
  <c r="J19"/>
  <c r="J14"/>
  <c r="J81"/>
  <c r="E7"/>
  <c r="E50"/>
  <c i="3" r="J39"/>
  <c r="J38"/>
  <c i="1" r="AY57"/>
  <c i="3" r="J37"/>
  <c i="1" r="AX57"/>
  <c i="3"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56"/>
  <c r="E7"/>
  <c r="E75"/>
  <c i="2" r="J39"/>
  <c r="J38"/>
  <c i="1" r="AY56"/>
  <c i="2" r="J37"/>
  <c i="1" r="AX56"/>
  <c i="2"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0"/>
  <c r="BH140"/>
  <c r="BG140"/>
  <c r="BF140"/>
  <c r="T140"/>
  <c r="R140"/>
  <c r="P140"/>
  <c r="BI139"/>
  <c r="BH139"/>
  <c r="BG139"/>
  <c r="BF139"/>
  <c r="T139"/>
  <c r="R139"/>
  <c r="P139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90"/>
  <c r="J19"/>
  <c r="J14"/>
  <c r="J56"/>
  <c r="E7"/>
  <c r="E81"/>
  <c i="1" r="L50"/>
  <c r="AM50"/>
  <c r="AM49"/>
  <c r="L49"/>
  <c r="AM47"/>
  <c r="L47"/>
  <c r="L45"/>
  <c r="L44"/>
  <c i="2" r="BK100"/>
  <c r="BK119"/>
  <c i="3" r="J99"/>
  <c i="6" r="J190"/>
  <c r="J123"/>
  <c r="BK153"/>
  <c r="BK120"/>
  <c r="BK101"/>
  <c i="7" r="J134"/>
  <c r="BK175"/>
  <c i="8" r="BK100"/>
  <c i="10" r="J226"/>
  <c r="BK141"/>
  <c i="6" r="BK185"/>
  <c r="J155"/>
  <c r="BK199"/>
  <c r="J120"/>
  <c r="J184"/>
  <c r="BK130"/>
  <c i="7" r="BK188"/>
  <c r="BK99"/>
  <c r="J164"/>
  <c i="9" r="BK95"/>
  <c i="10" r="J248"/>
  <c i="2" r="BK164"/>
  <c r="J151"/>
  <c i="3" r="J94"/>
  <c i="6" r="BK248"/>
  <c r="BK134"/>
  <c r="J133"/>
  <c r="BK254"/>
  <c r="J106"/>
  <c r="BK223"/>
  <c r="BK98"/>
  <c i="7" r="BK167"/>
  <c r="BK163"/>
  <c i="8" r="J90"/>
  <c i="10" r="J247"/>
  <c i="2" r="J109"/>
  <c r="J125"/>
  <c r="J122"/>
  <c i="3" r="BK93"/>
  <c i="6" r="BK197"/>
  <c r="J166"/>
  <c r="J241"/>
  <c r="J189"/>
  <c r="J105"/>
  <c i="7" r="BK103"/>
  <c r="J97"/>
  <c i="8" r="J96"/>
  <c i="10" r="BK282"/>
  <c r="J204"/>
  <c i="2" r="BK136"/>
  <c r="BK143"/>
  <c r="J140"/>
  <c i="3" r="BK95"/>
  <c i="6" r="J148"/>
  <c r="BK141"/>
  <c r="BK131"/>
  <c r="J250"/>
  <c r="J137"/>
  <c i="7" r="BK142"/>
  <c r="J150"/>
  <c r="BK171"/>
  <c i="8" r="J95"/>
  <c i="10" r="BK210"/>
  <c r="BK161"/>
  <c i="2" r="J99"/>
  <c i="4" r="J90"/>
  <c i="6" r="J201"/>
  <c r="BK207"/>
  <c r="BK255"/>
  <c r="J167"/>
  <c r="J141"/>
  <c r="J176"/>
  <c i="7" r="BK180"/>
  <c i="8" r="BK98"/>
  <c i="10" r="J271"/>
  <c r="BK203"/>
  <c i="2" r="J131"/>
  <c r="J148"/>
  <c i="6" r="BK167"/>
  <c r="J254"/>
  <c r="J209"/>
  <c r="J132"/>
  <c i="7" r="BK92"/>
  <c i="8" r="J93"/>
  <c i="10" r="J231"/>
  <c r="J239"/>
  <c i="4" r="BK90"/>
  <c i="6" r="BK229"/>
  <c r="BK204"/>
  <c r="BK201"/>
  <c r="J202"/>
  <c r="J161"/>
  <c i="7" r="J93"/>
  <c r="BK119"/>
  <c i="10" r="J256"/>
  <c r="J161"/>
  <c i="6" r="BK208"/>
  <c r="BK188"/>
  <c r="J171"/>
  <c r="BK198"/>
  <c r="J100"/>
  <c r="BK184"/>
  <c i="7" r="BK143"/>
  <c r="J126"/>
  <c r="J161"/>
  <c r="J139"/>
  <c i="9" r="J92"/>
  <c i="10" r="BK175"/>
  <c r="J205"/>
  <c i="2" r="J127"/>
  <c r="J162"/>
  <c r="BK121"/>
  <c i="3" r="BK96"/>
  <c i="6" r="BK160"/>
  <c r="BK196"/>
  <c r="BK250"/>
  <c r="BK187"/>
  <c r="BK123"/>
  <c r="J183"/>
  <c i="7" r="J186"/>
  <c r="BK100"/>
  <c i="9" r="BK91"/>
  <c i="10" r="BK202"/>
  <c r="J175"/>
  <c i="2" r="BK124"/>
  <c r="J98"/>
  <c i="6" r="BK247"/>
  <c r="J233"/>
  <c r="J222"/>
  <c r="J118"/>
  <c r="J242"/>
  <c r="J179"/>
  <c i="7" r="BK160"/>
  <c r="BK97"/>
  <c r="BK140"/>
  <c i="10" r="J209"/>
  <c r="BK113"/>
  <c i="2" r="J156"/>
  <c r="BK133"/>
  <c r="BK104"/>
  <c r="J119"/>
  <c i="4" r="F37"/>
  <c i="1" r="BB58"/>
  <c i="6" r="J153"/>
  <c r="J156"/>
  <c r="J131"/>
  <c r="BK171"/>
  <c i="7" r="BK93"/>
  <c r="BK96"/>
  <c r="J122"/>
  <c i="9" r="J90"/>
  <c i="10" r="J237"/>
  <c i="2" r="BK162"/>
  <c r="J115"/>
  <c r="BK123"/>
  <c i="3" r="J97"/>
  <c i="6" r="BK246"/>
  <c r="BK192"/>
  <c r="BK103"/>
  <c r="BK251"/>
  <c r="J111"/>
  <c r="BK183"/>
  <c r="J109"/>
  <c i="7" r="BK120"/>
  <c r="J184"/>
  <c i="8" r="J99"/>
  <c i="10" r="J249"/>
  <c i="2" r="BK151"/>
  <c r="J160"/>
  <c r="J110"/>
  <c i="6" r="J246"/>
  <c r="BK118"/>
  <c r="J104"/>
  <c r="BK235"/>
  <c i="7" r="J167"/>
  <c r="J190"/>
  <c i="10" r="BK109"/>
  <c r="BK129"/>
  <c i="2" r="BK165"/>
  <c r="BK163"/>
  <c r="J123"/>
  <c i="5" r="BK90"/>
  <c i="6" r="BK102"/>
  <c r="BK191"/>
  <c r="BK170"/>
  <c r="BK180"/>
  <c r="BK129"/>
  <c i="7" r="J175"/>
  <c r="BK126"/>
  <c i="9" r="BK96"/>
  <c i="10" r="J215"/>
  <c i="4" r="F38"/>
  <c i="1" r="BC58"/>
  <c i="6" r="J223"/>
  <c r="J144"/>
  <c r="BK104"/>
  <c i="7" r="J148"/>
  <c i="8" r="J98"/>
  <c i="10" r="BK190"/>
  <c r="BK204"/>
  <c i="2" r="BK126"/>
  <c r="BK116"/>
  <c r="BK98"/>
  <c i="6" r="BK232"/>
  <c r="BK159"/>
  <c r="BK161"/>
  <c r="BK241"/>
  <c i="7" r="J133"/>
  <c r="J107"/>
  <c i="9" r="J95"/>
  <c i="10" r="BK208"/>
  <c i="2" r="BK152"/>
  <c r="BK99"/>
  <c r="BK109"/>
  <c i="6" r="BK119"/>
  <c r="BK144"/>
  <c r="J127"/>
  <c r="BK109"/>
  <c i="7" r="BK146"/>
  <c r="J154"/>
  <c r="BK110"/>
  <c i="10" r="BK275"/>
  <c r="J230"/>
  <c i="2" r="J146"/>
  <c r="J106"/>
  <c r="BK134"/>
  <c r="J96"/>
  <c i="6" r="BK240"/>
  <c r="BK165"/>
  <c r="J208"/>
  <c r="J203"/>
  <c r="BK169"/>
  <c i="7" r="J120"/>
  <c r="J131"/>
  <c i="8" r="BK96"/>
  <c i="10" r="J265"/>
  <c r="BK237"/>
  <c i="2" r="J149"/>
  <c r="J104"/>
  <c i="5" r="BK91"/>
  <c i="6" r="BK136"/>
  <c r="J139"/>
  <c r="J256"/>
  <c r="J110"/>
  <c r="BK97"/>
  <c i="7" r="BK184"/>
  <c r="BK154"/>
  <c i="10" r="J207"/>
  <c r="J210"/>
  <c i="2" r="BK96"/>
  <c r="BK131"/>
  <c r="BK128"/>
  <c i="6" r="BK155"/>
  <c r="J185"/>
  <c i="7" r="BK179"/>
  <c r="J173"/>
  <c r="BK158"/>
  <c i="9" r="J96"/>
  <c i="10" r="BK205"/>
  <c i="2" r="J130"/>
  <c r="BK139"/>
  <c r="J102"/>
  <c i="6" r="BK226"/>
  <c r="BK252"/>
  <c r="J252"/>
  <c r="J150"/>
  <c r="J169"/>
  <c i="7" r="BK114"/>
  <c r="J153"/>
  <c i="10" r="J117"/>
  <c r="J244"/>
  <c i="6" r="J235"/>
  <c r="BK150"/>
  <c r="BK156"/>
  <c r="BK121"/>
  <c r="J231"/>
  <c i="7" r="J119"/>
  <c r="BK133"/>
  <c r="BK190"/>
  <c i="8" r="BK93"/>
  <c i="10" r="BK168"/>
  <c r="BK180"/>
  <c i="2" r="J159"/>
  <c r="BK135"/>
  <c r="BK97"/>
  <c i="5" r="BK93"/>
  <c i="6" r="J204"/>
  <c r="J211"/>
  <c r="J147"/>
  <c r="J107"/>
  <c i="7" r="BK166"/>
  <c r="BK164"/>
  <c r="J188"/>
  <c i="8" r="BK94"/>
  <c i="10" r="J186"/>
  <c r="BK247"/>
  <c i="2" r="BK140"/>
  <c r="J147"/>
  <c i="4" r="J36"/>
  <c i="6" r="BK205"/>
  <c r="J173"/>
  <c r="BK203"/>
  <c i="7" r="BK121"/>
  <c r="J101"/>
  <c i="9" r="BK92"/>
  <c i="10" r="J196"/>
  <c r="BK226"/>
  <c i="2" r="BK108"/>
  <c r="BK154"/>
  <c r="J126"/>
  <c r="J97"/>
  <c i="3" r="J95"/>
  <c i="6" r="J251"/>
  <c r="J99"/>
  <c r="BK177"/>
  <c r="J234"/>
  <c r="BK230"/>
  <c r="J101"/>
  <c i="7" r="BK138"/>
  <c r="BK156"/>
  <c r="BK94"/>
  <c i="10" r="J282"/>
  <c r="J93"/>
  <c i="2" r="J139"/>
  <c r="J114"/>
  <c i="3" r="BK97"/>
  <c i="6" r="BK182"/>
  <c r="J115"/>
  <c r="J102"/>
  <c r="BK143"/>
  <c r="BK115"/>
  <c i="7" r="BK139"/>
  <c r="J123"/>
  <c r="BK105"/>
  <c i="10" r="BK278"/>
  <c r="J223"/>
  <c i="2" r="J145"/>
  <c r="BK117"/>
  <c i="4" r="F39"/>
  <c i="1" r="BD58"/>
  <c i="6" r="J142"/>
  <c r="BK190"/>
  <c i="7" r="J129"/>
  <c r="BK131"/>
  <c i="10" r="BK215"/>
  <c r="BK223"/>
  <c i="2" r="BK115"/>
  <c r="BK110"/>
  <c r="BK101"/>
  <c i="6" r="BK242"/>
  <c r="BK132"/>
  <c r="J177"/>
  <c r="J243"/>
  <c r="J244"/>
  <c r="BK209"/>
  <c i="7" r="BK169"/>
  <c r="J121"/>
  <c i="9" r="J91"/>
  <c i="10" r="J262"/>
  <c r="BK142"/>
  <c i="6" r="J255"/>
  <c r="J247"/>
  <c r="J229"/>
  <c r="J205"/>
  <c r="BK211"/>
  <c i="7" r="BK124"/>
  <c r="J114"/>
  <c i="8" r="J94"/>
  <c i="10" r="BK244"/>
  <c r="J251"/>
  <c i="2" r="J153"/>
  <c r="BK160"/>
  <c r="J133"/>
  <c i="3" r="BK94"/>
  <c i="6" r="BK224"/>
  <c r="J112"/>
  <c r="J160"/>
  <c r="BK142"/>
  <c r="J168"/>
  <c i="7" r="J130"/>
  <c r="BK127"/>
  <c r="J143"/>
  <c i="10" r="J190"/>
  <c r="BK186"/>
  <c i="2" r="BK150"/>
  <c i="3" r="BK99"/>
  <c i="6" r="J154"/>
  <c r="BK175"/>
  <c r="J121"/>
  <c r="BK139"/>
  <c i="7" r="BK122"/>
  <c r="J110"/>
  <c r="J92"/>
  <c i="10" r="BK256"/>
  <c r="J129"/>
  <c i="2" r="J143"/>
  <c r="BK159"/>
  <c i="3" r="J90"/>
  <c i="6" r="BK206"/>
  <c r="J199"/>
  <c r="J126"/>
  <c r="J119"/>
  <c r="BK113"/>
  <c r="BK107"/>
  <c r="J135"/>
  <c i="7" r="J138"/>
  <c r="J180"/>
  <c i="9" r="BK94"/>
  <c i="10" r="J136"/>
  <c i="2" r="J118"/>
  <c r="J132"/>
  <c r="J121"/>
  <c i="3" r="BK98"/>
  <c i="5" r="J91"/>
  <c i="6" r="J240"/>
  <c r="BK116"/>
  <c r="BK234"/>
  <c r="BK154"/>
  <c r="J207"/>
  <c r="J159"/>
  <c i="7" r="J179"/>
  <c r="J171"/>
  <c i="10" r="BK230"/>
  <c r="J203"/>
  <c i="2" r="BK144"/>
  <c r="BK122"/>
  <c r="J108"/>
  <c i="6" r="J226"/>
  <c r="BK200"/>
  <c r="BK124"/>
  <c r="J143"/>
  <c i="7" r="J140"/>
  <c r="J144"/>
  <c i="9" r="BK90"/>
  <c i="10" r="BK93"/>
  <c r="BK249"/>
  <c i="2" r="BK156"/>
  <c r="J134"/>
  <c r="BK158"/>
  <c i="4" r="F36"/>
  <c i="1" r="BA58"/>
  <c i="6" r="J116"/>
  <c r="BK105"/>
  <c r="J96"/>
  <c i="7" r="BK136"/>
  <c r="BK148"/>
  <c i="10" r="BK239"/>
  <c r="J134"/>
  <c i="5" r="J90"/>
  <c i="6" r="J114"/>
  <c r="J130"/>
  <c r="BK122"/>
  <c r="BK163"/>
  <c r="BK133"/>
  <c r="J180"/>
  <c i="7" r="BK153"/>
  <c r="J99"/>
  <c r="BK109"/>
  <c i="10" r="J278"/>
  <c r="BK207"/>
  <c r="BK136"/>
  <c i="2" r="J116"/>
  <c r="J117"/>
  <c i="5" r="J93"/>
  <c i="6" r="J248"/>
  <c r="BK179"/>
  <c r="BK151"/>
  <c r="J232"/>
  <c i="7" r="BK134"/>
  <c r="BK186"/>
  <c i="8" r="J97"/>
  <c i="10" r="BK236"/>
  <c r="J208"/>
  <c i="2" r="BK153"/>
  <c r="BK107"/>
  <c i="3" r="J92"/>
  <c i="6" r="J197"/>
  <c r="J196"/>
  <c r="BK168"/>
  <c r="BK162"/>
  <c r="BK100"/>
  <c i="7" r="BK150"/>
  <c i="8" r="BK99"/>
  <c i="10" r="J235"/>
  <c r="J109"/>
  <c r="BK134"/>
  <c r="J125"/>
  <c i="2" r="J154"/>
  <c r="J164"/>
  <c r="BK125"/>
  <c i="6" r="BK231"/>
  <c r="J163"/>
  <c r="J165"/>
  <c r="J191"/>
  <c r="J188"/>
  <c r="J136"/>
  <c i="7" r="J146"/>
  <c r="J117"/>
  <c i="9" r="J94"/>
  <c i="10" r="J113"/>
  <c r="BK265"/>
  <c i="2" r="J152"/>
  <c r="J105"/>
  <c i="1" r="AS55"/>
  <c i="6" r="BK257"/>
  <c i="7" r="BK129"/>
  <c r="BK132"/>
  <c r="BK130"/>
  <c i="8" r="J100"/>
  <c i="10" r="BK125"/>
  <c r="J116"/>
  <c i="2" r="BK146"/>
  <c r="J128"/>
  <c i="3" r="J98"/>
  <c i="6" r="J151"/>
  <c r="BK158"/>
  <c r="J124"/>
  <c r="J182"/>
  <c r="J158"/>
  <c i="7" r="J132"/>
  <c r="BK101"/>
  <c r="BK177"/>
  <c i="8" r="BK90"/>
  <c i="10" r="BK110"/>
  <c i="2" r="BK114"/>
  <c i="6" r="BK202"/>
  <c r="BK256"/>
  <c r="J113"/>
  <c r="J97"/>
  <c i="7" r="BK115"/>
  <c r="BK117"/>
  <c r="J172"/>
  <c i="10" r="BK271"/>
  <c r="BK262"/>
  <c i="2" r="J165"/>
  <c r="J136"/>
  <c r="J101"/>
  <c i="6" r="BK222"/>
  <c r="J129"/>
  <c r="BK173"/>
  <c r="BK110"/>
  <c r="J228"/>
  <c i="7" r="J177"/>
  <c r="BK123"/>
  <c r="J163"/>
  <c i="9" r="BK93"/>
  <c i="10" r="J275"/>
  <c i="2" r="J158"/>
  <c r="BK102"/>
  <c r="J124"/>
  <c r="BK113"/>
  <c i="5" r="J92"/>
  <c i="6" r="BK117"/>
  <c r="J206"/>
  <c r="BK114"/>
  <c r="J175"/>
  <c r="J192"/>
  <c i="7" r="BK161"/>
  <c r="BK173"/>
  <c r="BK151"/>
  <c i="9" r="J93"/>
  <c i="10" r="J180"/>
  <c r="J168"/>
  <c i="2" r="BK103"/>
  <c r="BK130"/>
  <c r="J100"/>
  <c i="5" r="BK92"/>
  <c i="6" r="BK127"/>
  <c r="BK189"/>
  <c r="J230"/>
  <c r="BK244"/>
  <c i="7" r="J105"/>
  <c r="J127"/>
  <c r="J124"/>
  <c i="10" r="J110"/>
  <c r="BK231"/>
  <c i="2" r="J163"/>
  <c r="BK127"/>
  <c r="BK105"/>
  <c i="3" r="J96"/>
  <c i="6" r="J187"/>
  <c r="J122"/>
  <c r="J178"/>
  <c r="BK112"/>
  <c i="7" r="BK107"/>
  <c r="J109"/>
  <c r="J158"/>
  <c i="10" r="BK251"/>
  <c r="BK209"/>
  <c r="BK191"/>
  <c i="2" r="BK147"/>
  <c r="J155"/>
  <c i="1" r="AS60"/>
  <c i="6" r="J224"/>
  <c r="BK178"/>
  <c i="7" r="J169"/>
  <c r="J94"/>
  <c i="8" r="BK95"/>
  <c i="10" r="J236"/>
  <c r="BK235"/>
  <c i="6" r="BK147"/>
  <c r="J108"/>
  <c r="BK243"/>
  <c r="J117"/>
  <c r="J170"/>
  <c i="7" r="BK144"/>
  <c r="J136"/>
  <c i="8" r="J101"/>
  <c i="10" r="BK116"/>
  <c r="BK117"/>
  <c i="2" r="BK149"/>
  <c r="BK145"/>
  <c r="J103"/>
  <c i="3" r="J93"/>
  <c i="6" r="BK108"/>
  <c r="J200"/>
  <c r="BK195"/>
  <c r="BK135"/>
  <c i="7" r="J151"/>
  <c r="BK112"/>
  <c r="J103"/>
  <c i="10" r="J191"/>
  <c r="J246"/>
  <c i="2" r="BK132"/>
  <c r="BK106"/>
  <c i="6" r="J98"/>
  <c r="BK111"/>
  <c r="BK228"/>
  <c r="J134"/>
  <c r="BK137"/>
  <c i="7" r="J142"/>
  <c r="J160"/>
  <c i="8" r="BK92"/>
  <c i="10" r="BK196"/>
  <c r="BK246"/>
  <c i="2" r="J107"/>
  <c r="BK155"/>
  <c r="J113"/>
  <c i="3" r="BK90"/>
  <c i="6" r="BK99"/>
  <c r="BK233"/>
  <c r="J162"/>
  <c r="J195"/>
  <c r="J103"/>
  <c i="7" r="J100"/>
  <c r="J115"/>
  <c r="J96"/>
  <c i="8" r="BK101"/>
  <c i="10" r="BK248"/>
  <c r="J202"/>
  <c i="2" r="J135"/>
  <c r="BK148"/>
  <c r="J150"/>
  <c i="3" r="BK92"/>
  <c i="6" r="BK106"/>
  <c r="J257"/>
  <c r="BK96"/>
  <c r="BK176"/>
  <c r="J198"/>
  <c i="7" r="J166"/>
  <c r="J156"/>
  <c i="8" r="BK97"/>
  <c i="10" r="BK197"/>
  <c r="J197"/>
  <c i="2" r="BK118"/>
  <c r="J144"/>
  <c i="6" r="BK126"/>
  <c r="BK166"/>
  <c r="BK148"/>
  <c i="7" r="J112"/>
  <c r="BK172"/>
  <c i="8" r="J92"/>
  <c i="10" r="J142"/>
  <c r="J141"/>
  <c i="2" l="1" r="P95"/>
  <c r="P112"/>
  <c r="T138"/>
  <c r="R157"/>
  <c i="3" r="BK89"/>
  <c r="BK88"/>
  <c r="J88"/>
  <c r="J64"/>
  <c i="5" r="R89"/>
  <c r="R88"/>
  <c r="R87"/>
  <c i="6" r="BK146"/>
  <c r="J146"/>
  <c r="J67"/>
  <c r="T194"/>
  <c r="BK253"/>
  <c r="J253"/>
  <c r="J71"/>
  <c i="8" r="BK89"/>
  <c r="J89"/>
  <c r="J65"/>
  <c i="10" r="BK140"/>
  <c r="J140"/>
  <c r="J63"/>
  <c r="BK238"/>
  <c r="J238"/>
  <c r="J65"/>
  <c i="5" r="P89"/>
  <c r="P88"/>
  <c r="P87"/>
  <c i="1" r="AU59"/>
  <c i="6" r="BK95"/>
  <c r="J95"/>
  <c r="J65"/>
  <c r="R146"/>
  <c r="T227"/>
  <c r="T249"/>
  <c i="7" r="P91"/>
  <c r="P90"/>
  <c r="P89"/>
  <c r="P88"/>
  <c i="1" r="AU62"/>
  <c i="9" r="P89"/>
  <c r="P88"/>
  <c r="P87"/>
  <c i="1" r="AU64"/>
  <c i="10" r="R140"/>
  <c r="P238"/>
  <c i="2" r="T112"/>
  <c r="R138"/>
  <c r="P157"/>
  <c r="T161"/>
  <c i="3" r="P89"/>
  <c r="P88"/>
  <c r="P87"/>
  <c i="1" r="AU57"/>
  <c i="5" r="T89"/>
  <c r="T88"/>
  <c r="T87"/>
  <c i="6" r="P95"/>
  <c r="P146"/>
  <c r="R194"/>
  <c r="BK249"/>
  <c r="J249"/>
  <c r="J70"/>
  <c r="T253"/>
  <c i="7" r="T91"/>
  <c r="T90"/>
  <c r="T89"/>
  <c r="T88"/>
  <c i="9" r="R89"/>
  <c r="R88"/>
  <c r="R87"/>
  <c i="10" r="P140"/>
  <c r="R245"/>
  <c i="2" r="BK95"/>
  <c r="R112"/>
  <c r="P138"/>
  <c r="T157"/>
  <c i="5" r="BK89"/>
  <c r="BK88"/>
  <c r="J88"/>
  <c r="J64"/>
  <c i="6" r="T146"/>
  <c r="T145"/>
  <c r="BK227"/>
  <c r="J227"/>
  <c r="J69"/>
  <c r="R249"/>
  <c i="7" r="BK91"/>
  <c r="J91"/>
  <c r="J66"/>
  <c i="8" r="R89"/>
  <c r="R88"/>
  <c r="R87"/>
  <c i="9" r="T89"/>
  <c r="T88"/>
  <c r="T87"/>
  <c i="10" r="P92"/>
  <c r="P206"/>
  <c r="T238"/>
  <c r="R261"/>
  <c i="2" r="BK112"/>
  <c r="J112"/>
  <c r="J67"/>
  <c r="BK138"/>
  <c r="J138"/>
  <c r="J69"/>
  <c r="BK161"/>
  <c r="J161"/>
  <c r="J71"/>
  <c i="3" r="R89"/>
  <c r="R88"/>
  <c r="R87"/>
  <c i="6" r="T95"/>
  <c r="T94"/>
  <c r="T93"/>
  <c r="BK194"/>
  <c r="J194"/>
  <c r="J68"/>
  <c r="P227"/>
  <c r="P253"/>
  <c i="7" r="R91"/>
  <c r="R90"/>
  <c r="R89"/>
  <c r="R88"/>
  <c i="8" r="T89"/>
  <c r="T88"/>
  <c r="T87"/>
  <c i="9" r="BK89"/>
  <c r="J89"/>
  <c r="J65"/>
  <c i="10" r="R92"/>
  <c r="P128"/>
  <c r="T206"/>
  <c r="P245"/>
  <c r="T261"/>
  <c i="2" r="T95"/>
  <c r="P129"/>
  <c r="T129"/>
  <c r="BK157"/>
  <c r="J157"/>
  <c r="J70"/>
  <c r="R161"/>
  <c i="3" r="T89"/>
  <c r="T88"/>
  <c r="T87"/>
  <c i="10" r="T92"/>
  <c r="R128"/>
  <c r="BK206"/>
  <c r="J206"/>
  <c r="J64"/>
  <c r="R238"/>
  <c r="T245"/>
  <c r="BK274"/>
  <c r="J274"/>
  <c r="J70"/>
  <c i="6" r="R95"/>
  <c r="P194"/>
  <c r="R227"/>
  <c r="P249"/>
  <c r="R253"/>
  <c i="8" r="P89"/>
  <c r="P88"/>
  <c r="P87"/>
  <c i="1" r="AU63"/>
  <c i="10" r="T140"/>
  <c r="BK245"/>
  <c r="J245"/>
  <c r="J66"/>
  <c r="BK261"/>
  <c r="J261"/>
  <c r="J69"/>
  <c r="P274"/>
  <c r="R274"/>
  <c i="2" r="R95"/>
  <c r="BK129"/>
  <c r="J129"/>
  <c r="J68"/>
  <c r="R129"/>
  <c r="P161"/>
  <c i="10" r="BK92"/>
  <c r="J92"/>
  <c r="J60"/>
  <c r="BK128"/>
  <c r="J128"/>
  <c r="J61"/>
  <c r="T128"/>
  <c r="R206"/>
  <c r="P261"/>
  <c r="T274"/>
  <c i="4" r="BK89"/>
  <c r="J89"/>
  <c r="J65"/>
  <c i="10" r="BK135"/>
  <c r="J135"/>
  <c r="J62"/>
  <c r="BK255"/>
  <c r="J255"/>
  <c r="J68"/>
  <c r="BK250"/>
  <c r="J250"/>
  <c r="J67"/>
  <c r="BK281"/>
  <c r="J281"/>
  <c r="J71"/>
  <c i="9" r="BK88"/>
  <c r="J88"/>
  <c r="J64"/>
  <c i="10" r="F55"/>
  <c r="BE110"/>
  <c r="BE117"/>
  <c r="BE202"/>
  <c r="BE205"/>
  <c r="BE231"/>
  <c r="BE282"/>
  <c r="BE256"/>
  <c r="BE93"/>
  <c r="BE109"/>
  <c r="BE196"/>
  <c r="BE207"/>
  <c r="BE210"/>
  <c r="J52"/>
  <c r="E81"/>
  <c r="BE113"/>
  <c r="BE125"/>
  <c r="BE141"/>
  <c r="BE168"/>
  <c r="BE191"/>
  <c r="BE223"/>
  <c r="BE236"/>
  <c r="BE244"/>
  <c r="BE265"/>
  <c r="BE129"/>
  <c r="BE134"/>
  <c r="BE142"/>
  <c r="BE190"/>
  <c r="BE197"/>
  <c r="BE208"/>
  <c r="BE215"/>
  <c r="BE237"/>
  <c r="BE239"/>
  <c r="BE136"/>
  <c r="BE203"/>
  <c r="BE204"/>
  <c r="BE230"/>
  <c r="BE246"/>
  <c r="BE248"/>
  <c r="BE249"/>
  <c r="BE275"/>
  <c r="BE161"/>
  <c r="BE175"/>
  <c r="BE180"/>
  <c r="BE235"/>
  <c r="BE251"/>
  <c r="BE116"/>
  <c r="BE186"/>
  <c r="BE209"/>
  <c r="BE226"/>
  <c r="BE247"/>
  <c r="BE262"/>
  <c r="BE271"/>
  <c r="BE278"/>
  <c i="9" r="J56"/>
  <c i="8" r="BK88"/>
  <c r="J88"/>
  <c r="J64"/>
  <c i="9" r="E50"/>
  <c r="BE92"/>
  <c r="F59"/>
  <c r="BE94"/>
  <c r="BE91"/>
  <c r="BE93"/>
  <c r="BE96"/>
  <c r="BE90"/>
  <c r="BE95"/>
  <c i="8" r="F59"/>
  <c r="BE92"/>
  <c i="7" r="BK90"/>
  <c r="J90"/>
  <c r="J65"/>
  <c i="8" r="BE94"/>
  <c r="BE99"/>
  <c r="E75"/>
  <c r="BE101"/>
  <c r="BE90"/>
  <c r="BE93"/>
  <c r="BE96"/>
  <c r="BE97"/>
  <c r="BE100"/>
  <c r="J56"/>
  <c r="BE95"/>
  <c r="BE98"/>
  <c i="6" r="BK145"/>
  <c r="J145"/>
  <c r="J66"/>
  <c i="7" r="BE97"/>
  <c r="BE114"/>
  <c r="BE127"/>
  <c r="BE136"/>
  <c r="BE161"/>
  <c r="BE167"/>
  <c r="BE169"/>
  <c r="BE179"/>
  <c r="BE188"/>
  <c r="BE190"/>
  <c r="BE92"/>
  <c r="BE121"/>
  <c r="BE129"/>
  <c r="BE133"/>
  <c r="BE140"/>
  <c r="BE166"/>
  <c r="BE180"/>
  <c r="F59"/>
  <c r="BE103"/>
  <c r="BE105"/>
  <c r="BE112"/>
  <c r="BE126"/>
  <c r="BE139"/>
  <c r="BE150"/>
  <c r="BE151"/>
  <c r="BE154"/>
  <c r="BE175"/>
  <c r="E76"/>
  <c r="BE99"/>
  <c r="BE101"/>
  <c r="BE122"/>
  <c r="BE123"/>
  <c r="BE132"/>
  <c r="BE142"/>
  <c r="BE184"/>
  <c r="BE186"/>
  <c r="J56"/>
  <c r="BE93"/>
  <c r="BE124"/>
  <c r="BE131"/>
  <c r="BE146"/>
  <c i="6" r="BK94"/>
  <c r="J94"/>
  <c r="J64"/>
  <c i="7" r="BE94"/>
  <c r="BE96"/>
  <c r="BE117"/>
  <c r="BE119"/>
  <c r="BE120"/>
  <c r="BE130"/>
  <c r="BE143"/>
  <c r="BE144"/>
  <c r="BE158"/>
  <c r="BE163"/>
  <c r="BE172"/>
  <c r="BE173"/>
  <c r="BE177"/>
  <c r="BE100"/>
  <c r="BE109"/>
  <c r="BE110"/>
  <c r="BE115"/>
  <c r="BE148"/>
  <c r="BE160"/>
  <c r="BE107"/>
  <c r="BE134"/>
  <c r="BE138"/>
  <c r="BE153"/>
  <c r="BE156"/>
  <c r="BE164"/>
  <c r="BE171"/>
  <c i="6" r="BE103"/>
  <c r="BE108"/>
  <c r="BE120"/>
  <c r="BE122"/>
  <c r="BE131"/>
  <c r="BE132"/>
  <c r="BE150"/>
  <c r="BE151"/>
  <c r="BE158"/>
  <c r="BE159"/>
  <c r="BE185"/>
  <c r="BE187"/>
  <c r="BE207"/>
  <c r="BE231"/>
  <c r="J56"/>
  <c r="BE119"/>
  <c r="BE129"/>
  <c r="BE134"/>
  <c r="BE136"/>
  <c r="BE155"/>
  <c r="BE160"/>
  <c r="BE165"/>
  <c r="BE171"/>
  <c r="BE190"/>
  <c r="BE201"/>
  <c r="BE204"/>
  <c r="BE206"/>
  <c r="BE211"/>
  <c r="BE222"/>
  <c r="BE226"/>
  <c r="BE234"/>
  <c r="BE243"/>
  <c r="BE250"/>
  <c r="F59"/>
  <c r="BE99"/>
  <c r="BE101"/>
  <c r="BE102"/>
  <c r="BE121"/>
  <c r="BE126"/>
  <c r="BE139"/>
  <c r="BE144"/>
  <c r="BE166"/>
  <c r="BE167"/>
  <c r="BE168"/>
  <c r="BE177"/>
  <c r="BE179"/>
  <c r="BE198"/>
  <c r="BE200"/>
  <c r="BE223"/>
  <c r="BE224"/>
  <c r="BE252"/>
  <c i="5" r="BK87"/>
  <c r="J87"/>
  <c i="6" r="E50"/>
  <c r="BE96"/>
  <c r="BE112"/>
  <c r="BE124"/>
  <c r="BE130"/>
  <c r="BE141"/>
  <c r="BE148"/>
  <c r="BE154"/>
  <c r="BE170"/>
  <c r="BE191"/>
  <c r="BE196"/>
  <c r="BE199"/>
  <c r="BE203"/>
  <c r="BE209"/>
  <c r="BE229"/>
  <c r="BE235"/>
  <c r="BE240"/>
  <c r="BE246"/>
  <c r="BE255"/>
  <c r="BE109"/>
  <c r="BE117"/>
  <c r="BE118"/>
  <c r="BE123"/>
  <c r="BE180"/>
  <c r="BE182"/>
  <c r="BE184"/>
  <c r="BE195"/>
  <c r="BE197"/>
  <c r="BE202"/>
  <c r="BE205"/>
  <c r="BE241"/>
  <c r="BE242"/>
  <c r="BE248"/>
  <c i="5" r="J89"/>
  <c r="J65"/>
  <c i="6" r="BE106"/>
  <c r="BE111"/>
  <c r="BE113"/>
  <c r="BE114"/>
  <c r="BE115"/>
  <c r="BE147"/>
  <c r="BE156"/>
  <c r="BE163"/>
  <c r="BE173"/>
  <c r="BE175"/>
  <c r="BE176"/>
  <c r="BE183"/>
  <c r="BE192"/>
  <c r="BE228"/>
  <c r="BE230"/>
  <c r="BE251"/>
  <c r="BE254"/>
  <c r="BE257"/>
  <c r="BE98"/>
  <c r="BE104"/>
  <c r="BE110"/>
  <c r="BE127"/>
  <c r="BE137"/>
  <c r="BE143"/>
  <c r="BE162"/>
  <c r="BE169"/>
  <c r="BE178"/>
  <c r="BE208"/>
  <c r="BE232"/>
  <c r="BE247"/>
  <c r="BE256"/>
  <c r="BE97"/>
  <c r="BE100"/>
  <c r="BE105"/>
  <c r="BE107"/>
  <c r="BE116"/>
  <c r="BE133"/>
  <c r="BE135"/>
  <c r="BE142"/>
  <c r="BE153"/>
  <c r="BE161"/>
  <c r="BE188"/>
  <c r="BE189"/>
  <c r="BE233"/>
  <c r="BE244"/>
  <c i="5" r="J81"/>
  <c r="BE90"/>
  <c r="F59"/>
  <c r="BE91"/>
  <c r="E50"/>
  <c r="BE93"/>
  <c r="BE92"/>
  <c i="3" r="BK87"/>
  <c r="J87"/>
  <c r="J63"/>
  <c r="J89"/>
  <c r="J65"/>
  <c i="4" r="J56"/>
  <c r="F59"/>
  <c r="E75"/>
  <c r="BE90"/>
  <c i="1" r="AW58"/>
  <c i="2" r="J95"/>
  <c r="J65"/>
  <c i="3" r="F59"/>
  <c r="BE95"/>
  <c i="2" r="BK111"/>
  <c r="J111"/>
  <c r="J66"/>
  <c i="3" r="J81"/>
  <c r="BE97"/>
  <c r="E50"/>
  <c r="BE90"/>
  <c r="BE92"/>
  <c r="BE93"/>
  <c r="BE94"/>
  <c r="BE98"/>
  <c r="BE96"/>
  <c r="BE99"/>
  <c i="2" r="BE97"/>
  <c r="BE116"/>
  <c r="BE115"/>
  <c r="BE118"/>
  <c r="BE126"/>
  <c r="BE104"/>
  <c r="BE105"/>
  <c r="BE124"/>
  <c r="BE125"/>
  <c r="BE132"/>
  <c r="BE135"/>
  <c r="BE139"/>
  <c r="BE140"/>
  <c r="BE146"/>
  <c r="BE149"/>
  <c r="BE156"/>
  <c r="BE159"/>
  <c r="BE160"/>
  <c r="BE163"/>
  <c r="J87"/>
  <c r="BE101"/>
  <c r="BE108"/>
  <c r="BE113"/>
  <c r="BE114"/>
  <c r="BE117"/>
  <c r="BE127"/>
  <c r="BE133"/>
  <c r="BE147"/>
  <c r="BE154"/>
  <c r="BE155"/>
  <c r="BE158"/>
  <c r="E50"/>
  <c r="BE96"/>
  <c r="BE102"/>
  <c r="BE103"/>
  <c r="BE106"/>
  <c r="BE107"/>
  <c r="BE136"/>
  <c r="BE144"/>
  <c r="BE148"/>
  <c r="BE150"/>
  <c r="BE152"/>
  <c r="F59"/>
  <c r="BE98"/>
  <c r="BE109"/>
  <c r="BE110"/>
  <c r="BE119"/>
  <c r="BE121"/>
  <c r="BE122"/>
  <c r="BE123"/>
  <c r="BE128"/>
  <c r="BE131"/>
  <c r="BE151"/>
  <c r="BE153"/>
  <c r="BE162"/>
  <c r="BE99"/>
  <c r="BE100"/>
  <c r="BE130"/>
  <c r="BE134"/>
  <c r="BE143"/>
  <c r="BE145"/>
  <c r="BE164"/>
  <c r="BE165"/>
  <c i="7" r="F38"/>
  <c i="1" r="BC62"/>
  <c i="6" r="F37"/>
  <c i="1" r="BB61"/>
  <c i="7" r="F39"/>
  <c i="1" r="BD62"/>
  <c i="9" r="F36"/>
  <c i="1" r="BA64"/>
  <c i="3" r="F37"/>
  <c i="1" r="BB57"/>
  <c i="8" r="F37"/>
  <c i="1" r="BB63"/>
  <c i="8" r="F38"/>
  <c i="1" r="BC63"/>
  <c i="8" r="F39"/>
  <c i="1" r="BD63"/>
  <c i="6" r="J36"/>
  <c i="1" r="AW61"/>
  <c i="2" r="J36"/>
  <c i="1" r="AW56"/>
  <c i="6" r="F36"/>
  <c i="1" r="BA61"/>
  <c i="2" r="F38"/>
  <c i="1" r="BC56"/>
  <c i="8" r="F36"/>
  <c i="1" r="BA63"/>
  <c i="5" r="F38"/>
  <c i="1" r="BC59"/>
  <c i="6" r="F38"/>
  <c i="1" r="BC61"/>
  <c i="7" r="F36"/>
  <c i="1" r="BA62"/>
  <c i="3" r="F39"/>
  <c i="1" r="BD57"/>
  <c i="2" r="F37"/>
  <c i="1" r="BB56"/>
  <c i="9" r="J36"/>
  <c i="1" r="AW64"/>
  <c i="9" r="F38"/>
  <c i="1" r="BC64"/>
  <c i="3" r="J36"/>
  <c i="1" r="AW57"/>
  <c i="5" r="J36"/>
  <c i="1" r="AW59"/>
  <c i="9" r="F37"/>
  <c i="1" r="BB64"/>
  <c i="5" r="J32"/>
  <c i="10" r="F34"/>
  <c i="1" r="BA65"/>
  <c i="9" r="F39"/>
  <c i="1" r="BD64"/>
  <c i="5" r="F39"/>
  <c i="1" r="BD59"/>
  <c i="7" r="J36"/>
  <c i="1" r="AW62"/>
  <c i="8" r="J36"/>
  <c i="1" r="AW63"/>
  <c i="2" r="F36"/>
  <c i="1" r="BA56"/>
  <c r="AS54"/>
  <c i="3" r="F36"/>
  <c i="1" r="BA57"/>
  <c i="4" r="F35"/>
  <c i="1" r="AZ58"/>
  <c i="6" r="F39"/>
  <c i="1" r="BD61"/>
  <c i="5" r="F37"/>
  <c i="1" r="BB59"/>
  <c i="2" r="F39"/>
  <c i="1" r="BD56"/>
  <c i="3" r="F38"/>
  <c i="1" r="BC57"/>
  <c i="5" r="F36"/>
  <c i="1" r="BA59"/>
  <c i="10" r="F36"/>
  <c i="1" r="BC65"/>
  <c i="10" r="J34"/>
  <c i="1" r="AW65"/>
  <c i="7" r="F37"/>
  <c i="1" r="BB62"/>
  <c i="10" r="F37"/>
  <c i="1" r="BD65"/>
  <c i="10" r="F35"/>
  <c i="1" r="BB65"/>
  <c i="10" l="1" r="T91"/>
  <c r="P91"/>
  <c i="1" r="AU65"/>
  <c i="2" r="T111"/>
  <c r="T94"/>
  <c r="T93"/>
  <c i="10" r="R91"/>
  <c i="2" r="P111"/>
  <c r="P94"/>
  <c r="P93"/>
  <c i="1" r="AU56"/>
  <c i="6" r="P145"/>
  <c r="P94"/>
  <c r="P93"/>
  <c i="1" r="AU61"/>
  <c i="2" r="R111"/>
  <c r="R94"/>
  <c r="R93"/>
  <c i="6" r="R145"/>
  <c r="R94"/>
  <c r="R93"/>
  <c i="10" r="BK91"/>
  <c r="J91"/>
  <c i="4" r="BK88"/>
  <c r="J88"/>
  <c r="J64"/>
  <c i="9" r="BK87"/>
  <c r="J87"/>
  <c i="8" r="BK87"/>
  <c r="J87"/>
  <c r="J63"/>
  <c i="7" r="BK89"/>
  <c r="BK88"/>
  <c r="J88"/>
  <c r="J63"/>
  <c i="6" r="BK93"/>
  <c r="J93"/>
  <c r="J63"/>
  <c i="1" r="AG59"/>
  <c i="5" r="J63"/>
  <c i="2" r="BK94"/>
  <c r="J94"/>
  <c r="J64"/>
  <c i="3" r="J32"/>
  <c i="1" r="AG57"/>
  <c i="2" r="F35"/>
  <c i="1" r="AZ56"/>
  <c r="BD55"/>
  <c i="10" r="F33"/>
  <c i="1" r="AZ65"/>
  <c r="AU60"/>
  <c i="7" r="F35"/>
  <c i="1" r="AZ62"/>
  <c i="10" r="J33"/>
  <c i="1" r="AV65"/>
  <c r="AT65"/>
  <c i="9" r="J35"/>
  <c i="1" r="AV64"/>
  <c r="AT64"/>
  <c i="8" r="F35"/>
  <c i="1" r="AZ63"/>
  <c i="7" r="J35"/>
  <c i="1" r="AV62"/>
  <c r="AT62"/>
  <c i="2" r="J35"/>
  <c i="1" r="AV56"/>
  <c r="AT56"/>
  <c i="9" r="F35"/>
  <c i="1" r="AZ64"/>
  <c i="6" r="F35"/>
  <c i="1" r="AZ61"/>
  <c i="9" r="J32"/>
  <c i="1" r="AG64"/>
  <c i="5" r="F35"/>
  <c i="1" r="AZ59"/>
  <c r="BC60"/>
  <c r="AY60"/>
  <c r="BA55"/>
  <c i="3" r="J35"/>
  <c i="1" r="AV57"/>
  <c r="AT57"/>
  <c i="8" r="J35"/>
  <c i="1" r="AV63"/>
  <c r="AT63"/>
  <c i="5" r="J35"/>
  <c i="1" r="AV59"/>
  <c r="AT59"/>
  <c r="AN59"/>
  <c r="BB60"/>
  <c r="AX60"/>
  <c r="AU55"/>
  <c r="BA60"/>
  <c r="AW60"/>
  <c r="BC55"/>
  <c r="AY55"/>
  <c i="6" r="J35"/>
  <c i="1" r="AV61"/>
  <c r="AT61"/>
  <c i="10" r="J30"/>
  <c i="1" r="AG65"/>
  <c r="BB55"/>
  <c r="AX55"/>
  <c i="3" r="F35"/>
  <c i="1" r="AZ57"/>
  <c i="4" r="J35"/>
  <c i="1" r="AV58"/>
  <c r="AT58"/>
  <c r="BD60"/>
  <c i="4" l="1" r="BK87"/>
  <c r="J87"/>
  <c r="J63"/>
  <c i="10" r="J59"/>
  <c i="1" r="AN64"/>
  <c i="10" r="J39"/>
  <c i="9" r="J63"/>
  <c r="J41"/>
  <c i="7" r="J89"/>
  <c r="J64"/>
  <c i="5" r="J41"/>
  <c i="1" r="AN57"/>
  <c i="2" r="BK93"/>
  <c r="J93"/>
  <c r="J63"/>
  <c i="3" r="J41"/>
  <c i="1" r="AN65"/>
  <c i="6" r="J32"/>
  <c i="1" r="AG61"/>
  <c r="AW55"/>
  <c r="AZ55"/>
  <c r="AV55"/>
  <c r="AU54"/>
  <c i="8" r="J32"/>
  <c i="1" r="AG63"/>
  <c r="AN63"/>
  <c r="AZ60"/>
  <c r="AV60"/>
  <c r="AT60"/>
  <c r="BC54"/>
  <c r="W32"/>
  <c r="BA54"/>
  <c r="W30"/>
  <c r="BB54"/>
  <c r="W31"/>
  <c r="BD54"/>
  <c r="W33"/>
  <c i="7" r="J32"/>
  <c i="1" r="AG62"/>
  <c r="AN62"/>
  <c i="8" l="1" r="J41"/>
  <c i="7" r="J41"/>
  <c i="6" r="J41"/>
  <c i="1" r="AN61"/>
  <c i="4" r="J32"/>
  <c i="1" r="AG58"/>
  <c r="AX54"/>
  <c r="AY54"/>
  <c i="2" r="J32"/>
  <c i="1" r="AG56"/>
  <c r="AT55"/>
  <c r="AG60"/>
  <c r="AW54"/>
  <c r="AK30"/>
  <c r="AZ54"/>
  <c r="W29"/>
  <c i="4" l="1" r="J41"/>
  <c i="1" r="AN60"/>
  <c r="AN56"/>
  <c i="2" r="J41"/>
  <c i="1" r="AN58"/>
  <c r="AG55"/>
  <c r="AV54"/>
  <c r="AK29"/>
  <c l="1" r="AN55"/>
  <c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<sst xmlns="http://schemas.openxmlformats.org/spreadsheetml/2006/main">
  <si>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</si>
  <si>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</si>
  <si>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</si>
  <si>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</si>
  <si>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</si>
  <si>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{fd9ef03f-534b-4429-b54b-2240b4b78002}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</si>
  <si>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</si>
  <si>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</si>
  <si>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</si>
  <si>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</si>
  <si>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</si>
  <si>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</si>
  <si>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</si>
  <si>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</si>
  <si>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</si>
  <si>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146587-akt23TSK(1)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</si>
  <si>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</si>
  <si>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</si>
  <si>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Praha 6 - Vokovice, Vokovická, přeložka TS 4893, kVN a kNN, S-146587 aktualizace 23 - TSK</t>
  </si>
  <si>
    <t>KSO:</t>
  </si>
  <si>
    <t/>
  </si>
  <si>
    <t>CC-CZ:</t>
  </si>
  <si>
    <t>Místo:</t>
  </si>
  <si>
    <t>Praha 6 - Vokovice</t>
  </si>
  <si>
    <t>Datum:</t>
  </si>
  <si>
    <t>27. 1. 2023</t>
  </si>
  <si>
    <t>Zadavatel:</t>
  </si>
  <si>
    <t>IČ:</t>
  </si>
  <si>
    <t>00063703</t>
  </si>
  <si>
    <t>Městská část Praha 6</t>
  </si>
  <si>
    <t>DIČ:</t>
  </si>
  <si>
    <t>CZ00063703</t>
  </si>
  <si>
    <t>Uchazeč:</t>
  </si>
  <si>
    <t>Vyplň údaj</t>
  </si>
  <si>
    <t>Projektant:</t>
  </si>
  <si>
    <t>49306812</t>
  </si>
  <si>
    <t>Jiří Kroupa</t>
  </si>
  <si>
    <t>CZ6511280391</t>
  </si>
  <si>
    <t>True</t>
  </si>
  <si>
    <t>Zpracovatel:</t>
  </si>
  <si>
    <t>VlKu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</si>
  <si>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</si>
  <si>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</si>
  <si>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</si>
  <si>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</si>
  <si>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</si>
  <si>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</si>
  <si>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</si>
  <si>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</si>
  <si>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</si>
  <si>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</si>
  <si>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</si>
  <si>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</si>
  <si>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</si>
  <si>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</si>
  <si>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</si>
  <si>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</si>
  <si>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</si>
  <si>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</si>
  <si>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</si>
  <si>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</si>
  <si>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</si>
  <si>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</si>
  <si>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</si>
  <si>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</si>
  <si>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</si>
  <si>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</si>
  <si>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</si>
  <si>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</si>
  <si>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</si>
  <si>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</si>
  <si>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</si>
  <si>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</si>
  <si>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</si>
  <si>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</si>
  <si>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</si>
  <si>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</si>
  <si>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</si>
  <si>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</si>
  <si>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</si>
  <si>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</si>
  <si>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922 (směr)</t>
  </si>
  <si>
    <t>Přeložka kabelů 22 kV</t>
  </si>
  <si>
    <t>STA</t>
  </si>
  <si>
    <t>{110037e0-bfa2-4473-bf5e-97d912fb2c52}</t>
  </si>
  <si>
    <t>2</t>
  </si>
  <si>
    <t>/</t>
  </si>
  <si>
    <t>922/M</t>
  </si>
  <si>
    <t>Zemní a montážní práce kVN</t>
  </si>
  <si>
    <t>Soupis</t>
  </si>
  <si>
    <t>{ae66f6f2-81eb-41c1-9c51-3871f5705aa4}</t>
  </si>
  <si>
    <t>922/OST</t>
  </si>
  <si>
    <t>Ostatní náklady kVN</t>
  </si>
  <si>
    <t>{d2e91971-dadc-4f48-a244-ca978f270ac1}</t>
  </si>
  <si>
    <t>922/P</t>
  </si>
  <si>
    <t>Připojení do sítě PREdi kVN</t>
  </si>
  <si>
    <t>{0bbd4df9-18e2-4cf6-ad75-fae21a89bb1b}</t>
  </si>
  <si>
    <t>922/MAT</t>
  </si>
  <si>
    <t>Materiál PREdi kVN</t>
  </si>
  <si>
    <t>{0172e4ff-53d5-44d1-9b2e-ce492d3c88a5}</t>
  </si>
  <si>
    <t>932 (směr)</t>
  </si>
  <si>
    <t>Přeložka kabelů 1 kV</t>
  </si>
  <si>
    <t>{a82a3f01-2b2e-4a28-9bc2-6f42eb6b66b5}</t>
  </si>
  <si>
    <t>932/M</t>
  </si>
  <si>
    <t>Zemní a montážní práce kNN</t>
  </si>
  <si>
    <t>{57893b71-2996-4e1f-8d0b-46af82789d37}</t>
  </si>
  <si>
    <t>932/TSK</t>
  </si>
  <si>
    <t>Požadavky TSK na povrchy kNN</t>
  </si>
  <si>
    <t>{5d633e06-54dd-4f24-841f-fd4e425b6d28}</t>
  </si>
  <si>
    <t>932/OST</t>
  </si>
  <si>
    <t>Ostatní náklady kNN</t>
  </si>
  <si>
    <t>{2bc11ddc-ae97-4e15-a2ab-e6c6e21f1a8e}</t>
  </si>
  <si>
    <t>932/MAT</t>
  </si>
  <si>
    <t>Materiál PREdi kNN</t>
  </si>
  <si>
    <t>{a39937a4-4058-4c29-bcf4-85d0242f8d56}</t>
  </si>
  <si>
    <t>933 (směr)</t>
  </si>
  <si>
    <t>Přeložka TS demolice</t>
  </si>
  <si>
    <t>{1a628009-fdee-4ea7-8a30-36bfdbe22e21}</t>
  </si>
  <si>
    <t>KRYCÍ LIST SOUPISU PRACÍ</t>
  </si>
  <si>
    <t>Objekt:</t>
  </si>
  <si>
    <t>922 (směr) - Přeložka kabelů 22 kV</t>
  </si>
  <si>
    <t>Soupis:</t>
  </si>
  <si>
    <t>922/M - Zemní a montážní práce kVN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</si>
  <si>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</si>
  <si>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</si>
  <si>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</si>
  <si>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</si>
  <si>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</si>
  <si>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21-M - Elektromontáže</t>
  </si>
  <si>
    <t xml:space="preserve">    46-M - Zemní práce při extr.mont.pracích</t>
  </si>
  <si>
    <t xml:space="preserve">      46-M1 - Zemní práce – povrchy</t>
  </si>
  <si>
    <t xml:space="preserve">      46-M2 - Zemní práce – výkopy</t>
  </si>
  <si>
    <t xml:space="preserve">      46-M3 - Zemní práce – uložení kabelů, skříně</t>
  </si>
  <si>
    <t xml:space="preserve">      46-M4 - Zemní práce – ostatní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</si>
  <si>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</si>
  <si>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</si>
  <si>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</si>
  <si>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</si>
  <si>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</si>
  <si>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</si>
  <si>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</si>
  <si>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</si>
  <si>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</si>
  <si>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</si>
  <si>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</si>
  <si>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</si>
  <si>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</si>
  <si>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</si>
  <si>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</si>
  <si>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</si>
  <si>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</si>
  <si>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</si>
  <si>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</si>
  <si>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</si>
  <si>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</si>
  <si>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210100773.D</t>
  </si>
  <si>
    <t>Demontáž ukončení vodičů celoplastových koncovkou do 22 kV staniční KSJ průřezu žíly do 240 mm2</t>
  </si>
  <si>
    <t>kus</t>
  </si>
  <si>
    <t>64</t>
  </si>
  <si>
    <t>-406945595</t>
  </si>
  <si>
    <t>210101029.P</t>
  </si>
  <si>
    <t>Ukončení kabelů celoplastových koncovkou do 22 kV konektorovou</t>
  </si>
  <si>
    <t>197178067</t>
  </si>
  <si>
    <t>210950101.P</t>
  </si>
  <si>
    <t>Další štítek označovací na kabel vč. štítku</t>
  </si>
  <si>
    <t>-926865069</t>
  </si>
  <si>
    <t>4</t>
  </si>
  <si>
    <t>220233061.P</t>
  </si>
  <si>
    <t xml:space="preserve">Tlakování optotrubky
</t>
  </si>
  <si>
    <t>m</t>
  </si>
  <si>
    <t>1787220297</t>
  </si>
  <si>
    <t>5</t>
  </si>
  <si>
    <t>220233062.P</t>
  </si>
  <si>
    <t xml:space="preserve">Kalibrace optotrubky
</t>
  </si>
  <si>
    <t>1871793099</t>
  </si>
  <si>
    <t>6</t>
  </si>
  <si>
    <t>PRE004090.P</t>
  </si>
  <si>
    <t>Montáž hliníkových kabelů AXEKVCEY + OT, 22 kV 1x240 mm2 volně uložených</t>
  </si>
  <si>
    <t>-1591670445</t>
  </si>
  <si>
    <t>7</t>
  </si>
  <si>
    <t>PRE004110.P</t>
  </si>
  <si>
    <t>Svazkování jednožilových kabelů vn s OT</t>
  </si>
  <si>
    <t>-1461548564</t>
  </si>
  <si>
    <t>8</t>
  </si>
  <si>
    <t>000106265</t>
  </si>
  <si>
    <t>řemínek upevňovací</t>
  </si>
  <si>
    <t>ks</t>
  </si>
  <si>
    <t>128</t>
  </si>
  <si>
    <t>1811172260</t>
  </si>
  <si>
    <t>9</t>
  </si>
  <si>
    <t>000121526</t>
  </si>
  <si>
    <t>koncovka ukončovací na mikrotrubičku ES16 s pojistkou (GABOCOM)</t>
  </si>
  <si>
    <t>-731223441</t>
  </si>
  <si>
    <t>10</t>
  </si>
  <si>
    <t>000118507</t>
  </si>
  <si>
    <t>čepička kabelová krycí 102L044-R05/S pro AXE 120, 240 (TE Connectivity)</t>
  </si>
  <si>
    <t>-941099390</t>
  </si>
  <si>
    <t>11</t>
  </si>
  <si>
    <t>PRE004130.P</t>
  </si>
  <si>
    <t>Příplatek k propojení vodičů celoplastových spojkou do 22 kV venkovní žíly do 240 mm2 za propojení OT</t>
  </si>
  <si>
    <t>-960770092</t>
  </si>
  <si>
    <t>12</t>
  </si>
  <si>
    <t>PRE004170.P</t>
  </si>
  <si>
    <t>Oddělení OT od kabelu KSK VN, v TS, RS nebo jiných prostorech, včetně začištění, průřezu žíly do 240 mm2</t>
  </si>
  <si>
    <t>-1883942643</t>
  </si>
  <si>
    <t>13</t>
  </si>
  <si>
    <t>210000DMT.D</t>
  </si>
  <si>
    <t>Odvoz a likvidace demontovaného materiálu</t>
  </si>
  <si>
    <t>kpl</t>
  </si>
  <si>
    <t>-1081825777</t>
  </si>
  <si>
    <t>14</t>
  </si>
  <si>
    <t>PRE004210.P</t>
  </si>
  <si>
    <t>Technická koordinace zhotovitele u kabelů VN při připojení do sítě PREdi (spojka)</t>
  </si>
  <si>
    <t>-2046504274</t>
  </si>
  <si>
    <t>PRE004220.P</t>
  </si>
  <si>
    <t>Technická koordinace při zajištění pracoviště a výměny stavebních vložek v TS/RS při obnovách</t>
  </si>
  <si>
    <t>-382032572</t>
  </si>
  <si>
    <t>46-M</t>
  </si>
  <si>
    <t>Zemní práce při extr.mont.pracích</t>
  </si>
  <si>
    <t>46-M1</t>
  </si>
  <si>
    <t>Zemní práce – povrchy</t>
  </si>
  <si>
    <t>16</t>
  </si>
  <si>
    <t>460030011.P</t>
  </si>
  <si>
    <t>Sejmutí drnu jakékoliv tloušťky</t>
  </si>
  <si>
    <t>m2</t>
  </si>
  <si>
    <t>1702554118</t>
  </si>
  <si>
    <t>17</t>
  </si>
  <si>
    <t>460030142.P</t>
  </si>
  <si>
    <t>Odstranění podkladu nebo krytu komunikace z kameniva tloušťky do 20 cm</t>
  </si>
  <si>
    <t>-1589303640</t>
  </si>
  <si>
    <t>18</t>
  </si>
  <si>
    <t>460030172.P</t>
  </si>
  <si>
    <t>Odstranění krytu komunikace ze živice tloušťky do 10 cm</t>
  </si>
  <si>
    <t>1466197314</t>
  </si>
  <si>
    <t>19</t>
  </si>
  <si>
    <t>460030182.P</t>
  </si>
  <si>
    <t>Řezání podkladu nebo krytu hloubky do 15 cm</t>
  </si>
  <si>
    <t>-651180638</t>
  </si>
  <si>
    <t>20</t>
  </si>
  <si>
    <t>460080112.P</t>
  </si>
  <si>
    <t>Bourání podkladu betonového se záhozem jámy sypaninou</t>
  </si>
  <si>
    <t>m3</t>
  </si>
  <si>
    <t>863866908</t>
  </si>
  <si>
    <t>460600023.P</t>
  </si>
  <si>
    <t>Vodorovné přemístění horniny jakékoliv třídy do 1000 m</t>
  </si>
  <si>
    <t>1953130395</t>
  </si>
  <si>
    <t>22</t>
  </si>
  <si>
    <t>460600031.P</t>
  </si>
  <si>
    <t>Příplatek k vodorovnému přemístění horniny za každých dalších 1000 m (km x m3)</t>
  </si>
  <si>
    <t>1666507206</t>
  </si>
  <si>
    <t>VV</t>
  </si>
  <si>
    <t>26,926*19</t>
  </si>
  <si>
    <t>23</t>
  </si>
  <si>
    <t>460600082.P</t>
  </si>
  <si>
    <t>Poplatek za skládku zeminy</t>
  </si>
  <si>
    <t>-1240103137</t>
  </si>
  <si>
    <t>24</t>
  </si>
  <si>
    <t>460600083.P</t>
  </si>
  <si>
    <t>Poplatek za skládku betonu a sutě</t>
  </si>
  <si>
    <t>1319171467</t>
  </si>
  <si>
    <t>25</t>
  </si>
  <si>
    <t>460600084.P</t>
  </si>
  <si>
    <t>Poplatek za skládku asfaltu</t>
  </si>
  <si>
    <t>-1217650643</t>
  </si>
  <si>
    <t>26</t>
  </si>
  <si>
    <t>460620007.P</t>
  </si>
  <si>
    <t>Zatravnění včetně zalití vodou na rovině i ve svahu</t>
  </si>
  <si>
    <t>-1762438658</t>
  </si>
  <si>
    <t>27</t>
  </si>
  <si>
    <t>460620009.P</t>
  </si>
  <si>
    <t>Rozhrnutí ornice a úprava pláně před osetím na rovině i ve svahu</t>
  </si>
  <si>
    <t>1040456694</t>
  </si>
  <si>
    <t>28</t>
  </si>
  <si>
    <t>460650054.P</t>
  </si>
  <si>
    <t>Zřízení podkladní vrstvy vozovky a chodníku ze štěrkodrti se zhutněním tloušťky do 20 cm</t>
  </si>
  <si>
    <t>-20185659</t>
  </si>
  <si>
    <t>29</t>
  </si>
  <si>
    <t>460650081.P</t>
  </si>
  <si>
    <t>Zřízení podkladní vrstvy vozovky nebo chodníku z betonu prostého tloušťky do 10 cm</t>
  </si>
  <si>
    <t>-56598355</t>
  </si>
  <si>
    <t>30</t>
  </si>
  <si>
    <t>577143111.P</t>
  </si>
  <si>
    <t>Asfaltový beton vrstva obrusná ACO 8 (ABJ) tl 50 mm š do 3 m z nemodifikovaného asfaltu</t>
  </si>
  <si>
    <t>-1748850303</t>
  </si>
  <si>
    <t>46-M2</t>
  </si>
  <si>
    <t>Zemní práce – výkopy</t>
  </si>
  <si>
    <t>31</t>
  </si>
  <si>
    <t>460200303.P</t>
  </si>
  <si>
    <t>Hloubení kabelových zapažených a nezapažených rýh ručně š 50 cm, hl 120 cm, v hornině tř 3</t>
  </si>
  <si>
    <t>1700940535</t>
  </si>
  <si>
    <t>32</t>
  </si>
  <si>
    <t>460200243.P</t>
  </si>
  <si>
    <t>Hloubení kabelových zapažených a nezapažených rýh ručně š 50 cm, hl 60 cm, v hornině tř 3</t>
  </si>
  <si>
    <t>-1243534866</t>
  </si>
  <si>
    <t>33</t>
  </si>
  <si>
    <t>460230014.P</t>
  </si>
  <si>
    <t>Hloubení zapažených a nezapažených jam kabelových spojek plastových do 22 kV ručně v hornině tř 4 (6,7 m3)</t>
  </si>
  <si>
    <t>-1074374586</t>
  </si>
  <si>
    <t>34</t>
  </si>
  <si>
    <t>460230301.P</t>
  </si>
  <si>
    <t>Hloubení jam (sondy, startovací jámy, rýhy pod obruby...) ručně v hornině tř. 3</t>
  </si>
  <si>
    <t>-47763795</t>
  </si>
  <si>
    <t>35</t>
  </si>
  <si>
    <t>460560223.P</t>
  </si>
  <si>
    <t>Zásyp rýh ručně šířky 50 cm, hloubky 40 cm, z horniny třídy 3</t>
  </si>
  <si>
    <t>-412547</t>
  </si>
  <si>
    <t>36</t>
  </si>
  <si>
    <t>460560273.P</t>
  </si>
  <si>
    <t>Zásyp rýh ručně šířky 50 cm, hloubky 90 cm, z horniny třídy 3</t>
  </si>
  <si>
    <t>-1899253088</t>
  </si>
  <si>
    <t>37</t>
  </si>
  <si>
    <t>460561601.P</t>
  </si>
  <si>
    <t>Zásyp jam (sondy startovací jámy) ručně, z horniny třídy 3</t>
  </si>
  <si>
    <t>-1156321507</t>
  </si>
  <si>
    <t>1,9+(2*6,7)</t>
  </si>
  <si>
    <t>46-M3</t>
  </si>
  <si>
    <t>Zemní práce – uložení kabelů, skříně</t>
  </si>
  <si>
    <t>38</t>
  </si>
  <si>
    <t>460421142.P</t>
  </si>
  <si>
    <t>Lože kabelů písek, štěrkopísek tl 10 cm nad kabel, beton nebo plast deska 50x25 cm, š lože do 50 cm</t>
  </si>
  <si>
    <t>310162319</t>
  </si>
  <si>
    <t>39</t>
  </si>
  <si>
    <t>000104800</t>
  </si>
  <si>
    <t xml:space="preserve">deska zákrytová KD 2    500/230/45</t>
  </si>
  <si>
    <t>-1206889813</t>
  </si>
  <si>
    <t>158*2</t>
  </si>
  <si>
    <t>Součet</t>
  </si>
  <si>
    <t>40</t>
  </si>
  <si>
    <t>460470001.P</t>
  </si>
  <si>
    <t>Provizorní zajištění potrubí ve výkopech při křížení s kabelem</t>
  </si>
  <si>
    <t>-2044478698</t>
  </si>
  <si>
    <t>41</t>
  </si>
  <si>
    <t>460470011.P</t>
  </si>
  <si>
    <t>Provizorní zajištění kabelů ve výkopech při jejich křížení</t>
  </si>
  <si>
    <t>766697425</t>
  </si>
  <si>
    <t>42</t>
  </si>
  <si>
    <t>460470012.P</t>
  </si>
  <si>
    <t>Provizorní zajištění kabelů ve výkopech při jejich souběhu</t>
  </si>
  <si>
    <t>-146793697</t>
  </si>
  <si>
    <t>43</t>
  </si>
  <si>
    <t>460500002.P</t>
  </si>
  <si>
    <t>Přepážky s utěsněním pro oddělení kabelůve výkopu z desek betonových</t>
  </si>
  <si>
    <t>-1205558207</t>
  </si>
  <si>
    <t>44</t>
  </si>
  <si>
    <t>460510056.P</t>
  </si>
  <si>
    <t>Kabelové prostupy z trub plastových do rýhy bez obsypu, průměru do 20 cm (pro chráničky 200)</t>
  </si>
  <si>
    <t>-862290270</t>
  </si>
  <si>
    <t>45</t>
  </si>
  <si>
    <t>000999108</t>
  </si>
  <si>
    <t>chránička trubka vrapovaná, červená pr.200 dle KP</t>
  </si>
  <si>
    <t>-575623437</t>
  </si>
  <si>
    <t>46</t>
  </si>
  <si>
    <t>000999105</t>
  </si>
  <si>
    <t>pěna montážní PUR 750ml</t>
  </si>
  <si>
    <t>1545230766</t>
  </si>
  <si>
    <t>47</t>
  </si>
  <si>
    <t>460520151.P</t>
  </si>
  <si>
    <t>Křižovatka betonového kabelového žlabu s inženýrskými sítěmi bez zásypu</t>
  </si>
  <si>
    <t>851898580</t>
  </si>
  <si>
    <t>48</t>
  </si>
  <si>
    <t>460680305.P</t>
  </si>
  <si>
    <t>Utěsnění průchodu zdivem kabelů do 1 kV systémem HRD - HRD100</t>
  </si>
  <si>
    <t>-151978958</t>
  </si>
  <si>
    <t>49</t>
  </si>
  <si>
    <t>000999112</t>
  </si>
  <si>
    <t>záslepka ø16 pro HRD94-1-6-16</t>
  </si>
  <si>
    <t>-1392537624</t>
  </si>
  <si>
    <t>50</t>
  </si>
  <si>
    <t>000999111</t>
  </si>
  <si>
    <t>HRD 94-1-6/16</t>
  </si>
  <si>
    <t>1618924355</t>
  </si>
  <si>
    <t>51</t>
  </si>
  <si>
    <t>000999116</t>
  </si>
  <si>
    <t>HRD 100-1-1/30x4</t>
  </si>
  <si>
    <t>914887948</t>
  </si>
  <si>
    <t>52</t>
  </si>
  <si>
    <t>460680308.P</t>
  </si>
  <si>
    <t>Utěsnění průchodu zdivem kabelů do 22 kV systémem HRD - HRD200</t>
  </si>
  <si>
    <t>717926002</t>
  </si>
  <si>
    <t>53</t>
  </si>
  <si>
    <t>000999099</t>
  </si>
  <si>
    <t>HRD200-1-3/d</t>
  </si>
  <si>
    <t>-875500505</t>
  </si>
  <si>
    <t>46-M4</t>
  </si>
  <si>
    <t>Zemní práce – ostatní</t>
  </si>
  <si>
    <t>54</t>
  </si>
  <si>
    <t>460010024.P</t>
  </si>
  <si>
    <t>Vytyčení trati vedení kabelového podzemního v zástavbě</t>
  </si>
  <si>
    <t>km</t>
  </si>
  <si>
    <t>-1223510812</t>
  </si>
  <si>
    <t>55</t>
  </si>
  <si>
    <t>460010031.P</t>
  </si>
  <si>
    <t>Vytyčení a vypískání poduličního zařízení trasy vedení ostatní sítě (PREdi, PVK, PPD,…)</t>
  </si>
  <si>
    <t>593979005</t>
  </si>
  <si>
    <t>56</t>
  </si>
  <si>
    <t>460010032.P</t>
  </si>
  <si>
    <t>Vytyčení a vypískání poduličního zařízení trasy vedení sdělovací sítě</t>
  </si>
  <si>
    <t>1289191854</t>
  </si>
  <si>
    <t>OST</t>
  </si>
  <si>
    <t>Ostatní</t>
  </si>
  <si>
    <t>57</t>
  </si>
  <si>
    <t>119002121.P</t>
  </si>
  <si>
    <t>Přechodová lávka do 2m včetně zábradlí - zřízení</t>
  </si>
  <si>
    <t>262144</t>
  </si>
  <si>
    <t>-1522092067</t>
  </si>
  <si>
    <t>58</t>
  </si>
  <si>
    <t>119002122.P</t>
  </si>
  <si>
    <t>Přechodová lávka do 2m včetně zábradlí - odstranění</t>
  </si>
  <si>
    <t>-1288584248</t>
  </si>
  <si>
    <t>59</t>
  </si>
  <si>
    <t>119003215.P</t>
  </si>
  <si>
    <t>Mobilní trubková zábrana výšky do 1,5 m pro zabezpečení výkopu - zřízení</t>
  </si>
  <si>
    <t>-109089362</t>
  </si>
  <si>
    <t>60</t>
  </si>
  <si>
    <t>119003216.P</t>
  </si>
  <si>
    <t>Mobilní trubková zábrana výšky do 1,5 m pro zabezpečení výkopu - odstranění</t>
  </si>
  <si>
    <t>760779809</t>
  </si>
  <si>
    <t>922/OST - Ostatní náklady kVN</t>
  </si>
  <si>
    <t xml:space="preserve">    O01 - Ostatní</t>
  </si>
  <si>
    <t>O01</t>
  </si>
  <si>
    <t>000010036.P</t>
  </si>
  <si>
    <t>Vypracování dokumentace skutečného provedení v digitální formě kabelů VN</t>
  </si>
  <si>
    <t>787923670</t>
  </si>
  <si>
    <t>P</t>
  </si>
  <si>
    <t xml:space="preserve">Poznámka k položce:_x000d_
U položek -011, -012, -035, -036, -037  vypracování dokumentace v digitální formě se cena stanoví podle vzorců uvedených v aktuální PN PREdi VA 911 příl. č. 2.</t>
  </si>
  <si>
    <t>000010901.P</t>
  </si>
  <si>
    <t>Inženýrská činnost při realizaci stavby</t>
  </si>
  <si>
    <t>1751741639</t>
  </si>
  <si>
    <t>000010912.P</t>
  </si>
  <si>
    <t>Dopravně inženýrská opatření</t>
  </si>
  <si>
    <t>-1677855631</t>
  </si>
  <si>
    <t>000020012.P</t>
  </si>
  <si>
    <t>Geodetické vytýčení kabelové trasy+polohopis a kóty - délka nad 100 m</t>
  </si>
  <si>
    <t>-636973568</t>
  </si>
  <si>
    <t>000020013.P</t>
  </si>
  <si>
    <t>Geometrické zaměření kabelové trasy - délka nad 100 m</t>
  </si>
  <si>
    <t>-1742397022</t>
  </si>
  <si>
    <t>000020014.P</t>
  </si>
  <si>
    <t>Geodetické doměření spojek VN - připojení na síť VN PREdi</t>
  </si>
  <si>
    <t>486629040</t>
  </si>
  <si>
    <t>000020022.P</t>
  </si>
  <si>
    <t>Vytýčení hranice pozemku - trasa nad 100 m</t>
  </si>
  <si>
    <t>-702128594</t>
  </si>
  <si>
    <t>210280002.P</t>
  </si>
  <si>
    <t>Zkoušky a prohlídky el rozvodů a zařízení celková prohlídka pro objem mtž prací do 500 000 Kč</t>
  </si>
  <si>
    <t>-1677294415</t>
  </si>
  <si>
    <t>460561701.P</t>
  </si>
  <si>
    <t>Zkoušky hutnění zasypaných rýh</t>
  </si>
  <si>
    <t>-1748714607</t>
  </si>
  <si>
    <t>922/P - Připojení do sítě PREdi kVN</t>
  </si>
  <si>
    <t>460720001.P</t>
  </si>
  <si>
    <t>Připojení do sítě VN 1x spojkou včetně inženýrské činnosti</t>
  </si>
  <si>
    <t>sada</t>
  </si>
  <si>
    <t>-213934516</t>
  </si>
  <si>
    <t>922/MAT - Materiál PREdi kVN</t>
  </si>
  <si>
    <t>M - M</t>
  </si>
  <si>
    <t xml:space="preserve">    098 - Materiál PREdi</t>
  </si>
  <si>
    <t>098</t>
  </si>
  <si>
    <t>Materiál PREdi</t>
  </si>
  <si>
    <t>000121211</t>
  </si>
  <si>
    <t xml:space="preserve">kabel AXEKVCEY+OT 1x240/25+OT 16/12  22kV</t>
  </si>
  <si>
    <t>1299932791</t>
  </si>
  <si>
    <t>000121527</t>
  </si>
  <si>
    <t>SMDU montážní sada ukončovací pro spojkování OT DB 12/6 s kabelem VN (Prysmian)</t>
  </si>
  <si>
    <t>29046842</t>
  </si>
  <si>
    <t>000121570</t>
  </si>
  <si>
    <t>spojka kabel.EPJMe/EC 1C-24-F-T3-P1 C1.2 "Compact" Prysmian</t>
  </si>
  <si>
    <t>-565911941</t>
  </si>
  <si>
    <t>000120432</t>
  </si>
  <si>
    <t>konektor T se šrou.MSCEA/EC-630-C-24-rE-T3-185/300 (pro AXE 240)</t>
  </si>
  <si>
    <t>779947841</t>
  </si>
  <si>
    <t>932 (směr) - Přeložka kabelů 1 kV</t>
  </si>
  <si>
    <t>932/M - Zemní a montážní práce kNN</t>
  </si>
  <si>
    <t>210100006.P</t>
  </si>
  <si>
    <t>Ukončení vodičů v rozváděči nebo na přístroji včetně zapojení průřezu žíly do 50 mm2</t>
  </si>
  <si>
    <t>2078805762</t>
  </si>
  <si>
    <t>35436314</t>
  </si>
  <si>
    <t>hlava rozdělovací smršťovaná přímá do 1kV SKE 4f/1+2 kabel 12-32mm/průřez 1,5-35mm</t>
  </si>
  <si>
    <t>-1034487087</t>
  </si>
  <si>
    <t>210100193.D</t>
  </si>
  <si>
    <t>Demontáž ukončení kabelu NN do 3x 240 +120 mm2 ve skříni nebo rozvaděči NN</t>
  </si>
  <si>
    <t>-1529858530</t>
  </si>
  <si>
    <t>210100193.P</t>
  </si>
  <si>
    <t>Ukončení kabelů smršťovací rozdělovací hlavou nebo páskou se zapojením žíly do 3x240+120 mm2</t>
  </si>
  <si>
    <t>702373109</t>
  </si>
  <si>
    <t>000103210</t>
  </si>
  <si>
    <t>koncovka rozděl. SEH4 78-36/95-240 (CELLPACK)</t>
  </si>
  <si>
    <t>-1797684038</t>
  </si>
  <si>
    <t>210100194.P</t>
  </si>
  <si>
    <t>Ukončení kabelů smršťovací rozdělovací hlavou se zapojením žíly do 3x240+120-OT mm2 a ukončení optotrubičky</t>
  </si>
  <si>
    <t>-357839157</t>
  </si>
  <si>
    <t>000120961</t>
  </si>
  <si>
    <t>koncovka rozděl. SKR5 100/40 - 120-300 (GPH)</t>
  </si>
  <si>
    <t>1280025711</t>
  </si>
  <si>
    <t>000120995</t>
  </si>
  <si>
    <t>ohniodolná páska Scotch 77 š. 38mm, 6,1m (3M)</t>
  </si>
  <si>
    <t>1214697405</t>
  </si>
  <si>
    <t>000120994</t>
  </si>
  <si>
    <t>pojistka 10mm proti vytržení pro koncovky a spojky MT (2x k DSM10, 1x k ES10), 10ks/bal. (GABOCOM)</t>
  </si>
  <si>
    <t>bal</t>
  </si>
  <si>
    <t>-525135414</t>
  </si>
  <si>
    <t>210100196.P</t>
  </si>
  <si>
    <t>Rozpojení dvojkoncovky v SP5 a její zpětné připojení včetně projednání, kabelů 1kV do 3 x 240 + 120 mm2</t>
  </si>
  <si>
    <t>49566052</t>
  </si>
  <si>
    <t>210120102.P</t>
  </si>
  <si>
    <t>Montáž pojistkových patron nožových</t>
  </si>
  <si>
    <t>1776802980</t>
  </si>
  <si>
    <t>210191505.D</t>
  </si>
  <si>
    <t>Demontáž skříní pojistkových tenkocementových přípojkových SP 3 až 5/1</t>
  </si>
  <si>
    <t>-1578654138</t>
  </si>
  <si>
    <t>210191509.D</t>
  </si>
  <si>
    <t>Demontáž skříní pojistkových tenkocementových rozpojovacích SR 4.1, 8.1</t>
  </si>
  <si>
    <t>931952480</t>
  </si>
  <si>
    <t>-673380452</t>
  </si>
  <si>
    <t>210191505.P</t>
  </si>
  <si>
    <t>Montáž skříní pojistkových tenkocementových, plastových přípojkových SP 3 až 5/1</t>
  </si>
  <si>
    <t>90836691</t>
  </si>
  <si>
    <t>210191509.P</t>
  </si>
  <si>
    <t>Montáž skříní pojistkových tenkocementových, plastových rozpojovacích SR 4.1, 8.1</t>
  </si>
  <si>
    <t>-200245010</t>
  </si>
  <si>
    <t>210220020.P</t>
  </si>
  <si>
    <t>Montáž uzemňovacího vedení vodičů FeZn pomocí svorek v zemi páskou do 120 mm2 ve městské zástavbě</t>
  </si>
  <si>
    <t>75756130</t>
  </si>
  <si>
    <t>000102316</t>
  </si>
  <si>
    <t>pásek zemnicí - pozink 30x4mm</t>
  </si>
  <si>
    <t>kg</t>
  </si>
  <si>
    <t>-1560679496</t>
  </si>
  <si>
    <t>210220302.P</t>
  </si>
  <si>
    <t>Montáž svorek typu ST, SJ, SK, SZ, SR 01, 02 se 3 a více šrouby</t>
  </si>
  <si>
    <t>1570467524</t>
  </si>
  <si>
    <t>000103710</t>
  </si>
  <si>
    <t>svorka zemnicí SR 02 (pásek-pásek)</t>
  </si>
  <si>
    <t>1603577062</t>
  </si>
  <si>
    <t>210810014.P</t>
  </si>
  <si>
    <t xml:space="preserve">Montáž měděných kabelů CYKY, 1 kV 4x16 mm2 uložených volně
</t>
  </si>
  <si>
    <t>-4672456</t>
  </si>
  <si>
    <t>PKB.711030</t>
  </si>
  <si>
    <t>CYKY-J 4x16 RE</t>
  </si>
  <si>
    <t>1589347670</t>
  </si>
  <si>
    <t>210021056.P</t>
  </si>
  <si>
    <t>Montáž příchytek kovových typ Sonap profil do 54 mm</t>
  </si>
  <si>
    <t>870520314</t>
  </si>
  <si>
    <t>210901078.D</t>
  </si>
  <si>
    <t>Demontáž hliníkových kabelů plastových 1kV do 3x240+120 mm2 volně uložených</t>
  </si>
  <si>
    <t>-430207238</t>
  </si>
  <si>
    <t>210901078.P</t>
  </si>
  <si>
    <t>Montáž hliníkových kabelů AYKY 1kV 3x240+120 mm2 volně uložených (včetně OT)</t>
  </si>
  <si>
    <t>1321454798</t>
  </si>
  <si>
    <t>-241422324</t>
  </si>
  <si>
    <t>000105031</t>
  </si>
  <si>
    <t>štítek kabelový s tiskem</t>
  </si>
  <si>
    <t>-1665642783</t>
  </si>
  <si>
    <t>-1983290694</t>
  </si>
  <si>
    <t>220182005</t>
  </si>
  <si>
    <t>Uložení trubky HDPE pro optický kabel do kabelového žlabu</t>
  </si>
  <si>
    <t>289058009</t>
  </si>
  <si>
    <t>Poznámka k položce:_x000d_
Vícepráce bod č.4 - Montáž OT z přípojkové skříně</t>
  </si>
  <si>
    <t>000122366</t>
  </si>
  <si>
    <t>koncovka netlaková SK12 na mikrotrubičku 12/8 (GABOCOM)</t>
  </si>
  <si>
    <t>-213536427</t>
  </si>
  <si>
    <t>000120993.V</t>
  </si>
  <si>
    <t>Mikrotrubička 12/10mm</t>
  </si>
  <si>
    <t>-1360232316</t>
  </si>
  <si>
    <t>-1240206827</t>
  </si>
  <si>
    <t>-1237039197</t>
  </si>
  <si>
    <t>210101238.P</t>
  </si>
  <si>
    <t xml:space="preserve">Propojení kabelů celoplastových spojkou do 1 kVsmršťovací do 3x240+120, včetně propojení optotrubičky (bez materiálu 2m pásky Scotch a 0,5m trubky HFFR)
</t>
  </si>
  <si>
    <t>-1546906050</t>
  </si>
  <si>
    <t>000119279</t>
  </si>
  <si>
    <t>trubka HFFR, 32/27, zelená s bílými pruhy "O.K.PRE"</t>
  </si>
  <si>
    <t>-416453067</t>
  </si>
  <si>
    <t>000103692</t>
  </si>
  <si>
    <t>spojka kabel. Al lis. 120 ALU-H</t>
  </si>
  <si>
    <t>-2075794445</t>
  </si>
  <si>
    <t>000103586</t>
  </si>
  <si>
    <t>spojka kabel. Al lis. 240 ALU-H</t>
  </si>
  <si>
    <t>-1546920509</t>
  </si>
  <si>
    <t>000103222</t>
  </si>
  <si>
    <t>spojka smršťovací SMH4 95-300/042 (CELLPACK)</t>
  </si>
  <si>
    <t>-2098103442</t>
  </si>
  <si>
    <t>000120990</t>
  </si>
  <si>
    <t>koncovka ES10 indoor na mikrotrubičku 10/6, vnitřní, bez pojistky, bílá (GABOCOM)</t>
  </si>
  <si>
    <t>258673079</t>
  </si>
  <si>
    <t>741110053</t>
  </si>
  <si>
    <t>Montáž trubka plastová ohebná D přes 35 mm uložená volně</t>
  </si>
  <si>
    <t>251003447</t>
  </si>
  <si>
    <t>34571352</t>
  </si>
  <si>
    <t>trubka elektroinstalační ohebná dvouplášťová korugovaná (chránička) D 52/63mm, HDPE+LDPE</t>
  </si>
  <si>
    <t>580818161</t>
  </si>
  <si>
    <t>PRE004010.P</t>
  </si>
  <si>
    <t>Zaslepení smršťovací čepičkou proti vlkosti pro kabel NN do 3x240+120 mm2</t>
  </si>
  <si>
    <t>1416291307</t>
  </si>
  <si>
    <t>PRE004030.P</t>
  </si>
  <si>
    <t xml:space="preserve">Asistence zhotovitele při kalibraci a tlakování, pro skříně rozpojovací a přípojkové (1 kus = 1 skříň)
</t>
  </si>
  <si>
    <t>-1466558569</t>
  </si>
  <si>
    <t>PRE004040.P</t>
  </si>
  <si>
    <t xml:space="preserve">Asistence zhotovitele při kalibraci a tlakování v trafostanicích, včetně příkazu "B" (1 kus = 1TS)
</t>
  </si>
  <si>
    <t>-256306689</t>
  </si>
  <si>
    <t>PRE004190.P</t>
  </si>
  <si>
    <t>Technická koordinace zhotovitele u kabelových staveb pro skříně SS, SR, SD bez přemístění do oplocení</t>
  </si>
  <si>
    <t>-2067054983</t>
  </si>
  <si>
    <t>-1968560797</t>
  </si>
  <si>
    <t>460030031.P</t>
  </si>
  <si>
    <t>Rozebrání dlažeb ručně z kostek velkých, zámkové dlažby do písku spáry nezalité</t>
  </si>
  <si>
    <t>-1327367722</t>
  </si>
  <si>
    <t>32+10</t>
  </si>
  <si>
    <t>460030141.P</t>
  </si>
  <si>
    <t>Odstranění podkladu nebo krytu komunikace z kameniva tloušťky do 10 cm</t>
  </si>
  <si>
    <t>-838297526</t>
  </si>
  <si>
    <t>-146223523</t>
  </si>
  <si>
    <t>113+32+10</t>
  </si>
  <si>
    <t>460030143.P</t>
  </si>
  <si>
    <t>Odstranění podkladu nebo krytu komunikace z kameniva tloušťky do 30 cm</t>
  </si>
  <si>
    <t>1287173391</t>
  </si>
  <si>
    <t>460030163.P</t>
  </si>
  <si>
    <t>Odstranění podkladu nebo krytu komunikace včetně rozpojení na kusy a zarovnání styčné spáry z betonu prostého tloušťky do 10 cm</t>
  </si>
  <si>
    <t>865229820</t>
  </si>
  <si>
    <t>460030165.P</t>
  </si>
  <si>
    <t>Odstranění podkladu nebo krytu komunikace včetně rozpojení na kusy a zarovnání styčné spáry z betonu prostého tloušťky do 30 cm</t>
  </si>
  <si>
    <t>1251715283</t>
  </si>
  <si>
    <t>460030171.P</t>
  </si>
  <si>
    <t>Odstranění krytu komunikace ze živice tloušťky do 5 cm</t>
  </si>
  <si>
    <t>-655373130</t>
  </si>
  <si>
    <t>67+113</t>
  </si>
  <si>
    <t>224054744</t>
  </si>
  <si>
    <t>-1034946943</t>
  </si>
  <si>
    <t>460030183.P</t>
  </si>
  <si>
    <t>Řezání podkladu nebo krytu hloubky do 30 cm</t>
  </si>
  <si>
    <t>647283849</t>
  </si>
  <si>
    <t>-198864228</t>
  </si>
  <si>
    <t>878903313</t>
  </si>
  <si>
    <t>-621066259</t>
  </si>
  <si>
    <t>150,183*19</t>
  </si>
  <si>
    <t>-361441495</t>
  </si>
  <si>
    <t>61</t>
  </si>
  <si>
    <t>-317672049</t>
  </si>
  <si>
    <t>62</t>
  </si>
  <si>
    <t>-1320065761</t>
  </si>
  <si>
    <t>63</t>
  </si>
  <si>
    <t>-610525105</t>
  </si>
  <si>
    <t>187837138</t>
  </si>
  <si>
    <t>65</t>
  </si>
  <si>
    <t>460650052.P</t>
  </si>
  <si>
    <t>Zřízení podkladní vrstvy vozovky a chodníku ze štěrkodrti se zhutněním tloušťky do 10 cm</t>
  </si>
  <si>
    <t>-1359045506</t>
  </si>
  <si>
    <t>66</t>
  </si>
  <si>
    <t>460650053.P</t>
  </si>
  <si>
    <t>Zřízení podkladní vrstvy vozovky a chodníku ze štěrkodrti se zhutněním tloušťky do 15 cm</t>
  </si>
  <si>
    <t>1635583667</t>
  </si>
  <si>
    <t>10+3</t>
  </si>
  <si>
    <t>67</t>
  </si>
  <si>
    <t>1293533210</t>
  </si>
  <si>
    <t>113+32</t>
  </si>
  <si>
    <t>68</t>
  </si>
  <si>
    <t>460650055.P</t>
  </si>
  <si>
    <t>Zřízení podkladní vrstvy vozovky a chodníku ze štěrkodrti se zhutněním tloušťky do 25 cm</t>
  </si>
  <si>
    <t>-1334197543</t>
  </si>
  <si>
    <t>69</t>
  </si>
  <si>
    <t>-773299568</t>
  </si>
  <si>
    <t>70</t>
  </si>
  <si>
    <t>460650083.P</t>
  </si>
  <si>
    <t>Zřízení podkladní vrstvy vozovky z betonu prostého tloušťky do 20 cm</t>
  </si>
  <si>
    <t>-445742146</t>
  </si>
  <si>
    <t>71</t>
  </si>
  <si>
    <t>460650136.P</t>
  </si>
  <si>
    <t>Zřízení krytu vozovky nebo chodníku z litého asfaltu tloušťky 5 cm</t>
  </si>
  <si>
    <t>860002643</t>
  </si>
  <si>
    <t>72</t>
  </si>
  <si>
    <t>460650151.P</t>
  </si>
  <si>
    <t>Kladení dlažby z kostek kamenných velkých do lože z kameniva těženého</t>
  </si>
  <si>
    <t>-1479185564</t>
  </si>
  <si>
    <t>73</t>
  </si>
  <si>
    <t>000999077</t>
  </si>
  <si>
    <t>Velká dlažba - linka</t>
  </si>
  <si>
    <t>bm</t>
  </si>
  <si>
    <t>664068957</t>
  </si>
  <si>
    <t>10*0,15</t>
  </si>
  <si>
    <t>74</t>
  </si>
  <si>
    <t>460650161.P</t>
  </si>
  <si>
    <t>Kladení dlažby z dlaždic betonových 4hranných do lože z kameniva těženého</t>
  </si>
  <si>
    <t>-385795035</t>
  </si>
  <si>
    <t>75</t>
  </si>
  <si>
    <t>000999075</t>
  </si>
  <si>
    <t xml:space="preserve">Velká dlažba  VD  (t/2,7 m2)</t>
  </si>
  <si>
    <t>-1489657631</t>
  </si>
  <si>
    <t>76</t>
  </si>
  <si>
    <t>460650162.P</t>
  </si>
  <si>
    <t>Kladení dlažby z dlaždic betonových tvarovaných a zámkových do lože z kameniva těženého</t>
  </si>
  <si>
    <t>1189132616</t>
  </si>
  <si>
    <t>77</t>
  </si>
  <si>
    <t>000999079</t>
  </si>
  <si>
    <t>Betonová dlažba, zámková dlažba</t>
  </si>
  <si>
    <t>2114382322</t>
  </si>
  <si>
    <t>32*0,15</t>
  </si>
  <si>
    <t>78</t>
  </si>
  <si>
    <t>460650175.P</t>
  </si>
  <si>
    <t>Očištění dlaždic betonových čtyřhranných z rozebraných dlažeb</t>
  </si>
  <si>
    <t>-1722196671</t>
  </si>
  <si>
    <t>79</t>
  </si>
  <si>
    <t>460650176.P</t>
  </si>
  <si>
    <t>Očištění dlaždic betonových tvarovaných nebo zámkových z rozebraných dlažeb</t>
  </si>
  <si>
    <t>481602648</t>
  </si>
  <si>
    <t>80</t>
  </si>
  <si>
    <t>460650202.P</t>
  </si>
  <si>
    <t>Lepenka pod litý asfalt (chodník), vč. materiálu</t>
  </si>
  <si>
    <t>1963110043</t>
  </si>
  <si>
    <t>81</t>
  </si>
  <si>
    <t>1632339893</t>
  </si>
  <si>
    <t>82</t>
  </si>
  <si>
    <t>577176111.P</t>
  </si>
  <si>
    <t>Asfaltový beton vrstva ložní ACL 22 (ABVH) tl 80 mm š do 3 m z nemodifikovaného asfaltu</t>
  </si>
  <si>
    <t>-283808292</t>
  </si>
  <si>
    <t>83</t>
  </si>
  <si>
    <t>997006512.P</t>
  </si>
  <si>
    <t>Vodorovná doprava kostek a dlažby na mezideponii s naložením na dopravní prostředek a složením přes 100 m do 1 km</t>
  </si>
  <si>
    <t>t</t>
  </si>
  <si>
    <t>-252014594</t>
  </si>
  <si>
    <t>((10)*0,126)+(32/8,5)</t>
  </si>
  <si>
    <t>84</t>
  </si>
  <si>
    <t>460200143.P</t>
  </si>
  <si>
    <t>Hloubení kabelových zapažených a nezapažených rýh ručně š 35 cm, hl 60 cm, v hornině tř 3</t>
  </si>
  <si>
    <t>-303371734</t>
  </si>
  <si>
    <t>85</t>
  </si>
  <si>
    <t>-1659988869</t>
  </si>
  <si>
    <t>86</t>
  </si>
  <si>
    <t>460200263.P</t>
  </si>
  <si>
    <t>Hloubení kabelových zapažených a nezapažených rýh ručně š 50 cm, hl 80 cm, v hornině tř 3</t>
  </si>
  <si>
    <t>1580845376</t>
  </si>
  <si>
    <t>87</t>
  </si>
  <si>
    <t>460200304.P</t>
  </si>
  <si>
    <t>Hloubení kabelových zapažených a nezapažených rýh ručně š 50 cm, hl 120 cm, v hornině tř 4</t>
  </si>
  <si>
    <t>668666608</t>
  </si>
  <si>
    <t>88</t>
  </si>
  <si>
    <t>460201023.P</t>
  </si>
  <si>
    <t>Hloubení kabelových zapažených a nezapažených rýh ručně š 100 cm, hl 60 cm, v hornině tř 3</t>
  </si>
  <si>
    <t>-1503027010</t>
  </si>
  <si>
    <t>89</t>
  </si>
  <si>
    <t>460201084.P</t>
  </si>
  <si>
    <t>Hloubení kabelových zapažených a nezapažených rýh ručně š 100 cm, hl 120 cm, v hornině tř 4</t>
  </si>
  <si>
    <t>-1669655345</t>
  </si>
  <si>
    <t>90</t>
  </si>
  <si>
    <t>460230003.P</t>
  </si>
  <si>
    <t>Hloubení zapažených a nezapažených jam kabelových spojek do 1 kV ručně v hornině tř 3 (1,2 m3)</t>
  </si>
  <si>
    <t>33029154</t>
  </si>
  <si>
    <t>91</t>
  </si>
  <si>
    <t>2075898371</t>
  </si>
  <si>
    <t>92</t>
  </si>
  <si>
    <t>460560123.P</t>
  </si>
  <si>
    <t>Zásyp rýh ručně šířky 35 cm, hloubky 40 cm, z horniny třídy 3</t>
  </si>
  <si>
    <t>-1923932393</t>
  </si>
  <si>
    <t>93</t>
  </si>
  <si>
    <t>1432007271</t>
  </si>
  <si>
    <t>94</t>
  </si>
  <si>
    <t>460560243.P</t>
  </si>
  <si>
    <t>Zásyp rýh ručně šířky 50 cm, hloubky 60 cm, z horniny třídy 3</t>
  </si>
  <si>
    <t>942354394</t>
  </si>
  <si>
    <t>95</t>
  </si>
  <si>
    <t>460561013.P</t>
  </si>
  <si>
    <t>Zásyp rýh ručně šířky 100 cm, hloubky 40 cm, z horniny třídy 3</t>
  </si>
  <si>
    <t>-1175608849</t>
  </si>
  <si>
    <t>96</t>
  </si>
  <si>
    <t>552020113</t>
  </si>
  <si>
    <t>97</t>
  </si>
  <si>
    <t>460561053.P</t>
  </si>
  <si>
    <t>Zásyp rýh ručně šířky 100 cm, hloubky 90 cm, z horniny třídy 3</t>
  </si>
  <si>
    <t>-466722862</t>
  </si>
  <si>
    <t>98</t>
  </si>
  <si>
    <t>-1783923928</t>
  </si>
  <si>
    <t>(6*1,2)+9,3</t>
  </si>
  <si>
    <t>99</t>
  </si>
  <si>
    <t>460561111.P</t>
  </si>
  <si>
    <t>Nákup recyklátu na zásyp</t>
  </si>
  <si>
    <t>-1829951816</t>
  </si>
  <si>
    <t>927*0,5*0,4</t>
  </si>
  <si>
    <t>33*0,65*0,4</t>
  </si>
  <si>
    <t>54*0,8*0,4</t>
  </si>
  <si>
    <t>0,35*0,4*45</t>
  </si>
  <si>
    <t>0,5*0,4*284</t>
  </si>
  <si>
    <t>1*0,4*45</t>
  </si>
  <si>
    <t>0,5*0,9*7,5</t>
  </si>
  <si>
    <t>1*0,9*9</t>
  </si>
  <si>
    <t>16,5</t>
  </si>
  <si>
    <t>100</t>
  </si>
  <si>
    <t>460561122.P</t>
  </si>
  <si>
    <t>Doprava nakupované zeminy (písku, recyklátu) na zásyp</t>
  </si>
  <si>
    <t>-1519446508</t>
  </si>
  <si>
    <t>101</t>
  </si>
  <si>
    <t>-1936560291</t>
  </si>
  <si>
    <t>102</t>
  </si>
  <si>
    <t>-771725721</t>
  </si>
  <si>
    <t>320,335*19</t>
  </si>
  <si>
    <t>103</t>
  </si>
  <si>
    <t>1456705683</t>
  </si>
  <si>
    <t>104</t>
  </si>
  <si>
    <t>460270001.P</t>
  </si>
  <si>
    <t>Pilíř ZP-1 z cihel vápenopískových včetně výkopu a základu, s usazením skříně SP 3,4,5</t>
  </si>
  <si>
    <t>1995897981</t>
  </si>
  <si>
    <t>105</t>
  </si>
  <si>
    <t>460270301.P</t>
  </si>
  <si>
    <t>Oprava plotu po osazení pilíře pro skříň SP 3,4,5 z jedné strany</t>
  </si>
  <si>
    <t>1334812448</t>
  </si>
  <si>
    <t>106</t>
  </si>
  <si>
    <t>460270174.P</t>
  </si>
  <si>
    <t>Zazdění a začištění skříně SP 3,4,5 včetně vysekání otvoru</t>
  </si>
  <si>
    <t>-868494810</t>
  </si>
  <si>
    <t>107</t>
  </si>
  <si>
    <t>460270178.P</t>
  </si>
  <si>
    <t>Zazdění a začištění skříně SR 6,7 včetně vysekání otvoru</t>
  </si>
  <si>
    <t>1049971247</t>
  </si>
  <si>
    <t>108</t>
  </si>
  <si>
    <t>460421141.P</t>
  </si>
  <si>
    <t>Lože kabelů písek, štěrkopísek tl 10 cm nad kabel, beton nebo plast deska 50x25 cm, š lože do 35 cm</t>
  </si>
  <si>
    <t>1444364898</t>
  </si>
  <si>
    <t>109</t>
  </si>
  <si>
    <t>743464497</t>
  </si>
  <si>
    <t>110</t>
  </si>
  <si>
    <t>460421144.P</t>
  </si>
  <si>
    <t>Lože kabelů písek, štěrkopísek tl 10 cm nad kabel, beton nebo plast deska 50x25 cm, š lože do 100 cm</t>
  </si>
  <si>
    <t>222148641</t>
  </si>
  <si>
    <t>111</t>
  </si>
  <si>
    <t>000111707</t>
  </si>
  <si>
    <t>deska zákrytová PVC 250x1000x2-CWS potisk PREdi</t>
  </si>
  <si>
    <t>461653232</t>
  </si>
  <si>
    <t>41,5</t>
  </si>
  <si>
    <t>41,5*4</t>
  </si>
  <si>
    <t>309*2</t>
  </si>
  <si>
    <t>112</t>
  </si>
  <si>
    <t>1904519357</t>
  </si>
  <si>
    <t>113</t>
  </si>
  <si>
    <t>939783911</t>
  </si>
  <si>
    <t>114</t>
  </si>
  <si>
    <t>460510075.P</t>
  </si>
  <si>
    <t>Kabelové prostupy z trub plastových do rýhy s obetonováním, průměru do 15 cm (pro chráničky 160)</t>
  </si>
  <si>
    <t>-1498398193</t>
  </si>
  <si>
    <t>115</t>
  </si>
  <si>
    <t>460510055.P</t>
  </si>
  <si>
    <t>Kabelové prostupy z trub plastových do rýhy bez obsypu, průměru do 15 cm (pro chráničky 160)</t>
  </si>
  <si>
    <t>585893105</t>
  </si>
  <si>
    <t>116</t>
  </si>
  <si>
    <t>000999106</t>
  </si>
  <si>
    <t>chránička trubka vrapovaná,červená pr.160 dle KP</t>
  </si>
  <si>
    <t>2124850291</t>
  </si>
  <si>
    <t>56+80</t>
  </si>
  <si>
    <t>117</t>
  </si>
  <si>
    <t>1613570331</t>
  </si>
  <si>
    <t>118</t>
  </si>
  <si>
    <t>259411198</t>
  </si>
  <si>
    <t>119</t>
  </si>
  <si>
    <t>622385104.P</t>
  </si>
  <si>
    <t xml:space="preserve">Tenkovrstvá minerální omítka malých ploch do 1,0 m2 na stěnách
</t>
  </si>
  <si>
    <t>-543911495</t>
  </si>
  <si>
    <t>120</t>
  </si>
  <si>
    <t>1017739605</t>
  </si>
  <si>
    <t>121</t>
  </si>
  <si>
    <t>-1852700376</t>
  </si>
  <si>
    <t>122</t>
  </si>
  <si>
    <t>-353144730</t>
  </si>
  <si>
    <t>123</t>
  </si>
  <si>
    <t>1397319818</t>
  </si>
  <si>
    <t>124</t>
  </si>
  <si>
    <t>-1140085285</t>
  </si>
  <si>
    <t>125</t>
  </si>
  <si>
    <t>1236330484</t>
  </si>
  <si>
    <t>126</t>
  </si>
  <si>
    <t>-510583904</t>
  </si>
  <si>
    <t>932/TSK - Požadavky TSK na povrchy kNN</t>
  </si>
  <si>
    <t>13698316</t>
  </si>
  <si>
    <t>751614014</t>
  </si>
  <si>
    <t>460030031.P.1</t>
  </si>
  <si>
    <t>-1210485920</t>
  </si>
  <si>
    <t>87+25</t>
  </si>
  <si>
    <t>460030038.P</t>
  </si>
  <si>
    <t>Rozebrání dlažeb ručně z dlaždic betonových nebo keramických do písku spáry nezalité</t>
  </si>
  <si>
    <t>-1116954668</t>
  </si>
  <si>
    <t>460030092.P</t>
  </si>
  <si>
    <t>Vytrhání obrub ležatých s odhozením nebo naložením na dopravní prostředek, včetně očištění</t>
  </si>
  <si>
    <t>1255904282</t>
  </si>
  <si>
    <t>21+29</t>
  </si>
  <si>
    <t>460030102.P</t>
  </si>
  <si>
    <t>Vytrhání obrub stojatých s odhozením nebo naložením na dopravní prostředek, včetně očištění</t>
  </si>
  <si>
    <t>-226034576</t>
  </si>
  <si>
    <t>113204111.P</t>
  </si>
  <si>
    <t>Vytrhání obrub záhonových s odhozením nebo naložením na dopravní prostředek, včetně očištění</t>
  </si>
  <si>
    <t>111003965</t>
  </si>
  <si>
    <t>870365153</t>
  </si>
  <si>
    <t>182+321-25</t>
  </si>
  <si>
    <t>1887078696</t>
  </si>
  <si>
    <t>106+33</t>
  </si>
  <si>
    <t>460030142.P.1</t>
  </si>
  <si>
    <t>251098740</t>
  </si>
  <si>
    <t>860100605</t>
  </si>
  <si>
    <t>45+7,4+9</t>
  </si>
  <si>
    <t>460030143.P.1</t>
  </si>
  <si>
    <t>-1840272833</t>
  </si>
  <si>
    <t>-1542663512</t>
  </si>
  <si>
    <t>182</t>
  </si>
  <si>
    <t>-1176956391</t>
  </si>
  <si>
    <t>460030165.P.1</t>
  </si>
  <si>
    <t>-2132549460</t>
  </si>
  <si>
    <t>1069654943</t>
  </si>
  <si>
    <t>646994944</t>
  </si>
  <si>
    <t>460030172.P.1</t>
  </si>
  <si>
    <t>103568943</t>
  </si>
  <si>
    <t>-528957350</t>
  </si>
  <si>
    <t>460030182.P.1</t>
  </si>
  <si>
    <t>358644595</t>
  </si>
  <si>
    <t>1788331939</t>
  </si>
  <si>
    <t>460030183.P.1</t>
  </si>
  <si>
    <t>-395817089</t>
  </si>
  <si>
    <t>-877336562</t>
  </si>
  <si>
    <t>21*0,25*0,1</t>
  </si>
  <si>
    <t>2048251555</t>
  </si>
  <si>
    <t>1632918026</t>
  </si>
  <si>
    <t>19*187,805</t>
  </si>
  <si>
    <t>1461108270</t>
  </si>
  <si>
    <t>-219180125</t>
  </si>
  <si>
    <t>-1894523190</t>
  </si>
  <si>
    <t>-577618089</t>
  </si>
  <si>
    <t>460620024.P</t>
  </si>
  <si>
    <t>Položení obrubníků záhonových betonových vč. betonu</t>
  </si>
  <si>
    <t>1889497001</t>
  </si>
  <si>
    <t>000999083</t>
  </si>
  <si>
    <t>Obrubník betonový sadový</t>
  </si>
  <si>
    <t>298966198</t>
  </si>
  <si>
    <t>155*0,8</t>
  </si>
  <si>
    <t>460620025.P</t>
  </si>
  <si>
    <t>Položení obrubníků chodníkových kamenných ležatých vč. betonu</t>
  </si>
  <si>
    <t>870614467</t>
  </si>
  <si>
    <t>460620026.P</t>
  </si>
  <si>
    <t>Položení obrubníků chodníkových kamenných stojatých vč. betonu</t>
  </si>
  <si>
    <t>-414644738</t>
  </si>
  <si>
    <t>786947398</t>
  </si>
  <si>
    <t>203777734</t>
  </si>
  <si>
    <t>106+33+321</t>
  </si>
  <si>
    <t>460650053.P.1</t>
  </si>
  <si>
    <t>636967935</t>
  </si>
  <si>
    <t>1356529363</t>
  </si>
  <si>
    <t>460650055.P.1</t>
  </si>
  <si>
    <t>393037065</t>
  </si>
  <si>
    <t>6+7,4+9</t>
  </si>
  <si>
    <t>487151703</t>
  </si>
  <si>
    <t>182+313</t>
  </si>
  <si>
    <t>1941680281</t>
  </si>
  <si>
    <t>460650083.P.1</t>
  </si>
  <si>
    <t>1086732305</t>
  </si>
  <si>
    <t>957419288</t>
  </si>
  <si>
    <t>850533179</t>
  </si>
  <si>
    <t>-1544679678</t>
  </si>
  <si>
    <t>33*0,25</t>
  </si>
  <si>
    <t>-1678531032</t>
  </si>
  <si>
    <t>106+25</t>
  </si>
  <si>
    <t>686960855</t>
  </si>
  <si>
    <t>106*0,25</t>
  </si>
  <si>
    <t>460650162.P.1</t>
  </si>
  <si>
    <t>-295023256</t>
  </si>
  <si>
    <t>565762517</t>
  </si>
  <si>
    <t>87*0,25</t>
  </si>
  <si>
    <t>460650171.P</t>
  </si>
  <si>
    <t>Očištění kostek kamenných velkých z rozebraných dlažeb</t>
  </si>
  <si>
    <t>-1277796200</t>
  </si>
  <si>
    <t>-486861551</t>
  </si>
  <si>
    <t>460650176.P.1</t>
  </si>
  <si>
    <t>75483446</t>
  </si>
  <si>
    <t>460650192.P</t>
  </si>
  <si>
    <t>Očištění vybouraných obrubníků chodníkových od spojovacího materiálu s odklizením do 10 m</t>
  </si>
  <si>
    <t>-830917948</t>
  </si>
  <si>
    <t>155+14</t>
  </si>
  <si>
    <t>460650195.P</t>
  </si>
  <si>
    <t>Očištění vybouraných obrubníků silničních od spojovacího materiálu s odklizením do 10 m</t>
  </si>
  <si>
    <t>1951099793</t>
  </si>
  <si>
    <t>460650201.P</t>
  </si>
  <si>
    <t>Ošetření spáry zálivkou VILLAS včetně dodatečného proříznutí</t>
  </si>
  <si>
    <t>919349151</t>
  </si>
  <si>
    <t>-135884767</t>
  </si>
  <si>
    <t>-1305089903</t>
  </si>
  <si>
    <t>899277552</t>
  </si>
  <si>
    <t>321-313</t>
  </si>
  <si>
    <t>1899914272</t>
  </si>
  <si>
    <t>577176111.P.1</t>
  </si>
  <si>
    <t>37012623</t>
  </si>
  <si>
    <t>-1892790738</t>
  </si>
  <si>
    <t>(106+25)*0,125</t>
  </si>
  <si>
    <t>33*0,096657</t>
  </si>
  <si>
    <t>997006512.P.1</t>
  </si>
  <si>
    <t>-859508991</t>
  </si>
  <si>
    <t>87*0,125</t>
  </si>
  <si>
    <t>997006519.P</t>
  </si>
  <si>
    <t>Příplatek k vodorovnému přemístění suti na skládku ZKD 1 km přes 1 km</t>
  </si>
  <si>
    <t>-24077050</t>
  </si>
  <si>
    <t>16,44*10</t>
  </si>
  <si>
    <t>789948286</t>
  </si>
  <si>
    <t>10,875*10</t>
  </si>
  <si>
    <t>PRE002200.P</t>
  </si>
  <si>
    <t>Zřízení betonového lože pro uložení obrubníku silničního</t>
  </si>
  <si>
    <t>1599470038</t>
  </si>
  <si>
    <t>932/OST - Ostatní náklady kNN</t>
  </si>
  <si>
    <t>000010035.P</t>
  </si>
  <si>
    <t>Vypracování dokumentace skutečného provedení v digitální formě kabelů NN</t>
  </si>
  <si>
    <t>-720402320</t>
  </si>
  <si>
    <t>-1312959260</t>
  </si>
  <si>
    <t>459131186</t>
  </si>
  <si>
    <t>1621669959</t>
  </si>
  <si>
    <t>-821093400</t>
  </si>
  <si>
    <t>-2112652704</t>
  </si>
  <si>
    <t>000020032.P</t>
  </si>
  <si>
    <t>Vytýčení nových povrchů prováděných v celé šíři komunikací - povrchy nad 200 m2</t>
  </si>
  <si>
    <t>1885538092</t>
  </si>
  <si>
    <t>1689549054</t>
  </si>
  <si>
    <t>210292022.P</t>
  </si>
  <si>
    <t>Vypnutí vedení se zajištěním proti nedovolenému zapnutí, vyzkoušením a s opětovným zapnutím</t>
  </si>
  <si>
    <t>2055926969</t>
  </si>
  <si>
    <t>164218080</t>
  </si>
  <si>
    <t>PRE003010.P</t>
  </si>
  <si>
    <t>Geodetické zaměření spojek NN samostatně prováděných</t>
  </si>
  <si>
    <t>-1047702418</t>
  </si>
  <si>
    <t>932/MAT - Materiál PREdi kNN</t>
  </si>
  <si>
    <t>000121831</t>
  </si>
  <si>
    <t xml:space="preserve">kabel 1-AYKY-J-OT 3x240+120  s OT 12/8</t>
  </si>
  <si>
    <t>-1945868271</t>
  </si>
  <si>
    <t>000122396</t>
  </si>
  <si>
    <t xml:space="preserve">skříň rozp. pro KSK do výklenku  SD922/NVW5-OT12/8 PRE-G (ESTA)</t>
  </si>
  <si>
    <t>894395581</t>
  </si>
  <si>
    <t>000122336</t>
  </si>
  <si>
    <t xml:space="preserve">skříň příp. pro KSK do výklenku  SS102/NVF2W-OT12/8 (ESTA)</t>
  </si>
  <si>
    <t>148233260</t>
  </si>
  <si>
    <t>000119229</t>
  </si>
  <si>
    <t>pojistka výkonová 400V gG NH2, 80A (MERSEN)</t>
  </si>
  <si>
    <t>234679259</t>
  </si>
  <si>
    <t>000119231</t>
  </si>
  <si>
    <t>pojistka výkonová 400V gG NH2, 125A (MERSEN)</t>
  </si>
  <si>
    <t>141213616</t>
  </si>
  <si>
    <t>000118952</t>
  </si>
  <si>
    <t>pojistka výkonová 400V gG NH2, 250A (MERSEN)</t>
  </si>
  <si>
    <t>-1620956910</t>
  </si>
  <si>
    <t>000118963</t>
  </si>
  <si>
    <t>pojistka výkonová 400V gG NH2, 315A (MERSEN)</t>
  </si>
  <si>
    <t>970080266</t>
  </si>
  <si>
    <t>933 (směr) - Přeložka TS demolice</t>
  </si>
  <si>
    <t>Pavel Rajkov</t>
  </si>
  <si>
    <t>001 - Zemní práce</t>
  </si>
  <si>
    <t>002 - Zakládání, zpevňování hornin</t>
  </si>
  <si>
    <t>005 - Komunikace pozemní</t>
  </si>
  <si>
    <t>009 - Ostatní konstrukce a práce, bourání</t>
  </si>
  <si>
    <t>099 - Přesun hmot a manipulace se sutí</t>
  </si>
  <si>
    <t>921 - Silnoproud</t>
  </si>
  <si>
    <t>V01 - Průzkumné, geodetické a projektové práce</t>
  </si>
  <si>
    <t>711 - Izolace proti vodě, vlhkosti a plynu</t>
  </si>
  <si>
    <t>712 - Povlakové krytiny</t>
  </si>
  <si>
    <t>764 - Konstrukce klempířské</t>
  </si>
  <si>
    <t>767 - Konstrukce zámečnické</t>
  </si>
  <si>
    <t>VRN - Vedlejší rozpočtové náklady</t>
  </si>
  <si>
    <t>001</t>
  </si>
  <si>
    <t>Zemní práce</t>
  </si>
  <si>
    <t>131251104</t>
  </si>
  <si>
    <t>Hloubení jam nezapažených v hornině třídy těžitelnosti I skupiny 3 objem do 500 m3 strojně</t>
  </si>
  <si>
    <t>-1707152282</t>
  </si>
  <si>
    <t>odkop podkladních konstrukcí</t>
  </si>
  <si>
    <t>9,75*8,025*1</t>
  </si>
  <si>
    <t>odečet základových konstrukcí</t>
  </si>
  <si>
    <t>-7,725*0,8*1</t>
  </si>
  <si>
    <t>-8,75*0,6*1</t>
  </si>
  <si>
    <t>-8,12*0,675*1</t>
  </si>
  <si>
    <t>-4*0,6*1</t>
  </si>
  <si>
    <t>-4*0,95*1</t>
  </si>
  <si>
    <t>-0,6*0,925*1*2</t>
  </si>
  <si>
    <t>-2,8*0,6*1</t>
  </si>
  <si>
    <t>-0,8*0,95*1</t>
  </si>
  <si>
    <t>-2,25*0,6*1</t>
  </si>
  <si>
    <t>odečet kanály</t>
  </si>
  <si>
    <t>-8,995</t>
  </si>
  <si>
    <t>162751117</t>
  </si>
  <si>
    <t>Vodorovné přemístění přes 9 000 do 10000 m výkopku/sypaniny z horniny třídy těžitelnosti I skupiny 1 až 3</t>
  </si>
  <si>
    <t>1116486432</t>
  </si>
  <si>
    <t>167151111</t>
  </si>
  <si>
    <t>Nakládání výkopku z hornin třídy těžitelnosti I skupiny 1 až 3 přes 100 m3</t>
  </si>
  <si>
    <t>-777490823</t>
  </si>
  <si>
    <t>41,238</t>
  </si>
  <si>
    <t>171201231</t>
  </si>
  <si>
    <t>Poplatek za uložení zeminy a kamení na recyklační skládce (skládkovné) kód odpadu 17 05 04</t>
  </si>
  <si>
    <t>-215216950</t>
  </si>
  <si>
    <t>41,238*1,8</t>
  </si>
  <si>
    <t>171251201</t>
  </si>
  <si>
    <t>Uložení sypaniny na skládky nebo meziskládky</t>
  </si>
  <si>
    <t>1847478067</t>
  </si>
  <si>
    <t>174151101</t>
  </si>
  <si>
    <t>Zásyp jam, šachet rýh nebo kolem objektů sypaninou se zhutněním</t>
  </si>
  <si>
    <t>1820567149</t>
  </si>
  <si>
    <t>jáma</t>
  </si>
  <si>
    <t>kanály</t>
  </si>
  <si>
    <t>8,995</t>
  </si>
  <si>
    <t>základy</t>
  </si>
  <si>
    <t>85,434</t>
  </si>
  <si>
    <t>58344229</t>
  </si>
  <si>
    <t>štěrkodrť frakce 0/125</t>
  </si>
  <si>
    <t>407877999</t>
  </si>
  <si>
    <t>135,667*2</t>
  </si>
  <si>
    <t>002</t>
  </si>
  <si>
    <t>Zakládání, zpevňování hornin</t>
  </si>
  <si>
    <t>213141111</t>
  </si>
  <si>
    <t>Zřízení vrstvy z geotextilie v rovině nebo ve sklonu do 1:5 š do 3 m</t>
  </si>
  <si>
    <t>607776325</t>
  </si>
  <si>
    <t>9,975*8,025</t>
  </si>
  <si>
    <t>9,975*1*2</t>
  </si>
  <si>
    <t>8,025*1*2</t>
  </si>
  <si>
    <t>69311081</t>
  </si>
  <si>
    <t>geotextilie netkaná separační, ochranná, filtrační, drenážní PES 300g/m2</t>
  </si>
  <si>
    <t>-1505447820</t>
  </si>
  <si>
    <t>005</t>
  </si>
  <si>
    <t>Komunikace pozemní</t>
  </si>
  <si>
    <t>584121111</t>
  </si>
  <si>
    <t>Osazení silničních dílců z ŽB do lože z kameniva těženého tl 40 mm plochy do 200 m2</t>
  </si>
  <si>
    <t>-590026872</t>
  </si>
  <si>
    <t>budou pooužity panely které má investor uskladněny Na Petynce cca 5 km od stavby</t>
  </si>
  <si>
    <t>10*9</t>
  </si>
  <si>
    <t>009</t>
  </si>
  <si>
    <t>Ostatní konstrukce a práce, bourání</t>
  </si>
  <si>
    <t>961044111</t>
  </si>
  <si>
    <t>Bourání základů z betonu prostého</t>
  </si>
  <si>
    <t>-1660677497</t>
  </si>
  <si>
    <t>961055111</t>
  </si>
  <si>
    <t>Bourání základů ze ŽB</t>
  </si>
  <si>
    <t>-1251546122</t>
  </si>
  <si>
    <t>elektroinstalační kanály</t>
  </si>
  <si>
    <t>4,7*0,5*0,1</t>
  </si>
  <si>
    <t>4,7*0,1*1</t>
  </si>
  <si>
    <t>2,1*0,5*0,1</t>
  </si>
  <si>
    <t>2,1*1*0,1*2</t>
  </si>
  <si>
    <t>2,5*0,5*0,1</t>
  </si>
  <si>
    <t>2,5*1*0,1*2</t>
  </si>
  <si>
    <t>1,6*0,5*0,1</t>
  </si>
  <si>
    <t>2*0,5*0,1</t>
  </si>
  <si>
    <t>1,6*1*0,1*2</t>
  </si>
  <si>
    <t>2*1*0,1*2</t>
  </si>
  <si>
    <t>3,2*0,5*0,1</t>
  </si>
  <si>
    <t>3*0,7*0,1*2</t>
  </si>
  <si>
    <t>2*0,7*0,1*2</t>
  </si>
  <si>
    <t>2,25*1,6*0,15*3</t>
  </si>
  <si>
    <t>(2,25+1,6+2,25)*1*0,2*3</t>
  </si>
  <si>
    <t>962032231</t>
  </si>
  <si>
    <t>Bourání zdiva z cihel pálených nebo vápenopískových na MV nebo MVC přes 1 m3</t>
  </si>
  <si>
    <t>1543065621</t>
  </si>
  <si>
    <t>(8+8,025+9+8,025+0,525+0,1+0,1)*4,59*0,375</t>
  </si>
  <si>
    <t>8*4,59*0,375</t>
  </si>
  <si>
    <t>-1,4*2,2*0,375*3</t>
  </si>
  <si>
    <t>-1,3*0,9*0,375*3</t>
  </si>
  <si>
    <t>-1,3*0,5*0,375*12</t>
  </si>
  <si>
    <t>962052211</t>
  </si>
  <si>
    <t>Bourání zdiva nadzákladového ze ŽB přes 1 m3</t>
  </si>
  <si>
    <t>-518477773</t>
  </si>
  <si>
    <t>ztužující věnce</t>
  </si>
  <si>
    <t xml:space="preserve">(8+8,025+9+8,025+0,525+0,1+0,1)*0,25*0,26  </t>
  </si>
  <si>
    <t xml:space="preserve">8*0,25*0,6  </t>
  </si>
  <si>
    <t>8,025*2*0,3*0,2</t>
  </si>
  <si>
    <t>(8+9+0,525+0,1+0,1)*0,4*0,2</t>
  </si>
  <si>
    <t>963012510</t>
  </si>
  <si>
    <t>Bourání stropů z ŽB desek š do 300 mm tl do 140 mm</t>
  </si>
  <si>
    <t>-293023708</t>
  </si>
  <si>
    <t>demontáž PZD</t>
  </si>
  <si>
    <t>(0,2+8+0,2)*(1,125+1,4+1,675)*0,14</t>
  </si>
  <si>
    <t>9*(0,2+2,7+0,2)*0,14</t>
  </si>
  <si>
    <t>964011211</t>
  </si>
  <si>
    <t>Vybourání ŽB překladů prefabrikovaných dl do 3 m hmotnosti do 50 kg/m</t>
  </si>
  <si>
    <t>-1198038416</t>
  </si>
  <si>
    <t>překlady</t>
  </si>
  <si>
    <t>0,375*0,2*1,8*3</t>
  </si>
  <si>
    <t>0,375*0,2*2,25*6</t>
  </si>
  <si>
    <t>964073331</t>
  </si>
  <si>
    <t>Vybourání válcovaných nosníků ze zdiva cihelného dl do 6 m hmotnosti 35 kg/m</t>
  </si>
  <si>
    <t>-725498383</t>
  </si>
  <si>
    <t>svařenec č18</t>
  </si>
  <si>
    <t>0,412</t>
  </si>
  <si>
    <t>965041441</t>
  </si>
  <si>
    <t>Bourání podkladů pod dlažby nebo mazanin škvárobetonových tl přes 100 mm pl přes 4 m2</t>
  </si>
  <si>
    <t>-1152360069</t>
  </si>
  <si>
    <t>965042141</t>
  </si>
  <si>
    <t>Bourání podkladů pod dlažby nebo mazanin betonových nebo z litého asfaltu tl do 100 mm pl přes 4 m2</t>
  </si>
  <si>
    <t>-1368762667</t>
  </si>
  <si>
    <t>podlaha</t>
  </si>
  <si>
    <t>57,9*0,05</t>
  </si>
  <si>
    <t>57,9*0,1</t>
  </si>
  <si>
    <t>965045113</t>
  </si>
  <si>
    <t>Bourání potěrů cementových nebo pískocementových tl do 50 mm pl přes 4 m2</t>
  </si>
  <si>
    <t>-250843</t>
  </si>
  <si>
    <t>843767865</t>
  </si>
  <si>
    <t>8*4,2</t>
  </si>
  <si>
    <t>9*2,7</t>
  </si>
  <si>
    <t>999X1551</t>
  </si>
  <si>
    <t>Demontáž prvků vystrojení elektro včetně likvidace</t>
  </si>
  <si>
    <t>soubor</t>
  </si>
  <si>
    <t>-817416859</t>
  </si>
  <si>
    <t>999X1552</t>
  </si>
  <si>
    <t>Demontáž kovových prvků transformátorových kobek a elektrokanalů včetně zákrytových plechů a likvidace</t>
  </si>
  <si>
    <t>1406712125</t>
  </si>
  <si>
    <t>999X1553</t>
  </si>
  <si>
    <t>Demontáž vnitřní elektroinstalace včetně likvidace</t>
  </si>
  <si>
    <t>-975422870</t>
  </si>
  <si>
    <t>999X1554</t>
  </si>
  <si>
    <t>Demontáž podpůrných konstrukcí a instalačních lávek včetně likvidace</t>
  </si>
  <si>
    <t>28721463</t>
  </si>
  <si>
    <t>099</t>
  </si>
  <si>
    <t>Přesun hmot a manipulace se sutí</t>
  </si>
  <si>
    <t>997013111</t>
  </si>
  <si>
    <t>Vnitrostaveništní doprava suti a vybouraných hmot pro budovy v do 6 m s použitím mechanizace</t>
  </si>
  <si>
    <t>-1862359041</t>
  </si>
  <si>
    <t>997013501</t>
  </si>
  <si>
    <t>Odvoz suti a vybouraných hmot na skládku nebo meziskládku do 1 km se složením</t>
  </si>
  <si>
    <t>-255419878</t>
  </si>
  <si>
    <t>997013509</t>
  </si>
  <si>
    <t>Příplatek k odvozu suti a vybouraných hmot na skládku ZKD 1 km přes 1 km</t>
  </si>
  <si>
    <t>30409645</t>
  </si>
  <si>
    <t>997013861</t>
  </si>
  <si>
    <t>Poplatek za uložení stavebního odpadu na recyklační skládce (skládkovné) z prostého betonu kód odpadu 17 01 01</t>
  </si>
  <si>
    <t>838036157</t>
  </si>
  <si>
    <t>6,928</t>
  </si>
  <si>
    <t>5,211</t>
  </si>
  <si>
    <t>170,867</t>
  </si>
  <si>
    <t>997013862</t>
  </si>
  <si>
    <t>Poplatek za uložení stavebního odpadu na recyklační skládce (skládkovné) z armovaného betonu kód odpadu 17 01 01</t>
  </si>
  <si>
    <t>-961899636</t>
  </si>
  <si>
    <t>16,188</t>
  </si>
  <si>
    <t>18,575</t>
  </si>
  <si>
    <t>4,374</t>
  </si>
  <si>
    <t>19,107</t>
  </si>
  <si>
    <t>13,863</t>
  </si>
  <si>
    <t>21,588</t>
  </si>
  <si>
    <t>997013863</t>
  </si>
  <si>
    <t>Poplatek za uložení stavebního odpadu na recyklační skládce (skládkovné) cihelného kód odpadu 17 01 02</t>
  </si>
  <si>
    <t>-818456695</t>
  </si>
  <si>
    <t>115,558</t>
  </si>
  <si>
    <t>997013875</t>
  </si>
  <si>
    <t>Poplatek za uložení stavebního odpadu na recyklační skládce (skládkovné) asfaltového bez obsahu dehtu zatříděného do Katalogu odpadů pod kódem 17 03 02</t>
  </si>
  <si>
    <t>1980926702</t>
  </si>
  <si>
    <t>0,616</t>
  </si>
  <si>
    <t>1,27</t>
  </si>
  <si>
    <t>998226011</t>
  </si>
  <si>
    <t>Přesun hmot pro pozemní komunikace a letiště s krytem montovaným z ŽB dílců</t>
  </si>
  <si>
    <t>504997681</t>
  </si>
  <si>
    <t>1974977761</t>
  </si>
  <si>
    <t>přesun panelú ze skladu Na Petynce</t>
  </si>
  <si>
    <t>998226094</t>
  </si>
  <si>
    <t>Příplatek k přesunu hmot pro pozemní komunikace a letiště s krytem z ŽB dílců za přesun do 5000 m</t>
  </si>
  <si>
    <t>-2101817042</t>
  </si>
  <si>
    <t>-463556327</t>
  </si>
  <si>
    <t>998226095</t>
  </si>
  <si>
    <t>Příplatek k přesunu hmot pro pozemní komunikace a letiště s krytem z ŽB dílců za přesun ZKD 5000 m</t>
  </si>
  <si>
    <t>1332636778</t>
  </si>
  <si>
    <t>921</t>
  </si>
  <si>
    <t>Silnoproud</t>
  </si>
  <si>
    <t>218220101</t>
  </si>
  <si>
    <t>Demontáž hromosvodného vedení svodových vodičů s podpěrami průměru do 10 mm</t>
  </si>
  <si>
    <t>-1136294305</t>
  </si>
  <si>
    <t>4,6*2</t>
  </si>
  <si>
    <t>9,75*2</t>
  </si>
  <si>
    <t>8,02*3</t>
  </si>
  <si>
    <t>218220372</t>
  </si>
  <si>
    <t>Demontáž ochranných prvků hromosvodného vedení - úhelníků nebo trubek ze zdiva</t>
  </si>
  <si>
    <t>1416120572</t>
  </si>
  <si>
    <t>V01</t>
  </si>
  <si>
    <t>Průzkumné, geodetické a projektové práce</t>
  </si>
  <si>
    <t>010001000</t>
  </si>
  <si>
    <t>Vytýčení sítí</t>
  </si>
  <si>
    <t>-195037278</t>
  </si>
  <si>
    <t>012103000</t>
  </si>
  <si>
    <t>Geodetické práce před výstavbou</t>
  </si>
  <si>
    <t>2014840714</t>
  </si>
  <si>
    <t>012303000</t>
  </si>
  <si>
    <t>Geodetické práce po výstavbě</t>
  </si>
  <si>
    <t>849369043</t>
  </si>
  <si>
    <t>013254000</t>
  </si>
  <si>
    <t>Dokumentace skutečného provedení stavby</t>
  </si>
  <si>
    <t>1428298414</t>
  </si>
  <si>
    <t>711</t>
  </si>
  <si>
    <t>Izolace proti vodě, vlhkosti a plynu</t>
  </si>
  <si>
    <t>711131811</t>
  </si>
  <si>
    <t>Odstranění izolace proti zemní vlhkosti vodorovné</t>
  </si>
  <si>
    <t>-2120305895</t>
  </si>
  <si>
    <t>izolace podlahy</t>
  </si>
  <si>
    <t>76,98*2</t>
  </si>
  <si>
    <t>712</t>
  </si>
  <si>
    <t>Povlakové krytiny</t>
  </si>
  <si>
    <t>712340833</t>
  </si>
  <si>
    <t>Odstranění povlakové krytiny střech do 10° z pásů NAIP přitavených v plné ploše třívrstvé</t>
  </si>
  <si>
    <t>-1060729897</t>
  </si>
  <si>
    <t>9,75*(0,375+1,4+1,65+0,25)</t>
  </si>
  <si>
    <t>(0,375+8+0,375)*(0,25+3,6+0,375+0,375)</t>
  </si>
  <si>
    <t>0,375+0,525</t>
  </si>
  <si>
    <t>764</t>
  </si>
  <si>
    <t>Konstrukce klempířské</t>
  </si>
  <si>
    <t>764001821</t>
  </si>
  <si>
    <t>Demontáž krytiny ze svitků nebo tabulí do suti</t>
  </si>
  <si>
    <t>-1535315977</t>
  </si>
  <si>
    <t>3,6*0,7</t>
  </si>
  <si>
    <t>764004801</t>
  </si>
  <si>
    <t>Demontáž podokapního žlabu do suti</t>
  </si>
  <si>
    <t>-1020988694</t>
  </si>
  <si>
    <t>9,75</t>
  </si>
  <si>
    <t>8,02</t>
  </si>
  <si>
    <t>764004861</t>
  </si>
  <si>
    <t>Demontáž svodu do suti</t>
  </si>
  <si>
    <t>-1316786822</t>
  </si>
  <si>
    <t>767</t>
  </si>
  <si>
    <t>Konstrukce zámečnické</t>
  </si>
  <si>
    <t>767651821</t>
  </si>
  <si>
    <t>Demontáž vrat garážových otvíravých pl do 6 m2</t>
  </si>
  <si>
    <t>1920095466</t>
  </si>
  <si>
    <t>7676618X1</t>
  </si>
  <si>
    <t>Demontáž mříží/oken/žaluzií větracích</t>
  </si>
  <si>
    <t>-1029668106</t>
  </si>
  <si>
    <t>1,3*0,5*12</t>
  </si>
  <si>
    <t>VRN</t>
  </si>
  <si>
    <t>Vedlejší rozpočtové náklady</t>
  </si>
  <si>
    <t>07</t>
  </si>
  <si>
    <t>Zařízení staveniště</t>
  </si>
  <si>
    <t>%</t>
  </si>
  <si>
    <t>1919755198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</si>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</sst>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2" borderId="20" xfId="0" applyFont="1" applyFill="1" applyBorder="1" applyAlignment="1" applyProtection="1">
      <alignment horizontal="left" vertical="center"/>
      <protection locked="0"/>
    </xf>
    <xf numFmtId="0" fontId="35" fillId="0" borderId="2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="1" customFormat="1" ht="24.96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16</v>
      </c>
      <c r="BS5" s="18" t="s">
        <v>6</v>
      </c>
    </row>
    <row r="6" s="1" customFormat="1" ht="36.96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35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37</v>
      </c>
      <c r="AO17" s="23"/>
      <c r="AP17" s="23"/>
      <c r="AQ17" s="23"/>
      <c r="AR17" s="21"/>
      <c r="BE17" s="32"/>
      <c r="BS17" s="18" t="s">
        <v>38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8</v>
      </c>
    </row>
    <row r="19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8</v>
      </c>
    </row>
    <row r="20" s="1" customFormat="1" ht="18.48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ROUND(AG54,0)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0)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0)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0)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0)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50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0)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0)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0)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14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146587-akt23TSK(1)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17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Praha 6 - Vokovice, Vokovická, přeložka TS 4893, kVN a kNN, S-146587 aktualizace 23 - TSK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Praha 6 - Vokovice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27. 1. 2023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Městská část Praha 6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>Jiří Kroupa</v>
      </c>
      <c r="AN49" s="65"/>
      <c r="AO49" s="65"/>
      <c r="AP49" s="65"/>
      <c r="AQ49" s="41"/>
      <c r="AR49" s="45"/>
      <c r="AS49" s="75" t="s">
        <v>57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4" t="str">
        <f>IF(E20="","",E20)</f>
        <v>VlKu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58</v>
      </c>
      <c r="D52" s="88"/>
      <c r="E52" s="88"/>
      <c r="F52" s="88"/>
      <c r="G52" s="88"/>
      <c r="H52" s="89"/>
      <c r="I52" s="90" t="s">
        <v>59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60</v>
      </c>
      <c r="AH52" s="88"/>
      <c r="AI52" s="88"/>
      <c r="AJ52" s="88"/>
      <c r="AK52" s="88"/>
      <c r="AL52" s="88"/>
      <c r="AM52" s="88"/>
      <c r="AN52" s="90" t="s">
        <v>61</v>
      </c>
      <c r="AO52" s="88"/>
      <c r="AP52" s="88"/>
      <c r="AQ52" s="92" t="s">
        <v>62</v>
      </c>
      <c r="AR52" s="45"/>
      <c r="AS52" s="93" t="s">
        <v>63</v>
      </c>
      <c r="AT52" s="94" t="s">
        <v>64</v>
      </c>
      <c r="AU52" s="94" t="s">
        <v>65</v>
      </c>
      <c r="AV52" s="94" t="s">
        <v>66</v>
      </c>
      <c r="AW52" s="94" t="s">
        <v>67</v>
      </c>
      <c r="AX52" s="94" t="s">
        <v>68</v>
      </c>
      <c r="AY52" s="94" t="s">
        <v>69</v>
      </c>
      <c r="AZ52" s="94" t="s">
        <v>70</v>
      </c>
      <c r="BA52" s="94" t="s">
        <v>71</v>
      </c>
      <c r="BB52" s="94" t="s">
        <v>72</v>
      </c>
      <c r="BC52" s="94" t="s">
        <v>73</v>
      </c>
      <c r="BD52" s="95" t="s">
        <v>74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ROUND(AG55+AG60+AG65,0)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ROUND(AS55+AS60+AS65,0)</f>
        <v>0</v>
      </c>
      <c r="AT54" s="107">
        <f>ROUND(SUM(AV54:AW54),0)</f>
        <v>0</v>
      </c>
      <c r="AU54" s="108">
        <f>ROUND(AU55+AU60+AU65,5)</f>
        <v>0</v>
      </c>
      <c r="AV54" s="107">
        <f>ROUND(AZ54*L29,0)</f>
        <v>0</v>
      </c>
      <c r="AW54" s="107">
        <f>ROUND(BA54*L30,0)</f>
        <v>0</v>
      </c>
      <c r="AX54" s="107">
        <f>ROUND(BB54*L29,0)</f>
        <v>0</v>
      </c>
      <c r="AY54" s="107">
        <f>ROUND(BC54*L30,0)</f>
        <v>0</v>
      </c>
      <c r="AZ54" s="107">
        <f>ROUND(AZ55+AZ60+AZ65,0)</f>
        <v>0</v>
      </c>
      <c r="BA54" s="107">
        <f>ROUND(BA55+BA60+BA65,0)</f>
        <v>0</v>
      </c>
      <c r="BB54" s="107">
        <f>ROUND(BB55+BB60+BB65,0)</f>
        <v>0</v>
      </c>
      <c r="BC54" s="107">
        <f>ROUND(BC55+BC60+BC65,0)</f>
        <v>0</v>
      </c>
      <c r="BD54" s="109">
        <f>ROUND(BD55+BD60+BD65,0)</f>
        <v>0</v>
      </c>
      <c r="BE54" s="6"/>
      <c r="BS54" s="110" t="s">
        <v>76</v>
      </c>
      <c r="BT54" s="110" t="s">
        <v>77</v>
      </c>
      <c r="BU54" s="111" t="s">
        <v>78</v>
      </c>
      <c r="BV54" s="110" t="s">
        <v>79</v>
      </c>
      <c r="BW54" s="110" t="s">
        <v>5</v>
      </c>
      <c r="BX54" s="110" t="s">
        <v>80</v>
      </c>
      <c r="CL54" s="110" t="s">
        <v>20</v>
      </c>
    </row>
    <row r="55" s="7" customFormat="1" ht="24.75" customHeight="1">
      <c r="A55" s="7"/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ROUND(SUM(AG56:AG59),0)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83</v>
      </c>
      <c r="AR55" s="119"/>
      <c r="AS55" s="120">
        <f>ROUND(SUM(AS56:AS59),0)</f>
        <v>0</v>
      </c>
      <c r="AT55" s="121">
        <f>ROUND(SUM(AV55:AW55),0)</f>
        <v>0</v>
      </c>
      <c r="AU55" s="122">
        <f>ROUND(SUM(AU56:AU59),5)</f>
        <v>0</v>
      </c>
      <c r="AV55" s="121">
        <f>ROUND(AZ55*L29,0)</f>
        <v>0</v>
      </c>
      <c r="AW55" s="121">
        <f>ROUND(BA55*L30,0)</f>
        <v>0</v>
      </c>
      <c r="AX55" s="121">
        <f>ROUND(BB55*L29,0)</f>
        <v>0</v>
      </c>
      <c r="AY55" s="121">
        <f>ROUND(BC55*L30,0)</f>
        <v>0</v>
      </c>
      <c r="AZ55" s="121">
        <f>ROUND(SUM(AZ56:AZ59),0)</f>
        <v>0</v>
      </c>
      <c r="BA55" s="121">
        <f>ROUND(SUM(BA56:BA59),0)</f>
        <v>0</v>
      </c>
      <c r="BB55" s="121">
        <f>ROUND(SUM(BB56:BB59),0)</f>
        <v>0</v>
      </c>
      <c r="BC55" s="121">
        <f>ROUND(SUM(BC56:BC59),0)</f>
        <v>0</v>
      </c>
      <c r="BD55" s="123">
        <f>ROUND(SUM(BD56:BD59),0)</f>
        <v>0</v>
      </c>
      <c r="BE55" s="7"/>
      <c r="BS55" s="124" t="s">
        <v>76</v>
      </c>
      <c r="BT55" s="124" t="s">
        <v>8</v>
      </c>
      <c r="BU55" s="124" t="s">
        <v>78</v>
      </c>
      <c r="BV55" s="124" t="s">
        <v>79</v>
      </c>
      <c r="BW55" s="124" t="s">
        <v>84</v>
      </c>
      <c r="BX55" s="124" t="s">
        <v>5</v>
      </c>
      <c r="CL55" s="124" t="s">
        <v>20</v>
      </c>
      <c r="CM55" s="124" t="s">
        <v>85</v>
      </c>
    </row>
    <row r="56" s="4" customFormat="1" ht="16.5" customHeight="1">
      <c r="A56" s="125" t="s">
        <v>86</v>
      </c>
      <c r="B56" s="64"/>
      <c r="C56" s="126"/>
      <c r="D56" s="126"/>
      <c r="E56" s="127" t="s">
        <v>87</v>
      </c>
      <c r="F56" s="127"/>
      <c r="G56" s="127"/>
      <c r="H56" s="127"/>
      <c r="I56" s="127"/>
      <c r="J56" s="126"/>
      <c r="K56" s="127" t="s">
        <v>88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'922-M - Zemní a montážní 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89</v>
      </c>
      <c r="AR56" s="66"/>
      <c r="AS56" s="130">
        <v>0</v>
      </c>
      <c r="AT56" s="131">
        <f>ROUND(SUM(AV56:AW56),0)</f>
        <v>0</v>
      </c>
      <c r="AU56" s="132">
        <f>'922-M - Zemní a montážní ...'!P93</f>
        <v>0</v>
      </c>
      <c r="AV56" s="131">
        <f>'922-M - Zemní a montážní ...'!J35</f>
        <v>0</v>
      </c>
      <c r="AW56" s="131">
        <f>'922-M - Zemní a montážní ...'!J36</f>
        <v>0</v>
      </c>
      <c r="AX56" s="131">
        <f>'922-M - Zemní a montážní ...'!J37</f>
        <v>0</v>
      </c>
      <c r="AY56" s="131">
        <f>'922-M - Zemní a montážní ...'!J38</f>
        <v>0</v>
      </c>
      <c r="AZ56" s="131">
        <f>'922-M - Zemní a montážní ...'!F35</f>
        <v>0</v>
      </c>
      <c r="BA56" s="131">
        <f>'922-M - Zemní a montážní ...'!F36</f>
        <v>0</v>
      </c>
      <c r="BB56" s="131">
        <f>'922-M - Zemní a montážní ...'!F37</f>
        <v>0</v>
      </c>
      <c r="BC56" s="131">
        <f>'922-M - Zemní a montážní ...'!F38</f>
        <v>0</v>
      </c>
      <c r="BD56" s="133">
        <f>'922-M - Zemní a montážní ...'!F39</f>
        <v>0</v>
      </c>
      <c r="BE56" s="4"/>
      <c r="BT56" s="134" t="s">
        <v>85</v>
      </c>
      <c r="BV56" s="134" t="s">
        <v>79</v>
      </c>
      <c r="BW56" s="134" t="s">
        <v>90</v>
      </c>
      <c r="BX56" s="134" t="s">
        <v>84</v>
      </c>
      <c r="CL56" s="134" t="s">
        <v>20</v>
      </c>
    </row>
    <row r="57" s="4" customFormat="1" ht="16.5" customHeight="1">
      <c r="A57" s="125" t="s">
        <v>86</v>
      </c>
      <c r="B57" s="64"/>
      <c r="C57" s="126"/>
      <c r="D57" s="126"/>
      <c r="E57" s="127" t="s">
        <v>91</v>
      </c>
      <c r="F57" s="127"/>
      <c r="G57" s="127"/>
      <c r="H57" s="127"/>
      <c r="I57" s="127"/>
      <c r="J57" s="126"/>
      <c r="K57" s="127" t="s">
        <v>92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'922-OST - Ostatní náklady...'!J32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89</v>
      </c>
      <c r="AR57" s="66"/>
      <c r="AS57" s="130">
        <v>0</v>
      </c>
      <c r="AT57" s="131">
        <f>ROUND(SUM(AV57:AW57),0)</f>
        <v>0</v>
      </c>
      <c r="AU57" s="132">
        <f>'922-OST - Ostatní náklady...'!P87</f>
        <v>0</v>
      </c>
      <c r="AV57" s="131">
        <f>'922-OST - Ostatní náklady...'!J35</f>
        <v>0</v>
      </c>
      <c r="AW57" s="131">
        <f>'922-OST - Ostatní náklady...'!J36</f>
        <v>0</v>
      </c>
      <c r="AX57" s="131">
        <f>'922-OST - Ostatní náklady...'!J37</f>
        <v>0</v>
      </c>
      <c r="AY57" s="131">
        <f>'922-OST - Ostatní náklady...'!J38</f>
        <v>0</v>
      </c>
      <c r="AZ57" s="131">
        <f>'922-OST - Ostatní náklady...'!F35</f>
        <v>0</v>
      </c>
      <c r="BA57" s="131">
        <f>'922-OST - Ostatní náklady...'!F36</f>
        <v>0</v>
      </c>
      <c r="BB57" s="131">
        <f>'922-OST - Ostatní náklady...'!F37</f>
        <v>0</v>
      </c>
      <c r="BC57" s="131">
        <f>'922-OST - Ostatní náklady...'!F38</f>
        <v>0</v>
      </c>
      <c r="BD57" s="133">
        <f>'922-OST - Ostatní náklady...'!F39</f>
        <v>0</v>
      </c>
      <c r="BE57" s="4"/>
      <c r="BT57" s="134" t="s">
        <v>85</v>
      </c>
      <c r="BV57" s="134" t="s">
        <v>79</v>
      </c>
      <c r="BW57" s="134" t="s">
        <v>93</v>
      </c>
      <c r="BX57" s="134" t="s">
        <v>84</v>
      </c>
      <c r="CL57" s="134" t="s">
        <v>20</v>
      </c>
    </row>
    <row r="58" s="4" customFormat="1" ht="16.5" customHeight="1">
      <c r="A58" s="125" t="s">
        <v>86</v>
      </c>
      <c r="B58" s="64"/>
      <c r="C58" s="126"/>
      <c r="D58" s="126"/>
      <c r="E58" s="127" t="s">
        <v>94</v>
      </c>
      <c r="F58" s="127"/>
      <c r="G58" s="127"/>
      <c r="H58" s="127"/>
      <c r="I58" s="127"/>
      <c r="J58" s="126"/>
      <c r="K58" s="127" t="s">
        <v>95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'922-P - Připojení do sítě...'!J32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89</v>
      </c>
      <c r="AR58" s="66"/>
      <c r="AS58" s="130">
        <v>0</v>
      </c>
      <c r="AT58" s="131">
        <f>ROUND(SUM(AV58:AW58),0)</f>
        <v>0</v>
      </c>
      <c r="AU58" s="132">
        <f>'922-P - Připojení do sítě...'!P87</f>
        <v>0</v>
      </c>
      <c r="AV58" s="131">
        <f>'922-P - Připojení do sítě...'!J35</f>
        <v>0</v>
      </c>
      <c r="AW58" s="131">
        <f>'922-P - Připojení do sítě...'!J36</f>
        <v>0</v>
      </c>
      <c r="AX58" s="131">
        <f>'922-P - Připojení do sítě...'!J37</f>
        <v>0</v>
      </c>
      <c r="AY58" s="131">
        <f>'922-P - Připojení do sítě...'!J38</f>
        <v>0</v>
      </c>
      <c r="AZ58" s="131">
        <f>'922-P - Připojení do sítě...'!F35</f>
        <v>0</v>
      </c>
      <c r="BA58" s="131">
        <f>'922-P - Připojení do sítě...'!F36</f>
        <v>0</v>
      </c>
      <c r="BB58" s="131">
        <f>'922-P - Připojení do sítě...'!F37</f>
        <v>0</v>
      </c>
      <c r="BC58" s="131">
        <f>'922-P - Připojení do sítě...'!F38</f>
        <v>0</v>
      </c>
      <c r="BD58" s="133">
        <f>'922-P - Připojení do sítě...'!F39</f>
        <v>0</v>
      </c>
      <c r="BE58" s="4"/>
      <c r="BT58" s="134" t="s">
        <v>85</v>
      </c>
      <c r="BV58" s="134" t="s">
        <v>79</v>
      </c>
      <c r="BW58" s="134" t="s">
        <v>96</v>
      </c>
      <c r="BX58" s="134" t="s">
        <v>84</v>
      </c>
      <c r="CL58" s="134" t="s">
        <v>20</v>
      </c>
    </row>
    <row r="59" s="4" customFormat="1" ht="16.5" customHeight="1">
      <c r="A59" s="125" t="s">
        <v>86</v>
      </c>
      <c r="B59" s="64"/>
      <c r="C59" s="126"/>
      <c r="D59" s="126"/>
      <c r="E59" s="127" t="s">
        <v>97</v>
      </c>
      <c r="F59" s="127"/>
      <c r="G59" s="127"/>
      <c r="H59" s="127"/>
      <c r="I59" s="127"/>
      <c r="J59" s="126"/>
      <c r="K59" s="127" t="s">
        <v>98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'922-MAT - Materiál PREdi kVN'!J32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89</v>
      </c>
      <c r="AR59" s="66"/>
      <c r="AS59" s="130">
        <v>0</v>
      </c>
      <c r="AT59" s="131">
        <f>ROUND(SUM(AV59:AW59),0)</f>
        <v>0</v>
      </c>
      <c r="AU59" s="132">
        <f>'922-MAT - Materiál PREdi kVN'!P87</f>
        <v>0</v>
      </c>
      <c r="AV59" s="131">
        <f>'922-MAT - Materiál PREdi kVN'!J35</f>
        <v>0</v>
      </c>
      <c r="AW59" s="131">
        <f>'922-MAT - Materiál PREdi kVN'!J36</f>
        <v>0</v>
      </c>
      <c r="AX59" s="131">
        <f>'922-MAT - Materiál PREdi kVN'!J37</f>
        <v>0</v>
      </c>
      <c r="AY59" s="131">
        <f>'922-MAT - Materiál PREdi kVN'!J38</f>
        <v>0</v>
      </c>
      <c r="AZ59" s="131">
        <f>'922-MAT - Materiál PREdi kVN'!F35</f>
        <v>0</v>
      </c>
      <c r="BA59" s="131">
        <f>'922-MAT - Materiál PREdi kVN'!F36</f>
        <v>0</v>
      </c>
      <c r="BB59" s="131">
        <f>'922-MAT - Materiál PREdi kVN'!F37</f>
        <v>0</v>
      </c>
      <c r="BC59" s="131">
        <f>'922-MAT - Materiál PREdi kVN'!F38</f>
        <v>0</v>
      </c>
      <c r="BD59" s="133">
        <f>'922-MAT - Materiál PREdi kVN'!F39</f>
        <v>0</v>
      </c>
      <c r="BE59" s="4"/>
      <c r="BT59" s="134" t="s">
        <v>85</v>
      </c>
      <c r="BV59" s="134" t="s">
        <v>79</v>
      </c>
      <c r="BW59" s="134" t="s">
        <v>99</v>
      </c>
      <c r="BX59" s="134" t="s">
        <v>84</v>
      </c>
      <c r="CL59" s="134" t="s">
        <v>20</v>
      </c>
    </row>
    <row r="60" s="7" customFormat="1" ht="24.75" customHeight="1">
      <c r="A60" s="7"/>
      <c r="B60" s="112"/>
      <c r="C60" s="113"/>
      <c r="D60" s="114" t="s">
        <v>100</v>
      </c>
      <c r="E60" s="114"/>
      <c r="F60" s="114"/>
      <c r="G60" s="114"/>
      <c r="H60" s="114"/>
      <c r="I60" s="115"/>
      <c r="J60" s="114" t="s">
        <v>101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ROUND(SUM(AG61:AG64),0)</f>
        <v>0</v>
      </c>
      <c r="AH60" s="115"/>
      <c r="AI60" s="115"/>
      <c r="AJ60" s="115"/>
      <c r="AK60" s="115"/>
      <c r="AL60" s="115"/>
      <c r="AM60" s="115"/>
      <c r="AN60" s="117">
        <f>SUM(AG60,AT60)</f>
        <v>0</v>
      </c>
      <c r="AO60" s="115"/>
      <c r="AP60" s="115"/>
      <c r="AQ60" s="118" t="s">
        <v>83</v>
      </c>
      <c r="AR60" s="119"/>
      <c r="AS60" s="120">
        <f>ROUND(SUM(AS61:AS64),0)</f>
        <v>0</v>
      </c>
      <c r="AT60" s="121">
        <f>ROUND(SUM(AV60:AW60),0)</f>
        <v>0</v>
      </c>
      <c r="AU60" s="122">
        <f>ROUND(SUM(AU61:AU64),5)</f>
        <v>0</v>
      </c>
      <c r="AV60" s="121">
        <f>ROUND(AZ60*L29,0)</f>
        <v>0</v>
      </c>
      <c r="AW60" s="121">
        <f>ROUND(BA60*L30,0)</f>
        <v>0</v>
      </c>
      <c r="AX60" s="121">
        <f>ROUND(BB60*L29,0)</f>
        <v>0</v>
      </c>
      <c r="AY60" s="121">
        <f>ROUND(BC60*L30,0)</f>
        <v>0</v>
      </c>
      <c r="AZ60" s="121">
        <f>ROUND(SUM(AZ61:AZ64),0)</f>
        <v>0</v>
      </c>
      <c r="BA60" s="121">
        <f>ROUND(SUM(BA61:BA64),0)</f>
        <v>0</v>
      </c>
      <c r="BB60" s="121">
        <f>ROUND(SUM(BB61:BB64),0)</f>
        <v>0</v>
      </c>
      <c r="BC60" s="121">
        <f>ROUND(SUM(BC61:BC64),0)</f>
        <v>0</v>
      </c>
      <c r="BD60" s="123">
        <f>ROUND(SUM(BD61:BD64),0)</f>
        <v>0</v>
      </c>
      <c r="BE60" s="7"/>
      <c r="BS60" s="124" t="s">
        <v>76</v>
      </c>
      <c r="BT60" s="124" t="s">
        <v>8</v>
      </c>
      <c r="BU60" s="124" t="s">
        <v>78</v>
      </c>
      <c r="BV60" s="124" t="s">
        <v>79</v>
      </c>
      <c r="BW60" s="124" t="s">
        <v>102</v>
      </c>
      <c r="BX60" s="124" t="s">
        <v>5</v>
      </c>
      <c r="CL60" s="124" t="s">
        <v>20</v>
      </c>
      <c r="CM60" s="124" t="s">
        <v>85</v>
      </c>
    </row>
    <row r="61" s="4" customFormat="1" ht="16.5" customHeight="1">
      <c r="A61" s="125" t="s">
        <v>86</v>
      </c>
      <c r="B61" s="64"/>
      <c r="C61" s="126"/>
      <c r="D61" s="126"/>
      <c r="E61" s="127" t="s">
        <v>103</v>
      </c>
      <c r="F61" s="127"/>
      <c r="G61" s="127"/>
      <c r="H61" s="127"/>
      <c r="I61" s="127"/>
      <c r="J61" s="126"/>
      <c r="K61" s="127" t="s">
        <v>104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'932-M - Zemní a montážní 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89</v>
      </c>
      <c r="AR61" s="66"/>
      <c r="AS61" s="130">
        <v>0</v>
      </c>
      <c r="AT61" s="131">
        <f>ROUND(SUM(AV61:AW61),0)</f>
        <v>0</v>
      </c>
      <c r="AU61" s="132">
        <f>'932-M - Zemní a montážní ...'!P93</f>
        <v>0</v>
      </c>
      <c r="AV61" s="131">
        <f>'932-M - Zemní a montážní ...'!J35</f>
        <v>0</v>
      </c>
      <c r="AW61" s="131">
        <f>'932-M - Zemní a montážní ...'!J36</f>
        <v>0</v>
      </c>
      <c r="AX61" s="131">
        <f>'932-M - Zemní a montážní ...'!J37</f>
        <v>0</v>
      </c>
      <c r="AY61" s="131">
        <f>'932-M - Zemní a montážní ...'!J38</f>
        <v>0</v>
      </c>
      <c r="AZ61" s="131">
        <f>'932-M - Zemní a montážní ...'!F35</f>
        <v>0</v>
      </c>
      <c r="BA61" s="131">
        <f>'932-M - Zemní a montážní ...'!F36</f>
        <v>0</v>
      </c>
      <c r="BB61" s="131">
        <f>'932-M - Zemní a montážní ...'!F37</f>
        <v>0</v>
      </c>
      <c r="BC61" s="131">
        <f>'932-M - Zemní a montážní ...'!F38</f>
        <v>0</v>
      </c>
      <c r="BD61" s="133">
        <f>'932-M - Zemní a montážní ...'!F39</f>
        <v>0</v>
      </c>
      <c r="BE61" s="4"/>
      <c r="BT61" s="134" t="s">
        <v>85</v>
      </c>
      <c r="BV61" s="134" t="s">
        <v>79</v>
      </c>
      <c r="BW61" s="134" t="s">
        <v>105</v>
      </c>
      <c r="BX61" s="134" t="s">
        <v>102</v>
      </c>
      <c r="CL61" s="134" t="s">
        <v>20</v>
      </c>
    </row>
    <row r="62" s="4" customFormat="1" ht="16.5" customHeight="1">
      <c r="A62" s="125" t="s">
        <v>86</v>
      </c>
      <c r="B62" s="64"/>
      <c r="C62" s="126"/>
      <c r="D62" s="126"/>
      <c r="E62" s="127" t="s">
        <v>106</v>
      </c>
      <c r="F62" s="127"/>
      <c r="G62" s="127"/>
      <c r="H62" s="127"/>
      <c r="I62" s="127"/>
      <c r="J62" s="126"/>
      <c r="K62" s="127" t="s">
        <v>107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'932-TSK - Požadavky TSK n...'!J32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89</v>
      </c>
      <c r="AR62" s="66"/>
      <c r="AS62" s="130">
        <v>0</v>
      </c>
      <c r="AT62" s="131">
        <f>ROUND(SUM(AV62:AW62),0)</f>
        <v>0</v>
      </c>
      <c r="AU62" s="132">
        <f>'932-TSK - Požadavky TSK n...'!P88</f>
        <v>0</v>
      </c>
      <c r="AV62" s="131">
        <f>'932-TSK - Požadavky TSK n...'!J35</f>
        <v>0</v>
      </c>
      <c r="AW62" s="131">
        <f>'932-TSK - Požadavky TSK n...'!J36</f>
        <v>0</v>
      </c>
      <c r="AX62" s="131">
        <f>'932-TSK - Požadavky TSK n...'!J37</f>
        <v>0</v>
      </c>
      <c r="AY62" s="131">
        <f>'932-TSK - Požadavky TSK n...'!J38</f>
        <v>0</v>
      </c>
      <c r="AZ62" s="131">
        <f>'932-TSK - Požadavky TSK n...'!F35</f>
        <v>0</v>
      </c>
      <c r="BA62" s="131">
        <f>'932-TSK - Požadavky TSK n...'!F36</f>
        <v>0</v>
      </c>
      <c r="BB62" s="131">
        <f>'932-TSK - Požadavky TSK n...'!F37</f>
        <v>0</v>
      </c>
      <c r="BC62" s="131">
        <f>'932-TSK - Požadavky TSK n...'!F38</f>
        <v>0</v>
      </c>
      <c r="BD62" s="133">
        <f>'932-TSK - Požadavky TSK n...'!F39</f>
        <v>0</v>
      </c>
      <c r="BE62" s="4"/>
      <c r="BT62" s="134" t="s">
        <v>85</v>
      </c>
      <c r="BV62" s="134" t="s">
        <v>79</v>
      </c>
      <c r="BW62" s="134" t="s">
        <v>108</v>
      </c>
      <c r="BX62" s="134" t="s">
        <v>102</v>
      </c>
      <c r="CL62" s="134" t="s">
        <v>20</v>
      </c>
    </row>
    <row r="63" s="4" customFormat="1" ht="16.5" customHeight="1">
      <c r="A63" s="125" t="s">
        <v>86</v>
      </c>
      <c r="B63" s="64"/>
      <c r="C63" s="126"/>
      <c r="D63" s="126"/>
      <c r="E63" s="127" t="s">
        <v>109</v>
      </c>
      <c r="F63" s="127"/>
      <c r="G63" s="127"/>
      <c r="H63" s="127"/>
      <c r="I63" s="127"/>
      <c r="J63" s="126"/>
      <c r="K63" s="127" t="s">
        <v>110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'932-OST - Ostatní náklady...'!J32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89</v>
      </c>
      <c r="AR63" s="66"/>
      <c r="AS63" s="130">
        <v>0</v>
      </c>
      <c r="AT63" s="131">
        <f>ROUND(SUM(AV63:AW63),0)</f>
        <v>0</v>
      </c>
      <c r="AU63" s="132">
        <f>'932-OST - Ostatní náklady...'!P87</f>
        <v>0</v>
      </c>
      <c r="AV63" s="131">
        <f>'932-OST - Ostatní náklady...'!J35</f>
        <v>0</v>
      </c>
      <c r="AW63" s="131">
        <f>'932-OST - Ostatní náklady...'!J36</f>
        <v>0</v>
      </c>
      <c r="AX63" s="131">
        <f>'932-OST - Ostatní náklady...'!J37</f>
        <v>0</v>
      </c>
      <c r="AY63" s="131">
        <f>'932-OST - Ostatní náklady...'!J38</f>
        <v>0</v>
      </c>
      <c r="AZ63" s="131">
        <f>'932-OST - Ostatní náklady...'!F35</f>
        <v>0</v>
      </c>
      <c r="BA63" s="131">
        <f>'932-OST - Ostatní náklady...'!F36</f>
        <v>0</v>
      </c>
      <c r="BB63" s="131">
        <f>'932-OST - Ostatní náklady...'!F37</f>
        <v>0</v>
      </c>
      <c r="BC63" s="131">
        <f>'932-OST - Ostatní náklady...'!F38</f>
        <v>0</v>
      </c>
      <c r="BD63" s="133">
        <f>'932-OST - Ostatní náklady...'!F39</f>
        <v>0</v>
      </c>
      <c r="BE63" s="4"/>
      <c r="BT63" s="134" t="s">
        <v>85</v>
      </c>
      <c r="BV63" s="134" t="s">
        <v>79</v>
      </c>
      <c r="BW63" s="134" t="s">
        <v>111</v>
      </c>
      <c r="BX63" s="134" t="s">
        <v>102</v>
      </c>
      <c r="CL63" s="134" t="s">
        <v>20</v>
      </c>
    </row>
    <row r="64" s="4" customFormat="1" ht="16.5" customHeight="1">
      <c r="A64" s="125" t="s">
        <v>86</v>
      </c>
      <c r="B64" s="64"/>
      <c r="C64" s="126"/>
      <c r="D64" s="126"/>
      <c r="E64" s="127" t="s">
        <v>112</v>
      </c>
      <c r="F64" s="127"/>
      <c r="G64" s="127"/>
      <c r="H64" s="127"/>
      <c r="I64" s="127"/>
      <c r="J64" s="126"/>
      <c r="K64" s="127" t="s">
        <v>113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'932-MAT - Materiál PREdi kNN'!J32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89</v>
      </c>
      <c r="AR64" s="66"/>
      <c r="AS64" s="130">
        <v>0</v>
      </c>
      <c r="AT64" s="131">
        <f>ROUND(SUM(AV64:AW64),0)</f>
        <v>0</v>
      </c>
      <c r="AU64" s="132">
        <f>'932-MAT - Materiál PREdi kNN'!P87</f>
        <v>0</v>
      </c>
      <c r="AV64" s="131">
        <f>'932-MAT - Materiál PREdi kNN'!J35</f>
        <v>0</v>
      </c>
      <c r="AW64" s="131">
        <f>'932-MAT - Materiál PREdi kNN'!J36</f>
        <v>0</v>
      </c>
      <c r="AX64" s="131">
        <f>'932-MAT - Materiál PREdi kNN'!J37</f>
        <v>0</v>
      </c>
      <c r="AY64" s="131">
        <f>'932-MAT - Materiál PREdi kNN'!J38</f>
        <v>0</v>
      </c>
      <c r="AZ64" s="131">
        <f>'932-MAT - Materiál PREdi kNN'!F35</f>
        <v>0</v>
      </c>
      <c r="BA64" s="131">
        <f>'932-MAT - Materiál PREdi kNN'!F36</f>
        <v>0</v>
      </c>
      <c r="BB64" s="131">
        <f>'932-MAT - Materiál PREdi kNN'!F37</f>
        <v>0</v>
      </c>
      <c r="BC64" s="131">
        <f>'932-MAT - Materiál PREdi kNN'!F38</f>
        <v>0</v>
      </c>
      <c r="BD64" s="133">
        <f>'932-MAT - Materiál PREdi kNN'!F39</f>
        <v>0</v>
      </c>
      <c r="BE64" s="4"/>
      <c r="BT64" s="134" t="s">
        <v>85</v>
      </c>
      <c r="BV64" s="134" t="s">
        <v>79</v>
      </c>
      <c r="BW64" s="134" t="s">
        <v>114</v>
      </c>
      <c r="BX64" s="134" t="s">
        <v>102</v>
      </c>
      <c r="CL64" s="134" t="s">
        <v>20</v>
      </c>
    </row>
    <row r="65" s="7" customFormat="1" ht="24.75" customHeight="1">
      <c r="A65" s="125" t="s">
        <v>86</v>
      </c>
      <c r="B65" s="112"/>
      <c r="C65" s="113"/>
      <c r="D65" s="114" t="s">
        <v>115</v>
      </c>
      <c r="E65" s="114"/>
      <c r="F65" s="114"/>
      <c r="G65" s="114"/>
      <c r="H65" s="114"/>
      <c r="I65" s="115"/>
      <c r="J65" s="114" t="s">
        <v>116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7">
        <f>'933 (směr) - Přeložka TS ...'!J30</f>
        <v>0</v>
      </c>
      <c r="AH65" s="115"/>
      <c r="AI65" s="115"/>
      <c r="AJ65" s="115"/>
      <c r="AK65" s="115"/>
      <c r="AL65" s="115"/>
      <c r="AM65" s="115"/>
      <c r="AN65" s="117">
        <f>SUM(AG65,AT65)</f>
        <v>0</v>
      </c>
      <c r="AO65" s="115"/>
      <c r="AP65" s="115"/>
      <c r="AQ65" s="118" t="s">
        <v>83</v>
      </c>
      <c r="AR65" s="119"/>
      <c r="AS65" s="135">
        <v>0</v>
      </c>
      <c r="AT65" s="136">
        <f>ROUND(SUM(AV65:AW65),0)</f>
        <v>0</v>
      </c>
      <c r="AU65" s="137">
        <f>'933 (směr) - Přeložka TS ...'!P91</f>
        <v>0</v>
      </c>
      <c r="AV65" s="136">
        <f>'933 (směr) - Přeložka TS ...'!J33</f>
        <v>0</v>
      </c>
      <c r="AW65" s="136">
        <f>'933 (směr) - Přeložka TS ...'!J34</f>
        <v>0</v>
      </c>
      <c r="AX65" s="136">
        <f>'933 (směr) - Přeložka TS ...'!J35</f>
        <v>0</v>
      </c>
      <c r="AY65" s="136">
        <f>'933 (směr) - Přeložka TS ...'!J36</f>
        <v>0</v>
      </c>
      <c r="AZ65" s="136">
        <f>'933 (směr) - Přeložka TS ...'!F33</f>
        <v>0</v>
      </c>
      <c r="BA65" s="136">
        <f>'933 (směr) - Přeložka TS ...'!F34</f>
        <v>0</v>
      </c>
      <c r="BB65" s="136">
        <f>'933 (směr) - Přeložka TS ...'!F35</f>
        <v>0</v>
      </c>
      <c r="BC65" s="136">
        <f>'933 (směr) - Přeložka TS ...'!F36</f>
        <v>0</v>
      </c>
      <c r="BD65" s="138">
        <f>'933 (směr) - Přeložka TS ...'!F37</f>
        <v>0</v>
      </c>
      <c r="BE65" s="7"/>
      <c r="BT65" s="124" t="s">
        <v>8</v>
      </c>
      <c r="BV65" s="124" t="s">
        <v>79</v>
      </c>
      <c r="BW65" s="124" t="s">
        <v>117</v>
      </c>
      <c r="BX65" s="124" t="s">
        <v>5</v>
      </c>
      <c r="CL65" s="124" t="s">
        <v>20</v>
      </c>
      <c r="CM65" s="124" t="s">
        <v>85</v>
      </c>
    </row>
    <row r="66" s="2" customFormat="1" ht="30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45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</sheetData>
  <sheetProtection sheet="1" formatColumns="0" formatRows="0" objects="1" scenarios="1" spinCount="100000" saltValue="hgueTukOnMIV+ucveLwTsClcC4dxeMbHJ5exS89yMZR04bmst6rVgyxzwNA+Mfx8g3BstQeK0NsNoTMysUfSHw==" hashValue="wzhhDJw02MXz3XCMmvVrFY3qX/0wGd8yY394GCu45fwyjZ1twomOudiYYCjPtjnZtvK/J9ByLjQYmBcUb9J2Iw==" algorithmName="SHA-512" password="CCF2"/>
  <mergeCells count="82">
    <mergeCell ref="C52:G52"/>
    <mergeCell ref="D55:H55"/>
    <mergeCell ref="D60:H60"/>
    <mergeCell ref="E58:I58"/>
    <mergeCell ref="E56:I56"/>
    <mergeCell ref="E59:I59"/>
    <mergeCell ref="E61:I61"/>
    <mergeCell ref="E57:I57"/>
    <mergeCell ref="E62:I62"/>
    <mergeCell ref="E63:I63"/>
    <mergeCell ref="E64:I64"/>
    <mergeCell ref="I52:AF52"/>
    <mergeCell ref="J55:AF55"/>
    <mergeCell ref="J60:AF60"/>
    <mergeCell ref="K61:AF61"/>
    <mergeCell ref="K57:AF57"/>
    <mergeCell ref="K62:AF62"/>
    <mergeCell ref="K63:AF63"/>
    <mergeCell ref="K59:AF59"/>
    <mergeCell ref="K64:AF64"/>
    <mergeCell ref="K56:AF56"/>
    <mergeCell ref="K58:AF58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2:AM52"/>
    <mergeCell ref="AG58:AM58"/>
    <mergeCell ref="AG56:AM56"/>
    <mergeCell ref="AG55:AM55"/>
    <mergeCell ref="AG59:AM59"/>
    <mergeCell ref="AG62:AM62"/>
    <mergeCell ref="AG63:AM63"/>
    <mergeCell ref="AG60:AM60"/>
    <mergeCell ref="AG61:AM61"/>
    <mergeCell ref="AM49:AP49"/>
    <mergeCell ref="AM50:AP50"/>
    <mergeCell ref="AM47:AN47"/>
    <mergeCell ref="AN62:AP62"/>
    <mergeCell ref="AN64:AP64"/>
    <mergeCell ref="AN63:AP63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AS49:AT51"/>
    <mergeCell ref="AN65:AP65"/>
    <mergeCell ref="AG65:AM65"/>
    <mergeCell ref="AN54:AP54"/>
  </mergeCells>
  <hyperlinks>
    <hyperlink ref="A56" location="'922-M - Zemní a montážní ...'!C2" display="/"/>
    <hyperlink ref="A57" location="'922-OST - Ostatní náklady...'!C2" display="/"/>
    <hyperlink ref="A58" location="'922-P - Připojení do sítě...'!C2" display="/"/>
    <hyperlink ref="A59" location="'922-MAT - Materiál PREdi kVN'!C2" display="/"/>
    <hyperlink ref="A61" location="'932-M - Zemní a montážní ...'!C2" display="/"/>
    <hyperlink ref="A62" location="'932-TSK - Požadavky TSK n...'!C2" display="/"/>
    <hyperlink ref="A63" location="'932-OST - Ostatní náklady...'!C2" display="/"/>
    <hyperlink ref="A64" location="'932-MAT - Materiál PREdi kNN'!C2" display="/"/>
    <hyperlink ref="A65" location="'933 (směr) - Přeložka TS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119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1037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19</v>
      </c>
      <c r="E11" s="39"/>
      <c r="F11" s="134" t="s">
        <v>20</v>
      </c>
      <c r="G11" s="39"/>
      <c r="H11" s="39"/>
      <c r="I11" s="143" t="s">
        <v>21</v>
      </c>
      <c r="J11" s="134" t="s">
        <v>20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22</v>
      </c>
      <c r="E12" s="39"/>
      <c r="F12" s="134" t="s">
        <v>23</v>
      </c>
      <c r="G12" s="39"/>
      <c r="H12" s="39"/>
      <c r="I12" s="143" t="s">
        <v>24</v>
      </c>
      <c r="J12" s="147" t="str">
        <f>'Rekapitulace stavby'!AN8</f>
        <v>27. 1. 2023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26</v>
      </c>
      <c r="E14" s="39"/>
      <c r="F14" s="39"/>
      <c r="G14" s="39"/>
      <c r="H14" s="39"/>
      <c r="I14" s="143" t="s">
        <v>27</v>
      </c>
      <c r="J14" s="134" t="s">
        <v>28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29</v>
      </c>
      <c r="F15" s="39"/>
      <c r="G15" s="39"/>
      <c r="H15" s="39"/>
      <c r="I15" s="143" t="s">
        <v>30</v>
      </c>
      <c r="J15" s="134" t="s">
        <v>31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32</v>
      </c>
      <c r="E17" s="39"/>
      <c r="F17" s="39"/>
      <c r="G17" s="39"/>
      <c r="H17" s="39"/>
      <c r="I17" s="143" t="s">
        <v>27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30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34</v>
      </c>
      <c r="E20" s="39"/>
      <c r="F20" s="39"/>
      <c r="G20" s="39"/>
      <c r="H20" s="39"/>
      <c r="I20" s="143" t="s">
        <v>27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30</v>
      </c>
      <c r="J21" s="134" t="s">
        <v>37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39</v>
      </c>
      <c r="E23" s="39"/>
      <c r="F23" s="39"/>
      <c r="G23" s="39"/>
      <c r="H23" s="39"/>
      <c r="I23" s="143" t="s">
        <v>27</v>
      </c>
      <c r="J23" s="134" t="s">
        <v>20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1038</v>
      </c>
      <c r="F24" s="39"/>
      <c r="G24" s="39"/>
      <c r="H24" s="39"/>
      <c r="I24" s="143" t="s">
        <v>30</v>
      </c>
      <c r="J24" s="134" t="s">
        <v>20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41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20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ROUND(J91, 0)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47</v>
      </c>
      <c r="E33" s="143" t="s">
        <v>48</v>
      </c>
      <c r="F33" s="157">
        <f>ROUND((SUM(BE91:BE282)),  0)</f>
        <v>0</v>
      </c>
      <c r="G33" s="39"/>
      <c r="H33" s="39"/>
      <c r="I33" s="158">
        <v>0.20999999999999999</v>
      </c>
      <c r="J33" s="157">
        <f>ROUND(((SUM(BE91:BE282))*I33),  0)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49</v>
      </c>
      <c r="F34" s="157">
        <f>ROUND((SUM(BF91:BF282)),  0)</f>
        <v>0</v>
      </c>
      <c r="G34" s="39"/>
      <c r="H34" s="39"/>
      <c r="I34" s="158">
        <v>0.14999999999999999</v>
      </c>
      <c r="J34" s="157">
        <f>ROUND(((SUM(BF91:BF282))*I34),  0)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50</v>
      </c>
      <c r="F35" s="157">
        <f>ROUND((SUM(BG91:BG282)),  0)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51</v>
      </c>
      <c r="F36" s="157">
        <f>ROUND((SUM(BH91:BH282)),  0)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52</v>
      </c>
      <c r="F37" s="157">
        <f>ROUND((SUM(BI91:BI282)),  0)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6.25" customHeight="1">
      <c r="A48" s="39"/>
      <c r="B48" s="40"/>
      <c r="C48" s="41"/>
      <c r="D48" s="41"/>
      <c r="E48" s="170" t="str">
        <f>E7</f>
        <v>Praha 6 - Vokovice, Vokovická, přeložka TS 4893, kVN a kNN, S-146587 aktualizace 23 - TSK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119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933 (směr) - Přeložka TS demolice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Praha 6 - Vokovice</v>
      </c>
      <c r="G52" s="41"/>
      <c r="H52" s="41"/>
      <c r="I52" s="33" t="s">
        <v>24</v>
      </c>
      <c r="J52" s="73" t="str">
        <f>IF(J12="","",J12)</f>
        <v>27. 1. 2023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Městská část Praha 6</v>
      </c>
      <c r="G54" s="41"/>
      <c r="H54" s="41"/>
      <c r="I54" s="33" t="s">
        <v>34</v>
      </c>
      <c r="J54" s="37" t="str">
        <f>E21</f>
        <v>Jiří Kroupa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>Pavel Rajkov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124</v>
      </c>
      <c r="D57" s="172"/>
      <c r="E57" s="172"/>
      <c r="F57" s="172"/>
      <c r="G57" s="172"/>
      <c r="H57" s="172"/>
      <c r="I57" s="172"/>
      <c r="J57" s="173" t="s">
        <v>125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75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75"/>
      <c r="C60" s="176"/>
      <c r="D60" s="177" t="s">
        <v>1039</v>
      </c>
      <c r="E60" s="178"/>
      <c r="F60" s="178"/>
      <c r="G60" s="178"/>
      <c r="H60" s="178"/>
      <c r="I60" s="178"/>
      <c r="J60" s="179">
        <f>J92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5"/>
      <c r="C61" s="176"/>
      <c r="D61" s="177" t="s">
        <v>1040</v>
      </c>
      <c r="E61" s="178"/>
      <c r="F61" s="178"/>
      <c r="G61" s="178"/>
      <c r="H61" s="178"/>
      <c r="I61" s="178"/>
      <c r="J61" s="179">
        <f>J128</f>
        <v>0</v>
      </c>
      <c r="K61" s="176"/>
      <c r="L61" s="18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75"/>
      <c r="C62" s="176"/>
      <c r="D62" s="177" t="s">
        <v>1041</v>
      </c>
      <c r="E62" s="178"/>
      <c r="F62" s="178"/>
      <c r="G62" s="178"/>
      <c r="H62" s="178"/>
      <c r="I62" s="178"/>
      <c r="J62" s="179">
        <f>J135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75"/>
      <c r="C63" s="176"/>
      <c r="D63" s="177" t="s">
        <v>1042</v>
      </c>
      <c r="E63" s="178"/>
      <c r="F63" s="178"/>
      <c r="G63" s="178"/>
      <c r="H63" s="178"/>
      <c r="I63" s="178"/>
      <c r="J63" s="179">
        <f>J140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75"/>
      <c r="C64" s="176"/>
      <c r="D64" s="177" t="s">
        <v>1043</v>
      </c>
      <c r="E64" s="178"/>
      <c r="F64" s="178"/>
      <c r="G64" s="178"/>
      <c r="H64" s="178"/>
      <c r="I64" s="178"/>
      <c r="J64" s="179">
        <f>J206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1044</v>
      </c>
      <c r="E65" s="178"/>
      <c r="F65" s="178"/>
      <c r="G65" s="178"/>
      <c r="H65" s="178"/>
      <c r="I65" s="178"/>
      <c r="J65" s="179">
        <f>J238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1045</v>
      </c>
      <c r="E66" s="178"/>
      <c r="F66" s="178"/>
      <c r="G66" s="178"/>
      <c r="H66" s="178"/>
      <c r="I66" s="178"/>
      <c r="J66" s="179">
        <f>J245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1046</v>
      </c>
      <c r="E67" s="178"/>
      <c r="F67" s="178"/>
      <c r="G67" s="178"/>
      <c r="H67" s="178"/>
      <c r="I67" s="178"/>
      <c r="J67" s="179">
        <f>J250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1047</v>
      </c>
      <c r="E68" s="178"/>
      <c r="F68" s="178"/>
      <c r="G68" s="178"/>
      <c r="H68" s="178"/>
      <c r="I68" s="178"/>
      <c r="J68" s="179">
        <f>J255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1048</v>
      </c>
      <c r="E69" s="178"/>
      <c r="F69" s="178"/>
      <c r="G69" s="178"/>
      <c r="H69" s="178"/>
      <c r="I69" s="178"/>
      <c r="J69" s="179">
        <f>J261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5"/>
      <c r="C70" s="176"/>
      <c r="D70" s="177" t="s">
        <v>1049</v>
      </c>
      <c r="E70" s="178"/>
      <c r="F70" s="178"/>
      <c r="G70" s="178"/>
      <c r="H70" s="178"/>
      <c r="I70" s="178"/>
      <c r="J70" s="179">
        <f>J274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5"/>
      <c r="C71" s="176"/>
      <c r="D71" s="177" t="s">
        <v>1050</v>
      </c>
      <c r="E71" s="178"/>
      <c r="F71" s="178"/>
      <c r="G71" s="178"/>
      <c r="H71" s="178"/>
      <c r="I71" s="178"/>
      <c r="J71" s="179">
        <f>J281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135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70" t="str">
        <f>E7</f>
        <v>Praha 6 - Vokovice, Vokovická, přeložka TS 4893, kVN a kNN, S-146587 aktualizace 23 - TSK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119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933 (směr) - Přeložka TS demolice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22</v>
      </c>
      <c r="D85" s="41"/>
      <c r="E85" s="41"/>
      <c r="F85" s="28" t="str">
        <f>F12</f>
        <v>Praha 6 - Vokovice</v>
      </c>
      <c r="G85" s="41"/>
      <c r="H85" s="41"/>
      <c r="I85" s="33" t="s">
        <v>24</v>
      </c>
      <c r="J85" s="73" t="str">
        <f>IF(J12="","",J12)</f>
        <v>27. 1. 2023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26</v>
      </c>
      <c r="D87" s="41"/>
      <c r="E87" s="41"/>
      <c r="F87" s="28" t="str">
        <f>E15</f>
        <v>Městská část Praha 6</v>
      </c>
      <c r="G87" s="41"/>
      <c r="H87" s="41"/>
      <c r="I87" s="33" t="s">
        <v>34</v>
      </c>
      <c r="J87" s="37" t="str">
        <f>E21</f>
        <v>Jiří Kroupa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32</v>
      </c>
      <c r="D88" s="41"/>
      <c r="E88" s="41"/>
      <c r="F88" s="28" t="str">
        <f>IF(E18="","",E18)</f>
        <v>Vyplň údaj</v>
      </c>
      <c r="G88" s="41"/>
      <c r="H88" s="41"/>
      <c r="I88" s="33" t="s">
        <v>39</v>
      </c>
      <c r="J88" s="37" t="str">
        <f>E24</f>
        <v>Pavel Rajkov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86"/>
      <c r="B90" s="187"/>
      <c r="C90" s="188" t="s">
        <v>136</v>
      </c>
      <c r="D90" s="189" t="s">
        <v>62</v>
      </c>
      <c r="E90" s="189" t="s">
        <v>58</v>
      </c>
      <c r="F90" s="189" t="s">
        <v>59</v>
      </c>
      <c r="G90" s="189" t="s">
        <v>137</v>
      </c>
      <c r="H90" s="189" t="s">
        <v>138</v>
      </c>
      <c r="I90" s="189" t="s">
        <v>139</v>
      </c>
      <c r="J90" s="189" t="s">
        <v>125</v>
      </c>
      <c r="K90" s="190" t="s">
        <v>140</v>
      </c>
      <c r="L90" s="191"/>
      <c r="M90" s="93" t="s">
        <v>20</v>
      </c>
      <c r="N90" s="94" t="s">
        <v>47</v>
      </c>
      <c r="O90" s="94" t="s">
        <v>141</v>
      </c>
      <c r="P90" s="94" t="s">
        <v>142</v>
      </c>
      <c r="Q90" s="94" t="s">
        <v>143</v>
      </c>
      <c r="R90" s="94" t="s">
        <v>144</v>
      </c>
      <c r="S90" s="94" t="s">
        <v>145</v>
      </c>
      <c r="T90" s="95" t="s">
        <v>146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="2" customFormat="1" ht="22.8" customHeight="1">
      <c r="A91" s="39"/>
      <c r="B91" s="40"/>
      <c r="C91" s="100" t="s">
        <v>147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P92+P128+P135+P140+P206+P238+P245+P250+P255+P261+P274+P281</f>
        <v>0</v>
      </c>
      <c r="Q91" s="97"/>
      <c r="R91" s="194">
        <f>R92+R128+R135+R140+R206+R238+R245+R250+R255+R261+R274+R281</f>
        <v>7.5264888510000008</v>
      </c>
      <c r="S91" s="97"/>
      <c r="T91" s="195">
        <f>T92+T128+T135+T140+T206+T238+T245+T250+T255+T261+T274+T281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76</v>
      </c>
      <c r="AU91" s="18" t="s">
        <v>126</v>
      </c>
      <c r="BK91" s="196">
        <f>BK92+BK128+BK135+BK140+BK206+BK238+BK245+BK250+BK255+BK261+BK274+BK281</f>
        <v>0</v>
      </c>
    </row>
    <row r="92" s="12" customFormat="1" ht="25.92" customHeight="1">
      <c r="A92" s="12"/>
      <c r="B92" s="197"/>
      <c r="C92" s="198"/>
      <c r="D92" s="199" t="s">
        <v>76</v>
      </c>
      <c r="E92" s="200" t="s">
        <v>1051</v>
      </c>
      <c r="F92" s="200" t="s">
        <v>1052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SUM(P93:P127)</f>
        <v>0</v>
      </c>
      <c r="Q92" s="205"/>
      <c r="R92" s="206">
        <f>SUM(R93:R127)</f>
        <v>0</v>
      </c>
      <c r="S92" s="205"/>
      <c r="T92" s="207">
        <f>SUM(T93:T127)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8</v>
      </c>
      <c r="AT92" s="209" t="s">
        <v>76</v>
      </c>
      <c r="AU92" s="209" t="s">
        <v>77</v>
      </c>
      <c r="AY92" s="208" t="s">
        <v>151</v>
      </c>
      <c r="BK92" s="210">
        <f>SUM(BK93:BK127)</f>
        <v>0</v>
      </c>
    </row>
    <row r="93" s="2" customFormat="1" ht="33" customHeight="1">
      <c r="A93" s="39"/>
      <c r="B93" s="40"/>
      <c r="C93" s="213" t="s">
        <v>8</v>
      </c>
      <c r="D93" s="213" t="s">
        <v>154</v>
      </c>
      <c r="E93" s="214" t="s">
        <v>1053</v>
      </c>
      <c r="F93" s="215" t="s">
        <v>1054</v>
      </c>
      <c r="G93" s="216" t="s">
        <v>241</v>
      </c>
      <c r="H93" s="217">
        <v>41.238</v>
      </c>
      <c r="I93" s="218"/>
      <c r="J93" s="219">
        <f>ROUND(I93*H93,0)</f>
        <v>0</v>
      </c>
      <c r="K93" s="215" t="s">
        <v>20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166</v>
      </c>
      <c r="AT93" s="224" t="s">
        <v>154</v>
      </c>
      <c r="AU93" s="224" t="s">
        <v>8</v>
      </c>
      <c r="AY93" s="18" t="s">
        <v>151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166</v>
      </c>
      <c r="BM93" s="224" t="s">
        <v>1055</v>
      </c>
    </row>
    <row r="94" s="15" customFormat="1">
      <c r="A94" s="15"/>
      <c r="B94" s="273"/>
      <c r="C94" s="274"/>
      <c r="D94" s="238" t="s">
        <v>250</v>
      </c>
      <c r="E94" s="275" t="s">
        <v>20</v>
      </c>
      <c r="F94" s="276" t="s">
        <v>1056</v>
      </c>
      <c r="G94" s="274"/>
      <c r="H94" s="275" t="s">
        <v>20</v>
      </c>
      <c r="I94" s="277"/>
      <c r="J94" s="274"/>
      <c r="K94" s="274"/>
      <c r="L94" s="278"/>
      <c r="M94" s="279"/>
      <c r="N94" s="280"/>
      <c r="O94" s="280"/>
      <c r="P94" s="280"/>
      <c r="Q94" s="280"/>
      <c r="R94" s="280"/>
      <c r="S94" s="280"/>
      <c r="T94" s="281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82" t="s">
        <v>250</v>
      </c>
      <c r="AU94" s="282" t="s">
        <v>8</v>
      </c>
      <c r="AV94" s="15" t="s">
        <v>8</v>
      </c>
      <c r="AW94" s="15" t="s">
        <v>38</v>
      </c>
      <c r="AX94" s="15" t="s">
        <v>77</v>
      </c>
      <c r="AY94" s="282" t="s">
        <v>151</v>
      </c>
    </row>
    <row r="95" s="13" customFormat="1">
      <c r="A95" s="13"/>
      <c r="B95" s="236"/>
      <c r="C95" s="237"/>
      <c r="D95" s="238" t="s">
        <v>250</v>
      </c>
      <c r="E95" s="239" t="s">
        <v>20</v>
      </c>
      <c r="F95" s="240" t="s">
        <v>1057</v>
      </c>
      <c r="G95" s="237"/>
      <c r="H95" s="241">
        <v>78.244</v>
      </c>
      <c r="I95" s="242"/>
      <c r="J95" s="237"/>
      <c r="K95" s="237"/>
      <c r="L95" s="243"/>
      <c r="M95" s="244"/>
      <c r="N95" s="245"/>
      <c r="O95" s="245"/>
      <c r="P95" s="245"/>
      <c r="Q95" s="245"/>
      <c r="R95" s="245"/>
      <c r="S95" s="245"/>
      <c r="T95" s="24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7" t="s">
        <v>250</v>
      </c>
      <c r="AU95" s="247" t="s">
        <v>8</v>
      </c>
      <c r="AV95" s="13" t="s">
        <v>85</v>
      </c>
      <c r="AW95" s="13" t="s">
        <v>38</v>
      </c>
      <c r="AX95" s="13" t="s">
        <v>77</v>
      </c>
      <c r="AY95" s="247" t="s">
        <v>151</v>
      </c>
    </row>
    <row r="96" s="15" customFormat="1">
      <c r="A96" s="15"/>
      <c r="B96" s="273"/>
      <c r="C96" s="274"/>
      <c r="D96" s="238" t="s">
        <v>250</v>
      </c>
      <c r="E96" s="275" t="s">
        <v>20</v>
      </c>
      <c r="F96" s="276" t="s">
        <v>1058</v>
      </c>
      <c r="G96" s="274"/>
      <c r="H96" s="275" t="s">
        <v>20</v>
      </c>
      <c r="I96" s="277"/>
      <c r="J96" s="274"/>
      <c r="K96" s="274"/>
      <c r="L96" s="278"/>
      <c r="M96" s="279"/>
      <c r="N96" s="280"/>
      <c r="O96" s="280"/>
      <c r="P96" s="280"/>
      <c r="Q96" s="280"/>
      <c r="R96" s="280"/>
      <c r="S96" s="280"/>
      <c r="T96" s="281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82" t="s">
        <v>250</v>
      </c>
      <c r="AU96" s="282" t="s">
        <v>8</v>
      </c>
      <c r="AV96" s="15" t="s">
        <v>8</v>
      </c>
      <c r="AW96" s="15" t="s">
        <v>38</v>
      </c>
      <c r="AX96" s="15" t="s">
        <v>77</v>
      </c>
      <c r="AY96" s="282" t="s">
        <v>151</v>
      </c>
    </row>
    <row r="97" s="13" customFormat="1">
      <c r="A97" s="13"/>
      <c r="B97" s="236"/>
      <c r="C97" s="237"/>
      <c r="D97" s="238" t="s">
        <v>250</v>
      </c>
      <c r="E97" s="239" t="s">
        <v>20</v>
      </c>
      <c r="F97" s="240" t="s">
        <v>1059</v>
      </c>
      <c r="G97" s="237"/>
      <c r="H97" s="241">
        <v>-6.1799999999999997</v>
      </c>
      <c r="I97" s="242"/>
      <c r="J97" s="237"/>
      <c r="K97" s="237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250</v>
      </c>
      <c r="AU97" s="247" t="s">
        <v>8</v>
      </c>
      <c r="AV97" s="13" t="s">
        <v>85</v>
      </c>
      <c r="AW97" s="13" t="s">
        <v>38</v>
      </c>
      <c r="AX97" s="13" t="s">
        <v>77</v>
      </c>
      <c r="AY97" s="247" t="s">
        <v>151</v>
      </c>
    </row>
    <row r="98" s="13" customFormat="1">
      <c r="A98" s="13"/>
      <c r="B98" s="236"/>
      <c r="C98" s="237"/>
      <c r="D98" s="238" t="s">
        <v>250</v>
      </c>
      <c r="E98" s="239" t="s">
        <v>20</v>
      </c>
      <c r="F98" s="240" t="s">
        <v>1060</v>
      </c>
      <c r="G98" s="237"/>
      <c r="H98" s="241">
        <v>-5.25</v>
      </c>
      <c r="I98" s="242"/>
      <c r="J98" s="237"/>
      <c r="K98" s="237"/>
      <c r="L98" s="243"/>
      <c r="M98" s="244"/>
      <c r="N98" s="245"/>
      <c r="O98" s="245"/>
      <c r="P98" s="245"/>
      <c r="Q98" s="245"/>
      <c r="R98" s="245"/>
      <c r="S98" s="245"/>
      <c r="T98" s="24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7" t="s">
        <v>250</v>
      </c>
      <c r="AU98" s="247" t="s">
        <v>8</v>
      </c>
      <c r="AV98" s="13" t="s">
        <v>85</v>
      </c>
      <c r="AW98" s="13" t="s">
        <v>38</v>
      </c>
      <c r="AX98" s="13" t="s">
        <v>77</v>
      </c>
      <c r="AY98" s="247" t="s">
        <v>151</v>
      </c>
    </row>
    <row r="99" s="13" customFormat="1">
      <c r="A99" s="13"/>
      <c r="B99" s="236"/>
      <c r="C99" s="237"/>
      <c r="D99" s="238" t="s">
        <v>250</v>
      </c>
      <c r="E99" s="239" t="s">
        <v>20</v>
      </c>
      <c r="F99" s="240" t="s">
        <v>1061</v>
      </c>
      <c r="G99" s="237"/>
      <c r="H99" s="241">
        <v>-5.4809999999999999</v>
      </c>
      <c r="I99" s="242"/>
      <c r="J99" s="237"/>
      <c r="K99" s="237"/>
      <c r="L99" s="243"/>
      <c r="M99" s="244"/>
      <c r="N99" s="245"/>
      <c r="O99" s="245"/>
      <c r="P99" s="245"/>
      <c r="Q99" s="245"/>
      <c r="R99" s="245"/>
      <c r="S99" s="245"/>
      <c r="T99" s="24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7" t="s">
        <v>250</v>
      </c>
      <c r="AU99" s="247" t="s">
        <v>8</v>
      </c>
      <c r="AV99" s="13" t="s">
        <v>85</v>
      </c>
      <c r="AW99" s="13" t="s">
        <v>38</v>
      </c>
      <c r="AX99" s="13" t="s">
        <v>77</v>
      </c>
      <c r="AY99" s="247" t="s">
        <v>151</v>
      </c>
    </row>
    <row r="100" s="13" customFormat="1">
      <c r="A100" s="13"/>
      <c r="B100" s="236"/>
      <c r="C100" s="237"/>
      <c r="D100" s="238" t="s">
        <v>250</v>
      </c>
      <c r="E100" s="239" t="s">
        <v>20</v>
      </c>
      <c r="F100" s="240" t="s">
        <v>1062</v>
      </c>
      <c r="G100" s="237"/>
      <c r="H100" s="241">
        <v>-2.3999999999999999</v>
      </c>
      <c r="I100" s="242"/>
      <c r="J100" s="237"/>
      <c r="K100" s="237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250</v>
      </c>
      <c r="AU100" s="247" t="s">
        <v>8</v>
      </c>
      <c r="AV100" s="13" t="s">
        <v>85</v>
      </c>
      <c r="AW100" s="13" t="s">
        <v>38</v>
      </c>
      <c r="AX100" s="13" t="s">
        <v>77</v>
      </c>
      <c r="AY100" s="247" t="s">
        <v>151</v>
      </c>
    </row>
    <row r="101" s="13" customFormat="1">
      <c r="A101" s="13"/>
      <c r="B101" s="236"/>
      <c r="C101" s="237"/>
      <c r="D101" s="238" t="s">
        <v>250</v>
      </c>
      <c r="E101" s="239" t="s">
        <v>20</v>
      </c>
      <c r="F101" s="240" t="s">
        <v>1063</v>
      </c>
      <c r="G101" s="237"/>
      <c r="H101" s="241">
        <v>-3.7999999999999998</v>
      </c>
      <c r="I101" s="242"/>
      <c r="J101" s="237"/>
      <c r="K101" s="237"/>
      <c r="L101" s="243"/>
      <c r="M101" s="244"/>
      <c r="N101" s="245"/>
      <c r="O101" s="245"/>
      <c r="P101" s="245"/>
      <c r="Q101" s="245"/>
      <c r="R101" s="245"/>
      <c r="S101" s="245"/>
      <c r="T101" s="24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7" t="s">
        <v>250</v>
      </c>
      <c r="AU101" s="247" t="s">
        <v>8</v>
      </c>
      <c r="AV101" s="13" t="s">
        <v>85</v>
      </c>
      <c r="AW101" s="13" t="s">
        <v>38</v>
      </c>
      <c r="AX101" s="13" t="s">
        <v>77</v>
      </c>
      <c r="AY101" s="247" t="s">
        <v>151</v>
      </c>
    </row>
    <row r="102" s="13" customFormat="1">
      <c r="A102" s="13"/>
      <c r="B102" s="236"/>
      <c r="C102" s="237"/>
      <c r="D102" s="238" t="s">
        <v>250</v>
      </c>
      <c r="E102" s="239" t="s">
        <v>20</v>
      </c>
      <c r="F102" s="240" t="s">
        <v>1064</v>
      </c>
      <c r="G102" s="237"/>
      <c r="H102" s="241">
        <v>-1.1100000000000001</v>
      </c>
      <c r="I102" s="242"/>
      <c r="J102" s="237"/>
      <c r="K102" s="237"/>
      <c r="L102" s="243"/>
      <c r="M102" s="244"/>
      <c r="N102" s="245"/>
      <c r="O102" s="245"/>
      <c r="P102" s="245"/>
      <c r="Q102" s="245"/>
      <c r="R102" s="245"/>
      <c r="S102" s="245"/>
      <c r="T102" s="24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7" t="s">
        <v>250</v>
      </c>
      <c r="AU102" s="247" t="s">
        <v>8</v>
      </c>
      <c r="AV102" s="13" t="s">
        <v>85</v>
      </c>
      <c r="AW102" s="13" t="s">
        <v>38</v>
      </c>
      <c r="AX102" s="13" t="s">
        <v>77</v>
      </c>
      <c r="AY102" s="247" t="s">
        <v>151</v>
      </c>
    </row>
    <row r="103" s="13" customFormat="1">
      <c r="A103" s="13"/>
      <c r="B103" s="236"/>
      <c r="C103" s="237"/>
      <c r="D103" s="238" t="s">
        <v>250</v>
      </c>
      <c r="E103" s="239" t="s">
        <v>20</v>
      </c>
      <c r="F103" s="240" t="s">
        <v>1065</v>
      </c>
      <c r="G103" s="237"/>
      <c r="H103" s="241">
        <v>-1.6799999999999999</v>
      </c>
      <c r="I103" s="242"/>
      <c r="J103" s="237"/>
      <c r="K103" s="237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250</v>
      </c>
      <c r="AU103" s="247" t="s">
        <v>8</v>
      </c>
      <c r="AV103" s="13" t="s">
        <v>85</v>
      </c>
      <c r="AW103" s="13" t="s">
        <v>38</v>
      </c>
      <c r="AX103" s="13" t="s">
        <v>77</v>
      </c>
      <c r="AY103" s="247" t="s">
        <v>151</v>
      </c>
    </row>
    <row r="104" s="13" customFormat="1">
      <c r="A104" s="13"/>
      <c r="B104" s="236"/>
      <c r="C104" s="237"/>
      <c r="D104" s="238" t="s">
        <v>250</v>
      </c>
      <c r="E104" s="239" t="s">
        <v>20</v>
      </c>
      <c r="F104" s="240" t="s">
        <v>1066</v>
      </c>
      <c r="G104" s="237"/>
      <c r="H104" s="241">
        <v>-0.76000000000000001</v>
      </c>
      <c r="I104" s="242"/>
      <c r="J104" s="237"/>
      <c r="K104" s="237"/>
      <c r="L104" s="243"/>
      <c r="M104" s="244"/>
      <c r="N104" s="245"/>
      <c r="O104" s="245"/>
      <c r="P104" s="245"/>
      <c r="Q104" s="245"/>
      <c r="R104" s="245"/>
      <c r="S104" s="245"/>
      <c r="T104" s="24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7" t="s">
        <v>250</v>
      </c>
      <c r="AU104" s="247" t="s">
        <v>8</v>
      </c>
      <c r="AV104" s="13" t="s">
        <v>85</v>
      </c>
      <c r="AW104" s="13" t="s">
        <v>38</v>
      </c>
      <c r="AX104" s="13" t="s">
        <v>77</v>
      </c>
      <c r="AY104" s="247" t="s">
        <v>151</v>
      </c>
    </row>
    <row r="105" s="13" customFormat="1">
      <c r="A105" s="13"/>
      <c r="B105" s="236"/>
      <c r="C105" s="237"/>
      <c r="D105" s="238" t="s">
        <v>250</v>
      </c>
      <c r="E105" s="239" t="s">
        <v>20</v>
      </c>
      <c r="F105" s="240" t="s">
        <v>1067</v>
      </c>
      <c r="G105" s="237"/>
      <c r="H105" s="241">
        <v>-1.3500000000000001</v>
      </c>
      <c r="I105" s="242"/>
      <c r="J105" s="237"/>
      <c r="K105" s="237"/>
      <c r="L105" s="243"/>
      <c r="M105" s="244"/>
      <c r="N105" s="245"/>
      <c r="O105" s="245"/>
      <c r="P105" s="245"/>
      <c r="Q105" s="245"/>
      <c r="R105" s="245"/>
      <c r="S105" s="245"/>
      <c r="T105" s="24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7" t="s">
        <v>250</v>
      </c>
      <c r="AU105" s="247" t="s">
        <v>8</v>
      </c>
      <c r="AV105" s="13" t="s">
        <v>85</v>
      </c>
      <c r="AW105" s="13" t="s">
        <v>38</v>
      </c>
      <c r="AX105" s="13" t="s">
        <v>77</v>
      </c>
      <c r="AY105" s="247" t="s">
        <v>151</v>
      </c>
    </row>
    <row r="106" s="15" customFormat="1">
      <c r="A106" s="15"/>
      <c r="B106" s="273"/>
      <c r="C106" s="274"/>
      <c r="D106" s="238" t="s">
        <v>250</v>
      </c>
      <c r="E106" s="275" t="s">
        <v>20</v>
      </c>
      <c r="F106" s="276" t="s">
        <v>1068</v>
      </c>
      <c r="G106" s="274"/>
      <c r="H106" s="275" t="s">
        <v>20</v>
      </c>
      <c r="I106" s="277"/>
      <c r="J106" s="274"/>
      <c r="K106" s="274"/>
      <c r="L106" s="278"/>
      <c r="M106" s="279"/>
      <c r="N106" s="280"/>
      <c r="O106" s="280"/>
      <c r="P106" s="280"/>
      <c r="Q106" s="280"/>
      <c r="R106" s="280"/>
      <c r="S106" s="280"/>
      <c r="T106" s="28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2" t="s">
        <v>250</v>
      </c>
      <c r="AU106" s="282" t="s">
        <v>8</v>
      </c>
      <c r="AV106" s="15" t="s">
        <v>8</v>
      </c>
      <c r="AW106" s="15" t="s">
        <v>38</v>
      </c>
      <c r="AX106" s="15" t="s">
        <v>77</v>
      </c>
      <c r="AY106" s="282" t="s">
        <v>151</v>
      </c>
    </row>
    <row r="107" s="13" customFormat="1">
      <c r="A107" s="13"/>
      <c r="B107" s="236"/>
      <c r="C107" s="237"/>
      <c r="D107" s="238" t="s">
        <v>250</v>
      </c>
      <c r="E107" s="239" t="s">
        <v>20</v>
      </c>
      <c r="F107" s="240" t="s">
        <v>1069</v>
      </c>
      <c r="G107" s="237"/>
      <c r="H107" s="241">
        <v>-8.9949999999999992</v>
      </c>
      <c r="I107" s="242"/>
      <c r="J107" s="237"/>
      <c r="K107" s="237"/>
      <c r="L107" s="243"/>
      <c r="M107" s="244"/>
      <c r="N107" s="245"/>
      <c r="O107" s="245"/>
      <c r="P107" s="245"/>
      <c r="Q107" s="245"/>
      <c r="R107" s="245"/>
      <c r="S107" s="245"/>
      <c r="T107" s="24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7" t="s">
        <v>250</v>
      </c>
      <c r="AU107" s="247" t="s">
        <v>8</v>
      </c>
      <c r="AV107" s="13" t="s">
        <v>85</v>
      </c>
      <c r="AW107" s="13" t="s">
        <v>38</v>
      </c>
      <c r="AX107" s="13" t="s">
        <v>77</v>
      </c>
      <c r="AY107" s="247" t="s">
        <v>151</v>
      </c>
    </row>
    <row r="108" s="14" customFormat="1">
      <c r="A108" s="14"/>
      <c r="B108" s="248"/>
      <c r="C108" s="249"/>
      <c r="D108" s="238" t="s">
        <v>250</v>
      </c>
      <c r="E108" s="250" t="s">
        <v>20</v>
      </c>
      <c r="F108" s="251" t="s">
        <v>326</v>
      </c>
      <c r="G108" s="249"/>
      <c r="H108" s="252">
        <v>41.238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8" t="s">
        <v>250</v>
      </c>
      <c r="AU108" s="258" t="s">
        <v>8</v>
      </c>
      <c r="AV108" s="14" t="s">
        <v>166</v>
      </c>
      <c r="AW108" s="14" t="s">
        <v>38</v>
      </c>
      <c r="AX108" s="14" t="s">
        <v>8</v>
      </c>
      <c r="AY108" s="258" t="s">
        <v>151</v>
      </c>
    </row>
    <row r="109" s="2" customFormat="1" ht="37.8" customHeight="1">
      <c r="A109" s="39"/>
      <c r="B109" s="40"/>
      <c r="C109" s="213" t="s">
        <v>85</v>
      </c>
      <c r="D109" s="213" t="s">
        <v>154</v>
      </c>
      <c r="E109" s="214" t="s">
        <v>1070</v>
      </c>
      <c r="F109" s="215" t="s">
        <v>1071</v>
      </c>
      <c r="G109" s="216" t="s">
        <v>241</v>
      </c>
      <c r="H109" s="217">
        <v>41.238</v>
      </c>
      <c r="I109" s="218"/>
      <c r="J109" s="219">
        <f>ROUND(I109*H109,0)</f>
        <v>0</v>
      </c>
      <c r="K109" s="215" t="s">
        <v>20</v>
      </c>
      <c r="L109" s="45"/>
      <c r="M109" s="220" t="s">
        <v>20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166</v>
      </c>
      <c r="AT109" s="224" t="s">
        <v>154</v>
      </c>
      <c r="AU109" s="224" t="s">
        <v>8</v>
      </c>
      <c r="AY109" s="18" t="s">
        <v>151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166</v>
      </c>
      <c r="BM109" s="224" t="s">
        <v>1072</v>
      </c>
    </row>
    <row r="110" s="2" customFormat="1" ht="24.15" customHeight="1">
      <c r="A110" s="39"/>
      <c r="B110" s="40"/>
      <c r="C110" s="213" t="s">
        <v>150</v>
      </c>
      <c r="D110" s="213" t="s">
        <v>154</v>
      </c>
      <c r="E110" s="214" t="s">
        <v>1073</v>
      </c>
      <c r="F110" s="215" t="s">
        <v>1074</v>
      </c>
      <c r="G110" s="216" t="s">
        <v>241</v>
      </c>
      <c r="H110" s="217">
        <v>41.238</v>
      </c>
      <c r="I110" s="218"/>
      <c r="J110" s="219">
        <f>ROUND(I110*H110,0)</f>
        <v>0</v>
      </c>
      <c r="K110" s="215" t="s">
        <v>20</v>
      </c>
      <c r="L110" s="45"/>
      <c r="M110" s="220" t="s">
        <v>20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166</v>
      </c>
      <c r="AT110" s="224" t="s">
        <v>154</v>
      </c>
      <c r="AU110" s="224" t="s">
        <v>8</v>
      </c>
      <c r="AY110" s="18" t="s">
        <v>151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</v>
      </c>
      <c r="BK110" s="225">
        <f>ROUND(I110*H110,0)</f>
        <v>0</v>
      </c>
      <c r="BL110" s="18" t="s">
        <v>166</v>
      </c>
      <c r="BM110" s="224" t="s">
        <v>1075</v>
      </c>
    </row>
    <row r="111" s="13" customFormat="1">
      <c r="A111" s="13"/>
      <c r="B111" s="236"/>
      <c r="C111" s="237"/>
      <c r="D111" s="238" t="s">
        <v>250</v>
      </c>
      <c r="E111" s="239" t="s">
        <v>20</v>
      </c>
      <c r="F111" s="240" t="s">
        <v>1076</v>
      </c>
      <c r="G111" s="237"/>
      <c r="H111" s="241">
        <v>41.238</v>
      </c>
      <c r="I111" s="242"/>
      <c r="J111" s="237"/>
      <c r="K111" s="237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250</v>
      </c>
      <c r="AU111" s="247" t="s">
        <v>8</v>
      </c>
      <c r="AV111" s="13" t="s">
        <v>85</v>
      </c>
      <c r="AW111" s="13" t="s">
        <v>38</v>
      </c>
      <c r="AX111" s="13" t="s">
        <v>77</v>
      </c>
      <c r="AY111" s="247" t="s">
        <v>151</v>
      </c>
    </row>
    <row r="112" s="14" customFormat="1">
      <c r="A112" s="14"/>
      <c r="B112" s="248"/>
      <c r="C112" s="249"/>
      <c r="D112" s="238" t="s">
        <v>250</v>
      </c>
      <c r="E112" s="250" t="s">
        <v>20</v>
      </c>
      <c r="F112" s="251" t="s">
        <v>326</v>
      </c>
      <c r="G112" s="249"/>
      <c r="H112" s="252">
        <v>41.238</v>
      </c>
      <c r="I112" s="253"/>
      <c r="J112" s="249"/>
      <c r="K112" s="249"/>
      <c r="L112" s="254"/>
      <c r="M112" s="255"/>
      <c r="N112" s="256"/>
      <c r="O112" s="256"/>
      <c r="P112" s="256"/>
      <c r="Q112" s="256"/>
      <c r="R112" s="256"/>
      <c r="S112" s="256"/>
      <c r="T112" s="25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8" t="s">
        <v>250</v>
      </c>
      <c r="AU112" s="258" t="s">
        <v>8</v>
      </c>
      <c r="AV112" s="14" t="s">
        <v>166</v>
      </c>
      <c r="AW112" s="14" t="s">
        <v>38</v>
      </c>
      <c r="AX112" s="14" t="s">
        <v>8</v>
      </c>
      <c r="AY112" s="258" t="s">
        <v>151</v>
      </c>
    </row>
    <row r="113" s="2" customFormat="1" ht="33" customHeight="1">
      <c r="A113" s="39"/>
      <c r="B113" s="40"/>
      <c r="C113" s="213" t="s">
        <v>166</v>
      </c>
      <c r="D113" s="213" t="s">
        <v>154</v>
      </c>
      <c r="E113" s="214" t="s">
        <v>1077</v>
      </c>
      <c r="F113" s="215" t="s">
        <v>1078</v>
      </c>
      <c r="G113" s="216" t="s">
        <v>715</v>
      </c>
      <c r="H113" s="217">
        <v>74.227999999999994</v>
      </c>
      <c r="I113" s="218"/>
      <c r="J113" s="219">
        <f>ROUND(I113*H113,0)</f>
        <v>0</v>
      </c>
      <c r="K113" s="215" t="s">
        <v>20</v>
      </c>
      <c r="L113" s="45"/>
      <c r="M113" s="220" t="s">
        <v>20</v>
      </c>
      <c r="N113" s="221" t="s">
        <v>48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166</v>
      </c>
      <c r="AT113" s="224" t="s">
        <v>154</v>
      </c>
      <c r="AU113" s="224" t="s">
        <v>8</v>
      </c>
      <c r="AY113" s="18" t="s">
        <v>151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166</v>
      </c>
      <c r="BM113" s="224" t="s">
        <v>1079</v>
      </c>
    </row>
    <row r="114" s="13" customFormat="1">
      <c r="A114" s="13"/>
      <c r="B114" s="236"/>
      <c r="C114" s="237"/>
      <c r="D114" s="238" t="s">
        <v>250</v>
      </c>
      <c r="E114" s="239" t="s">
        <v>20</v>
      </c>
      <c r="F114" s="240" t="s">
        <v>1080</v>
      </c>
      <c r="G114" s="237"/>
      <c r="H114" s="241">
        <v>74.227999999999994</v>
      </c>
      <c r="I114" s="242"/>
      <c r="J114" s="237"/>
      <c r="K114" s="237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250</v>
      </c>
      <c r="AU114" s="247" t="s">
        <v>8</v>
      </c>
      <c r="AV114" s="13" t="s">
        <v>85</v>
      </c>
      <c r="AW114" s="13" t="s">
        <v>38</v>
      </c>
      <c r="AX114" s="13" t="s">
        <v>77</v>
      </c>
      <c r="AY114" s="247" t="s">
        <v>151</v>
      </c>
    </row>
    <row r="115" s="14" customFormat="1">
      <c r="A115" s="14"/>
      <c r="B115" s="248"/>
      <c r="C115" s="249"/>
      <c r="D115" s="238" t="s">
        <v>250</v>
      </c>
      <c r="E115" s="250" t="s">
        <v>20</v>
      </c>
      <c r="F115" s="251" t="s">
        <v>326</v>
      </c>
      <c r="G115" s="249"/>
      <c r="H115" s="252">
        <v>74.227999999999994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8" t="s">
        <v>250</v>
      </c>
      <c r="AU115" s="258" t="s">
        <v>8</v>
      </c>
      <c r="AV115" s="14" t="s">
        <v>166</v>
      </c>
      <c r="AW115" s="14" t="s">
        <v>38</v>
      </c>
      <c r="AX115" s="14" t="s">
        <v>8</v>
      </c>
      <c r="AY115" s="258" t="s">
        <v>151</v>
      </c>
    </row>
    <row r="116" s="2" customFormat="1" ht="16.5" customHeight="1">
      <c r="A116" s="39"/>
      <c r="B116" s="40"/>
      <c r="C116" s="213" t="s">
        <v>171</v>
      </c>
      <c r="D116" s="213" t="s">
        <v>154</v>
      </c>
      <c r="E116" s="214" t="s">
        <v>1081</v>
      </c>
      <c r="F116" s="215" t="s">
        <v>1082</v>
      </c>
      <c r="G116" s="216" t="s">
        <v>241</v>
      </c>
      <c r="H116" s="217">
        <v>41.238</v>
      </c>
      <c r="I116" s="218"/>
      <c r="J116" s="219">
        <f>ROUND(I116*H116,0)</f>
        <v>0</v>
      </c>
      <c r="K116" s="215" t="s">
        <v>20</v>
      </c>
      <c r="L116" s="45"/>
      <c r="M116" s="220" t="s">
        <v>20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166</v>
      </c>
      <c r="AT116" s="224" t="s">
        <v>154</v>
      </c>
      <c r="AU116" s="224" t="s">
        <v>8</v>
      </c>
      <c r="AY116" s="18" t="s">
        <v>151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</v>
      </c>
      <c r="BK116" s="225">
        <f>ROUND(I116*H116,0)</f>
        <v>0</v>
      </c>
      <c r="BL116" s="18" t="s">
        <v>166</v>
      </c>
      <c r="BM116" s="224" t="s">
        <v>1083</v>
      </c>
    </row>
    <row r="117" s="2" customFormat="1" ht="24.15" customHeight="1">
      <c r="A117" s="39"/>
      <c r="B117" s="40"/>
      <c r="C117" s="213" t="s">
        <v>175</v>
      </c>
      <c r="D117" s="213" t="s">
        <v>154</v>
      </c>
      <c r="E117" s="214" t="s">
        <v>1084</v>
      </c>
      <c r="F117" s="215" t="s">
        <v>1085</v>
      </c>
      <c r="G117" s="216" t="s">
        <v>241</v>
      </c>
      <c r="H117" s="217">
        <v>135.667</v>
      </c>
      <c r="I117" s="218"/>
      <c r="J117" s="219">
        <f>ROUND(I117*H117,0)</f>
        <v>0</v>
      </c>
      <c r="K117" s="215" t="s">
        <v>20</v>
      </c>
      <c r="L117" s="45"/>
      <c r="M117" s="220" t="s">
        <v>20</v>
      </c>
      <c r="N117" s="221" t="s">
        <v>48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166</v>
      </c>
      <c r="AT117" s="224" t="s">
        <v>154</v>
      </c>
      <c r="AU117" s="224" t="s">
        <v>8</v>
      </c>
      <c r="AY117" s="18" t="s">
        <v>151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166</v>
      </c>
      <c r="BM117" s="224" t="s">
        <v>1086</v>
      </c>
    </row>
    <row r="118" s="15" customFormat="1">
      <c r="A118" s="15"/>
      <c r="B118" s="273"/>
      <c r="C118" s="274"/>
      <c r="D118" s="238" t="s">
        <v>250</v>
      </c>
      <c r="E118" s="275" t="s">
        <v>20</v>
      </c>
      <c r="F118" s="276" t="s">
        <v>1087</v>
      </c>
      <c r="G118" s="274"/>
      <c r="H118" s="275" t="s">
        <v>20</v>
      </c>
      <c r="I118" s="277"/>
      <c r="J118" s="274"/>
      <c r="K118" s="274"/>
      <c r="L118" s="278"/>
      <c r="M118" s="279"/>
      <c r="N118" s="280"/>
      <c r="O118" s="280"/>
      <c r="P118" s="280"/>
      <c r="Q118" s="280"/>
      <c r="R118" s="280"/>
      <c r="S118" s="280"/>
      <c r="T118" s="28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82" t="s">
        <v>250</v>
      </c>
      <c r="AU118" s="282" t="s">
        <v>8</v>
      </c>
      <c r="AV118" s="15" t="s">
        <v>8</v>
      </c>
      <c r="AW118" s="15" t="s">
        <v>38</v>
      </c>
      <c r="AX118" s="15" t="s">
        <v>77</v>
      </c>
      <c r="AY118" s="282" t="s">
        <v>151</v>
      </c>
    </row>
    <row r="119" s="13" customFormat="1">
      <c r="A119" s="13"/>
      <c r="B119" s="236"/>
      <c r="C119" s="237"/>
      <c r="D119" s="238" t="s">
        <v>250</v>
      </c>
      <c r="E119" s="239" t="s">
        <v>20</v>
      </c>
      <c r="F119" s="240" t="s">
        <v>1076</v>
      </c>
      <c r="G119" s="237"/>
      <c r="H119" s="241">
        <v>41.238</v>
      </c>
      <c r="I119" s="242"/>
      <c r="J119" s="237"/>
      <c r="K119" s="237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250</v>
      </c>
      <c r="AU119" s="247" t="s">
        <v>8</v>
      </c>
      <c r="AV119" s="13" t="s">
        <v>85</v>
      </c>
      <c r="AW119" s="13" t="s">
        <v>38</v>
      </c>
      <c r="AX119" s="13" t="s">
        <v>77</v>
      </c>
      <c r="AY119" s="247" t="s">
        <v>151</v>
      </c>
    </row>
    <row r="120" s="15" customFormat="1">
      <c r="A120" s="15"/>
      <c r="B120" s="273"/>
      <c r="C120" s="274"/>
      <c r="D120" s="238" t="s">
        <v>250</v>
      </c>
      <c r="E120" s="275" t="s">
        <v>20</v>
      </c>
      <c r="F120" s="276" t="s">
        <v>1088</v>
      </c>
      <c r="G120" s="274"/>
      <c r="H120" s="275" t="s">
        <v>20</v>
      </c>
      <c r="I120" s="277"/>
      <c r="J120" s="274"/>
      <c r="K120" s="274"/>
      <c r="L120" s="278"/>
      <c r="M120" s="279"/>
      <c r="N120" s="280"/>
      <c r="O120" s="280"/>
      <c r="P120" s="280"/>
      <c r="Q120" s="280"/>
      <c r="R120" s="280"/>
      <c r="S120" s="280"/>
      <c r="T120" s="28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82" t="s">
        <v>250</v>
      </c>
      <c r="AU120" s="282" t="s">
        <v>8</v>
      </c>
      <c r="AV120" s="15" t="s">
        <v>8</v>
      </c>
      <c r="AW120" s="15" t="s">
        <v>38</v>
      </c>
      <c r="AX120" s="15" t="s">
        <v>77</v>
      </c>
      <c r="AY120" s="282" t="s">
        <v>151</v>
      </c>
    </row>
    <row r="121" s="13" customFormat="1">
      <c r="A121" s="13"/>
      <c r="B121" s="236"/>
      <c r="C121" s="237"/>
      <c r="D121" s="238" t="s">
        <v>250</v>
      </c>
      <c r="E121" s="239" t="s">
        <v>20</v>
      </c>
      <c r="F121" s="240" t="s">
        <v>1089</v>
      </c>
      <c r="G121" s="237"/>
      <c r="H121" s="241">
        <v>8.9949999999999992</v>
      </c>
      <c r="I121" s="242"/>
      <c r="J121" s="237"/>
      <c r="K121" s="237"/>
      <c r="L121" s="243"/>
      <c r="M121" s="244"/>
      <c r="N121" s="245"/>
      <c r="O121" s="245"/>
      <c r="P121" s="245"/>
      <c r="Q121" s="245"/>
      <c r="R121" s="245"/>
      <c r="S121" s="245"/>
      <c r="T121" s="24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7" t="s">
        <v>250</v>
      </c>
      <c r="AU121" s="247" t="s">
        <v>8</v>
      </c>
      <c r="AV121" s="13" t="s">
        <v>85</v>
      </c>
      <c r="AW121" s="13" t="s">
        <v>38</v>
      </c>
      <c r="AX121" s="13" t="s">
        <v>77</v>
      </c>
      <c r="AY121" s="247" t="s">
        <v>151</v>
      </c>
    </row>
    <row r="122" s="15" customFormat="1">
      <c r="A122" s="15"/>
      <c r="B122" s="273"/>
      <c r="C122" s="274"/>
      <c r="D122" s="238" t="s">
        <v>250</v>
      </c>
      <c r="E122" s="275" t="s">
        <v>20</v>
      </c>
      <c r="F122" s="276" t="s">
        <v>1090</v>
      </c>
      <c r="G122" s="274"/>
      <c r="H122" s="275" t="s">
        <v>20</v>
      </c>
      <c r="I122" s="277"/>
      <c r="J122" s="274"/>
      <c r="K122" s="274"/>
      <c r="L122" s="278"/>
      <c r="M122" s="279"/>
      <c r="N122" s="280"/>
      <c r="O122" s="280"/>
      <c r="P122" s="280"/>
      <c r="Q122" s="280"/>
      <c r="R122" s="280"/>
      <c r="S122" s="280"/>
      <c r="T122" s="28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82" t="s">
        <v>250</v>
      </c>
      <c r="AU122" s="282" t="s">
        <v>8</v>
      </c>
      <c r="AV122" s="15" t="s">
        <v>8</v>
      </c>
      <c r="AW122" s="15" t="s">
        <v>38</v>
      </c>
      <c r="AX122" s="15" t="s">
        <v>77</v>
      </c>
      <c r="AY122" s="282" t="s">
        <v>151</v>
      </c>
    </row>
    <row r="123" s="13" customFormat="1">
      <c r="A123" s="13"/>
      <c r="B123" s="236"/>
      <c r="C123" s="237"/>
      <c r="D123" s="238" t="s">
        <v>250</v>
      </c>
      <c r="E123" s="239" t="s">
        <v>20</v>
      </c>
      <c r="F123" s="240" t="s">
        <v>1091</v>
      </c>
      <c r="G123" s="237"/>
      <c r="H123" s="241">
        <v>85.433999999999998</v>
      </c>
      <c r="I123" s="242"/>
      <c r="J123" s="237"/>
      <c r="K123" s="237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250</v>
      </c>
      <c r="AU123" s="247" t="s">
        <v>8</v>
      </c>
      <c r="AV123" s="13" t="s">
        <v>85</v>
      </c>
      <c r="AW123" s="13" t="s">
        <v>38</v>
      </c>
      <c r="AX123" s="13" t="s">
        <v>77</v>
      </c>
      <c r="AY123" s="247" t="s">
        <v>151</v>
      </c>
    </row>
    <row r="124" s="14" customFormat="1">
      <c r="A124" s="14"/>
      <c r="B124" s="248"/>
      <c r="C124" s="249"/>
      <c r="D124" s="238" t="s">
        <v>250</v>
      </c>
      <c r="E124" s="250" t="s">
        <v>20</v>
      </c>
      <c r="F124" s="251" t="s">
        <v>326</v>
      </c>
      <c r="G124" s="249"/>
      <c r="H124" s="252">
        <v>135.667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8" t="s">
        <v>250</v>
      </c>
      <c r="AU124" s="258" t="s">
        <v>8</v>
      </c>
      <c r="AV124" s="14" t="s">
        <v>166</v>
      </c>
      <c r="AW124" s="14" t="s">
        <v>38</v>
      </c>
      <c r="AX124" s="14" t="s">
        <v>8</v>
      </c>
      <c r="AY124" s="258" t="s">
        <v>151</v>
      </c>
    </row>
    <row r="125" s="2" customFormat="1" ht="16.5" customHeight="1">
      <c r="A125" s="39"/>
      <c r="B125" s="40"/>
      <c r="C125" s="226" t="s">
        <v>179</v>
      </c>
      <c r="D125" s="226" t="s">
        <v>148</v>
      </c>
      <c r="E125" s="227" t="s">
        <v>1092</v>
      </c>
      <c r="F125" s="228" t="s">
        <v>1093</v>
      </c>
      <c r="G125" s="229" t="s">
        <v>715</v>
      </c>
      <c r="H125" s="230">
        <v>271.334</v>
      </c>
      <c r="I125" s="231"/>
      <c r="J125" s="232">
        <f>ROUND(I125*H125,0)</f>
        <v>0</v>
      </c>
      <c r="K125" s="228" t="s">
        <v>20</v>
      </c>
      <c r="L125" s="233"/>
      <c r="M125" s="234" t="s">
        <v>20</v>
      </c>
      <c r="N125" s="235" t="s">
        <v>48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183</v>
      </c>
      <c r="AT125" s="224" t="s">
        <v>148</v>
      </c>
      <c r="AU125" s="224" t="s">
        <v>8</v>
      </c>
      <c r="AY125" s="18" t="s">
        <v>151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</v>
      </c>
      <c r="BK125" s="225">
        <f>ROUND(I125*H125,0)</f>
        <v>0</v>
      </c>
      <c r="BL125" s="18" t="s">
        <v>166</v>
      </c>
      <c r="BM125" s="224" t="s">
        <v>1094</v>
      </c>
    </row>
    <row r="126" s="13" customFormat="1">
      <c r="A126" s="13"/>
      <c r="B126" s="236"/>
      <c r="C126" s="237"/>
      <c r="D126" s="238" t="s">
        <v>250</v>
      </c>
      <c r="E126" s="239" t="s">
        <v>20</v>
      </c>
      <c r="F126" s="240" t="s">
        <v>1095</v>
      </c>
      <c r="G126" s="237"/>
      <c r="H126" s="241">
        <v>271.334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250</v>
      </c>
      <c r="AU126" s="247" t="s">
        <v>8</v>
      </c>
      <c r="AV126" s="13" t="s">
        <v>85</v>
      </c>
      <c r="AW126" s="13" t="s">
        <v>38</v>
      </c>
      <c r="AX126" s="13" t="s">
        <v>77</v>
      </c>
      <c r="AY126" s="247" t="s">
        <v>151</v>
      </c>
    </row>
    <row r="127" s="14" customFormat="1">
      <c r="A127" s="14"/>
      <c r="B127" s="248"/>
      <c r="C127" s="249"/>
      <c r="D127" s="238" t="s">
        <v>250</v>
      </c>
      <c r="E127" s="250" t="s">
        <v>20</v>
      </c>
      <c r="F127" s="251" t="s">
        <v>326</v>
      </c>
      <c r="G127" s="249"/>
      <c r="H127" s="252">
        <v>271.334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8" t="s">
        <v>250</v>
      </c>
      <c r="AU127" s="258" t="s">
        <v>8</v>
      </c>
      <c r="AV127" s="14" t="s">
        <v>166</v>
      </c>
      <c r="AW127" s="14" t="s">
        <v>38</v>
      </c>
      <c r="AX127" s="14" t="s">
        <v>8</v>
      </c>
      <c r="AY127" s="258" t="s">
        <v>151</v>
      </c>
    </row>
    <row r="128" s="12" customFormat="1" ht="25.92" customHeight="1">
      <c r="A128" s="12"/>
      <c r="B128" s="197"/>
      <c r="C128" s="198"/>
      <c r="D128" s="199" t="s">
        <v>76</v>
      </c>
      <c r="E128" s="200" t="s">
        <v>1096</v>
      </c>
      <c r="F128" s="200" t="s">
        <v>1097</v>
      </c>
      <c r="G128" s="198"/>
      <c r="H128" s="198"/>
      <c r="I128" s="201"/>
      <c r="J128" s="202">
        <f>BK128</f>
        <v>0</v>
      </c>
      <c r="K128" s="198"/>
      <c r="L128" s="203"/>
      <c r="M128" s="204"/>
      <c r="N128" s="205"/>
      <c r="O128" s="205"/>
      <c r="P128" s="206">
        <f>SUM(P129:P134)</f>
        <v>0</v>
      </c>
      <c r="Q128" s="205"/>
      <c r="R128" s="206">
        <f>SUM(R129:R134)</f>
        <v>0.011488851</v>
      </c>
      <c r="S128" s="205"/>
      <c r="T128" s="207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</v>
      </c>
      <c r="AT128" s="209" t="s">
        <v>76</v>
      </c>
      <c r="AU128" s="209" t="s">
        <v>77</v>
      </c>
      <c r="AY128" s="208" t="s">
        <v>151</v>
      </c>
      <c r="BK128" s="210">
        <f>SUM(BK129:BK134)</f>
        <v>0</v>
      </c>
    </row>
    <row r="129" s="2" customFormat="1" ht="24.15" customHeight="1">
      <c r="A129" s="39"/>
      <c r="B129" s="40"/>
      <c r="C129" s="213" t="s">
        <v>183</v>
      </c>
      <c r="D129" s="213" t="s">
        <v>154</v>
      </c>
      <c r="E129" s="214" t="s">
        <v>1098</v>
      </c>
      <c r="F129" s="215" t="s">
        <v>1099</v>
      </c>
      <c r="G129" s="216" t="s">
        <v>224</v>
      </c>
      <c r="H129" s="217">
        <v>116.04900000000001</v>
      </c>
      <c r="I129" s="218"/>
      <c r="J129" s="219">
        <f>ROUND(I129*H129,0)</f>
        <v>0</v>
      </c>
      <c r="K129" s="215" t="s">
        <v>20</v>
      </c>
      <c r="L129" s="45"/>
      <c r="M129" s="220" t="s">
        <v>20</v>
      </c>
      <c r="N129" s="221" t="s">
        <v>48</v>
      </c>
      <c r="O129" s="85"/>
      <c r="P129" s="222">
        <f>O129*H129</f>
        <v>0</v>
      </c>
      <c r="Q129" s="222">
        <v>9.8999999999999994E-05</v>
      </c>
      <c r="R129" s="222">
        <f>Q129*H129</f>
        <v>0.011488851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166</v>
      </c>
      <c r="AT129" s="224" t="s">
        <v>154</v>
      </c>
      <c r="AU129" s="224" t="s">
        <v>8</v>
      </c>
      <c r="AY129" s="18" t="s">
        <v>151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166</v>
      </c>
      <c r="BM129" s="224" t="s">
        <v>1100</v>
      </c>
    </row>
    <row r="130" s="13" customFormat="1">
      <c r="A130" s="13"/>
      <c r="B130" s="236"/>
      <c r="C130" s="237"/>
      <c r="D130" s="238" t="s">
        <v>250</v>
      </c>
      <c r="E130" s="239" t="s">
        <v>20</v>
      </c>
      <c r="F130" s="240" t="s">
        <v>1101</v>
      </c>
      <c r="G130" s="237"/>
      <c r="H130" s="241">
        <v>80.049000000000007</v>
      </c>
      <c r="I130" s="242"/>
      <c r="J130" s="237"/>
      <c r="K130" s="237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250</v>
      </c>
      <c r="AU130" s="247" t="s">
        <v>8</v>
      </c>
      <c r="AV130" s="13" t="s">
        <v>85</v>
      </c>
      <c r="AW130" s="13" t="s">
        <v>38</v>
      </c>
      <c r="AX130" s="13" t="s">
        <v>77</v>
      </c>
      <c r="AY130" s="247" t="s">
        <v>151</v>
      </c>
    </row>
    <row r="131" s="13" customFormat="1">
      <c r="A131" s="13"/>
      <c r="B131" s="236"/>
      <c r="C131" s="237"/>
      <c r="D131" s="238" t="s">
        <v>250</v>
      </c>
      <c r="E131" s="239" t="s">
        <v>20</v>
      </c>
      <c r="F131" s="240" t="s">
        <v>1102</v>
      </c>
      <c r="G131" s="237"/>
      <c r="H131" s="241">
        <v>19.949999999999999</v>
      </c>
      <c r="I131" s="242"/>
      <c r="J131" s="237"/>
      <c r="K131" s="237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250</v>
      </c>
      <c r="AU131" s="247" t="s">
        <v>8</v>
      </c>
      <c r="AV131" s="13" t="s">
        <v>85</v>
      </c>
      <c r="AW131" s="13" t="s">
        <v>38</v>
      </c>
      <c r="AX131" s="13" t="s">
        <v>77</v>
      </c>
      <c r="AY131" s="247" t="s">
        <v>151</v>
      </c>
    </row>
    <row r="132" s="13" customFormat="1">
      <c r="A132" s="13"/>
      <c r="B132" s="236"/>
      <c r="C132" s="237"/>
      <c r="D132" s="238" t="s">
        <v>250</v>
      </c>
      <c r="E132" s="239" t="s">
        <v>20</v>
      </c>
      <c r="F132" s="240" t="s">
        <v>1103</v>
      </c>
      <c r="G132" s="237"/>
      <c r="H132" s="241">
        <v>16.050000000000001</v>
      </c>
      <c r="I132" s="242"/>
      <c r="J132" s="237"/>
      <c r="K132" s="237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250</v>
      </c>
      <c r="AU132" s="247" t="s">
        <v>8</v>
      </c>
      <c r="AV132" s="13" t="s">
        <v>85</v>
      </c>
      <c r="AW132" s="13" t="s">
        <v>38</v>
      </c>
      <c r="AX132" s="13" t="s">
        <v>77</v>
      </c>
      <c r="AY132" s="247" t="s">
        <v>151</v>
      </c>
    </row>
    <row r="133" s="14" customFormat="1">
      <c r="A133" s="14"/>
      <c r="B133" s="248"/>
      <c r="C133" s="249"/>
      <c r="D133" s="238" t="s">
        <v>250</v>
      </c>
      <c r="E133" s="250" t="s">
        <v>20</v>
      </c>
      <c r="F133" s="251" t="s">
        <v>326</v>
      </c>
      <c r="G133" s="249"/>
      <c r="H133" s="252">
        <v>116.04900000000001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8" t="s">
        <v>250</v>
      </c>
      <c r="AU133" s="258" t="s">
        <v>8</v>
      </c>
      <c r="AV133" s="14" t="s">
        <v>166</v>
      </c>
      <c r="AW133" s="14" t="s">
        <v>38</v>
      </c>
      <c r="AX133" s="14" t="s">
        <v>8</v>
      </c>
      <c r="AY133" s="258" t="s">
        <v>151</v>
      </c>
    </row>
    <row r="134" s="2" customFormat="1" ht="24.15" customHeight="1">
      <c r="A134" s="39"/>
      <c r="B134" s="40"/>
      <c r="C134" s="226" t="s">
        <v>189</v>
      </c>
      <c r="D134" s="226" t="s">
        <v>148</v>
      </c>
      <c r="E134" s="227" t="s">
        <v>1104</v>
      </c>
      <c r="F134" s="228" t="s">
        <v>1105</v>
      </c>
      <c r="G134" s="229" t="s">
        <v>224</v>
      </c>
      <c r="H134" s="230">
        <v>137.46000000000001</v>
      </c>
      <c r="I134" s="231"/>
      <c r="J134" s="232">
        <f>ROUND(I134*H134,0)</f>
        <v>0</v>
      </c>
      <c r="K134" s="228" t="s">
        <v>20</v>
      </c>
      <c r="L134" s="233"/>
      <c r="M134" s="234" t="s">
        <v>20</v>
      </c>
      <c r="N134" s="235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183</v>
      </c>
      <c r="AT134" s="224" t="s">
        <v>148</v>
      </c>
      <c r="AU134" s="224" t="s">
        <v>8</v>
      </c>
      <c r="AY134" s="18" t="s">
        <v>151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166</v>
      </c>
      <c r="BM134" s="224" t="s">
        <v>1106</v>
      </c>
    </row>
    <row r="135" s="12" customFormat="1" ht="25.92" customHeight="1">
      <c r="A135" s="12"/>
      <c r="B135" s="197"/>
      <c r="C135" s="198"/>
      <c r="D135" s="199" t="s">
        <v>76</v>
      </c>
      <c r="E135" s="200" t="s">
        <v>1107</v>
      </c>
      <c r="F135" s="200" t="s">
        <v>1108</v>
      </c>
      <c r="G135" s="198"/>
      <c r="H135" s="198"/>
      <c r="I135" s="201"/>
      <c r="J135" s="202">
        <f>BK135</f>
        <v>0</v>
      </c>
      <c r="K135" s="198"/>
      <c r="L135" s="203"/>
      <c r="M135" s="204"/>
      <c r="N135" s="205"/>
      <c r="O135" s="205"/>
      <c r="P135" s="206">
        <f>SUM(P136:P139)</f>
        <v>0</v>
      </c>
      <c r="Q135" s="205"/>
      <c r="R135" s="206">
        <f>SUM(R136:R139)</f>
        <v>7.5150000000000006</v>
      </c>
      <c r="S135" s="205"/>
      <c r="T135" s="207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</v>
      </c>
      <c r="AT135" s="209" t="s">
        <v>76</v>
      </c>
      <c r="AU135" s="209" t="s">
        <v>77</v>
      </c>
      <c r="AY135" s="208" t="s">
        <v>151</v>
      </c>
      <c r="BK135" s="210">
        <f>SUM(BK136:BK139)</f>
        <v>0</v>
      </c>
    </row>
    <row r="136" s="2" customFormat="1" ht="33" customHeight="1">
      <c r="A136" s="39"/>
      <c r="B136" s="40"/>
      <c r="C136" s="213" t="s">
        <v>193</v>
      </c>
      <c r="D136" s="213" t="s">
        <v>154</v>
      </c>
      <c r="E136" s="214" t="s">
        <v>1109</v>
      </c>
      <c r="F136" s="215" t="s">
        <v>1110</v>
      </c>
      <c r="G136" s="216" t="s">
        <v>224</v>
      </c>
      <c r="H136" s="217">
        <v>90</v>
      </c>
      <c r="I136" s="218"/>
      <c r="J136" s="219">
        <f>ROUND(I136*H136,0)</f>
        <v>0</v>
      </c>
      <c r="K136" s="215" t="s">
        <v>20</v>
      </c>
      <c r="L136" s="45"/>
      <c r="M136" s="220" t="s">
        <v>20</v>
      </c>
      <c r="N136" s="221" t="s">
        <v>48</v>
      </c>
      <c r="O136" s="85"/>
      <c r="P136" s="222">
        <f>O136*H136</f>
        <v>0</v>
      </c>
      <c r="Q136" s="222">
        <v>0.083500000000000005</v>
      </c>
      <c r="R136" s="222">
        <f>Q136*H136</f>
        <v>7.5150000000000006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166</v>
      </c>
      <c r="AT136" s="224" t="s">
        <v>154</v>
      </c>
      <c r="AU136" s="224" t="s">
        <v>8</v>
      </c>
      <c r="AY136" s="18" t="s">
        <v>151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166</v>
      </c>
      <c r="BM136" s="224" t="s">
        <v>1111</v>
      </c>
    </row>
    <row r="137" s="15" customFormat="1">
      <c r="A137" s="15"/>
      <c r="B137" s="273"/>
      <c r="C137" s="274"/>
      <c r="D137" s="238" t="s">
        <v>250</v>
      </c>
      <c r="E137" s="275" t="s">
        <v>20</v>
      </c>
      <c r="F137" s="276" t="s">
        <v>1112</v>
      </c>
      <c r="G137" s="274"/>
      <c r="H137" s="275" t="s">
        <v>20</v>
      </c>
      <c r="I137" s="277"/>
      <c r="J137" s="274"/>
      <c r="K137" s="274"/>
      <c r="L137" s="278"/>
      <c r="M137" s="279"/>
      <c r="N137" s="280"/>
      <c r="O137" s="280"/>
      <c r="P137" s="280"/>
      <c r="Q137" s="280"/>
      <c r="R137" s="280"/>
      <c r="S137" s="280"/>
      <c r="T137" s="28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2" t="s">
        <v>250</v>
      </c>
      <c r="AU137" s="282" t="s">
        <v>8</v>
      </c>
      <c r="AV137" s="15" t="s">
        <v>8</v>
      </c>
      <c r="AW137" s="15" t="s">
        <v>38</v>
      </c>
      <c r="AX137" s="15" t="s">
        <v>77</v>
      </c>
      <c r="AY137" s="282" t="s">
        <v>151</v>
      </c>
    </row>
    <row r="138" s="13" customFormat="1">
      <c r="A138" s="13"/>
      <c r="B138" s="236"/>
      <c r="C138" s="237"/>
      <c r="D138" s="238" t="s">
        <v>250</v>
      </c>
      <c r="E138" s="239" t="s">
        <v>20</v>
      </c>
      <c r="F138" s="240" t="s">
        <v>1113</v>
      </c>
      <c r="G138" s="237"/>
      <c r="H138" s="241">
        <v>90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250</v>
      </c>
      <c r="AU138" s="247" t="s">
        <v>8</v>
      </c>
      <c r="AV138" s="13" t="s">
        <v>85</v>
      </c>
      <c r="AW138" s="13" t="s">
        <v>38</v>
      </c>
      <c r="AX138" s="13" t="s">
        <v>77</v>
      </c>
      <c r="AY138" s="247" t="s">
        <v>151</v>
      </c>
    </row>
    <row r="139" s="14" customFormat="1">
      <c r="A139" s="14"/>
      <c r="B139" s="248"/>
      <c r="C139" s="249"/>
      <c r="D139" s="238" t="s">
        <v>250</v>
      </c>
      <c r="E139" s="250" t="s">
        <v>20</v>
      </c>
      <c r="F139" s="251" t="s">
        <v>326</v>
      </c>
      <c r="G139" s="249"/>
      <c r="H139" s="252">
        <v>90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250</v>
      </c>
      <c r="AU139" s="258" t="s">
        <v>8</v>
      </c>
      <c r="AV139" s="14" t="s">
        <v>166</v>
      </c>
      <c r="AW139" s="14" t="s">
        <v>38</v>
      </c>
      <c r="AX139" s="14" t="s">
        <v>8</v>
      </c>
      <c r="AY139" s="258" t="s">
        <v>151</v>
      </c>
    </row>
    <row r="140" s="12" customFormat="1" ht="25.92" customHeight="1">
      <c r="A140" s="12"/>
      <c r="B140" s="197"/>
      <c r="C140" s="198"/>
      <c r="D140" s="199" t="s">
        <v>76</v>
      </c>
      <c r="E140" s="200" t="s">
        <v>1114</v>
      </c>
      <c r="F140" s="200" t="s">
        <v>1115</v>
      </c>
      <c r="G140" s="198"/>
      <c r="H140" s="198"/>
      <c r="I140" s="201"/>
      <c r="J140" s="202">
        <f>BK140</f>
        <v>0</v>
      </c>
      <c r="K140" s="198"/>
      <c r="L140" s="203"/>
      <c r="M140" s="204"/>
      <c r="N140" s="205"/>
      <c r="O140" s="205"/>
      <c r="P140" s="206">
        <f>SUM(P141:P205)</f>
        <v>0</v>
      </c>
      <c r="Q140" s="205"/>
      <c r="R140" s="206">
        <f>SUM(R141:R205)</f>
        <v>0</v>
      </c>
      <c r="S140" s="205"/>
      <c r="T140" s="207">
        <f>SUM(T141:T205)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8</v>
      </c>
      <c r="AT140" s="209" t="s">
        <v>76</v>
      </c>
      <c r="AU140" s="209" t="s">
        <v>77</v>
      </c>
      <c r="AY140" s="208" t="s">
        <v>151</v>
      </c>
      <c r="BK140" s="210">
        <f>SUM(BK141:BK205)</f>
        <v>0</v>
      </c>
    </row>
    <row r="141" s="2" customFormat="1" ht="16.5" customHeight="1">
      <c r="A141" s="39"/>
      <c r="B141" s="40"/>
      <c r="C141" s="213" t="s">
        <v>197</v>
      </c>
      <c r="D141" s="213" t="s">
        <v>154</v>
      </c>
      <c r="E141" s="214" t="s">
        <v>1116</v>
      </c>
      <c r="F141" s="215" t="s">
        <v>1117</v>
      </c>
      <c r="G141" s="216" t="s">
        <v>241</v>
      </c>
      <c r="H141" s="217">
        <v>85.433999999999998</v>
      </c>
      <c r="I141" s="218"/>
      <c r="J141" s="219">
        <f>ROUND(I141*H141,0)</f>
        <v>0</v>
      </c>
      <c r="K141" s="215" t="s">
        <v>20</v>
      </c>
      <c r="L141" s="45"/>
      <c r="M141" s="220" t="s">
        <v>20</v>
      </c>
      <c r="N141" s="221" t="s">
        <v>48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166</v>
      </c>
      <c r="AT141" s="224" t="s">
        <v>154</v>
      </c>
      <c r="AU141" s="224" t="s">
        <v>8</v>
      </c>
      <c r="AY141" s="18" t="s">
        <v>151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</v>
      </c>
      <c r="BK141" s="225">
        <f>ROUND(I141*H141,0)</f>
        <v>0</v>
      </c>
      <c r="BL141" s="18" t="s">
        <v>166</v>
      </c>
      <c r="BM141" s="224" t="s">
        <v>1118</v>
      </c>
    </row>
    <row r="142" s="2" customFormat="1" ht="16.5" customHeight="1">
      <c r="A142" s="39"/>
      <c r="B142" s="40"/>
      <c r="C142" s="213" t="s">
        <v>201</v>
      </c>
      <c r="D142" s="213" t="s">
        <v>154</v>
      </c>
      <c r="E142" s="214" t="s">
        <v>1119</v>
      </c>
      <c r="F142" s="215" t="s">
        <v>1120</v>
      </c>
      <c r="G142" s="216" t="s">
        <v>241</v>
      </c>
      <c r="H142" s="217">
        <v>8.9949999999999992</v>
      </c>
      <c r="I142" s="218"/>
      <c r="J142" s="219">
        <f>ROUND(I142*H142,0)</f>
        <v>0</v>
      </c>
      <c r="K142" s="215" t="s">
        <v>20</v>
      </c>
      <c r="L142" s="45"/>
      <c r="M142" s="220" t="s">
        <v>20</v>
      </c>
      <c r="N142" s="221" t="s">
        <v>48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166</v>
      </c>
      <c r="AT142" s="224" t="s">
        <v>154</v>
      </c>
      <c r="AU142" s="224" t="s">
        <v>8</v>
      </c>
      <c r="AY142" s="18" t="s">
        <v>151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166</v>
      </c>
      <c r="BM142" s="224" t="s">
        <v>1121</v>
      </c>
    </row>
    <row r="143" s="15" customFormat="1">
      <c r="A143" s="15"/>
      <c r="B143" s="273"/>
      <c r="C143" s="274"/>
      <c r="D143" s="238" t="s">
        <v>250</v>
      </c>
      <c r="E143" s="275" t="s">
        <v>20</v>
      </c>
      <c r="F143" s="276" t="s">
        <v>1122</v>
      </c>
      <c r="G143" s="274"/>
      <c r="H143" s="275" t="s">
        <v>20</v>
      </c>
      <c r="I143" s="277"/>
      <c r="J143" s="274"/>
      <c r="K143" s="274"/>
      <c r="L143" s="278"/>
      <c r="M143" s="279"/>
      <c r="N143" s="280"/>
      <c r="O143" s="280"/>
      <c r="P143" s="280"/>
      <c r="Q143" s="280"/>
      <c r="R143" s="280"/>
      <c r="S143" s="280"/>
      <c r="T143" s="28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2" t="s">
        <v>250</v>
      </c>
      <c r="AU143" s="282" t="s">
        <v>8</v>
      </c>
      <c r="AV143" s="15" t="s">
        <v>8</v>
      </c>
      <c r="AW143" s="15" t="s">
        <v>38</v>
      </c>
      <c r="AX143" s="15" t="s">
        <v>77</v>
      </c>
      <c r="AY143" s="282" t="s">
        <v>151</v>
      </c>
    </row>
    <row r="144" s="13" customFormat="1">
      <c r="A144" s="13"/>
      <c r="B144" s="236"/>
      <c r="C144" s="237"/>
      <c r="D144" s="238" t="s">
        <v>250</v>
      </c>
      <c r="E144" s="239" t="s">
        <v>20</v>
      </c>
      <c r="F144" s="240" t="s">
        <v>1123</v>
      </c>
      <c r="G144" s="237"/>
      <c r="H144" s="241">
        <v>0.23499999999999999</v>
      </c>
      <c r="I144" s="242"/>
      <c r="J144" s="237"/>
      <c r="K144" s="237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250</v>
      </c>
      <c r="AU144" s="247" t="s">
        <v>8</v>
      </c>
      <c r="AV144" s="13" t="s">
        <v>85</v>
      </c>
      <c r="AW144" s="13" t="s">
        <v>38</v>
      </c>
      <c r="AX144" s="13" t="s">
        <v>77</v>
      </c>
      <c r="AY144" s="247" t="s">
        <v>151</v>
      </c>
    </row>
    <row r="145" s="13" customFormat="1">
      <c r="A145" s="13"/>
      <c r="B145" s="236"/>
      <c r="C145" s="237"/>
      <c r="D145" s="238" t="s">
        <v>250</v>
      </c>
      <c r="E145" s="239" t="s">
        <v>20</v>
      </c>
      <c r="F145" s="240" t="s">
        <v>1124</v>
      </c>
      <c r="G145" s="237"/>
      <c r="H145" s="241">
        <v>0.46999999999999997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250</v>
      </c>
      <c r="AU145" s="247" t="s">
        <v>8</v>
      </c>
      <c r="AV145" s="13" t="s">
        <v>85</v>
      </c>
      <c r="AW145" s="13" t="s">
        <v>38</v>
      </c>
      <c r="AX145" s="13" t="s">
        <v>77</v>
      </c>
      <c r="AY145" s="247" t="s">
        <v>151</v>
      </c>
    </row>
    <row r="146" s="13" customFormat="1">
      <c r="A146" s="13"/>
      <c r="B146" s="236"/>
      <c r="C146" s="237"/>
      <c r="D146" s="238" t="s">
        <v>250</v>
      </c>
      <c r="E146" s="239" t="s">
        <v>20</v>
      </c>
      <c r="F146" s="240" t="s">
        <v>1125</v>
      </c>
      <c r="G146" s="237"/>
      <c r="H146" s="241">
        <v>0.105</v>
      </c>
      <c r="I146" s="242"/>
      <c r="J146" s="237"/>
      <c r="K146" s="237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250</v>
      </c>
      <c r="AU146" s="247" t="s">
        <v>8</v>
      </c>
      <c r="AV146" s="13" t="s">
        <v>85</v>
      </c>
      <c r="AW146" s="13" t="s">
        <v>38</v>
      </c>
      <c r="AX146" s="13" t="s">
        <v>77</v>
      </c>
      <c r="AY146" s="247" t="s">
        <v>151</v>
      </c>
    </row>
    <row r="147" s="13" customFormat="1">
      <c r="A147" s="13"/>
      <c r="B147" s="236"/>
      <c r="C147" s="237"/>
      <c r="D147" s="238" t="s">
        <v>250</v>
      </c>
      <c r="E147" s="239" t="s">
        <v>20</v>
      </c>
      <c r="F147" s="240" t="s">
        <v>1126</v>
      </c>
      <c r="G147" s="237"/>
      <c r="H147" s="241">
        <v>0.41999999999999998</v>
      </c>
      <c r="I147" s="242"/>
      <c r="J147" s="237"/>
      <c r="K147" s="237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250</v>
      </c>
      <c r="AU147" s="247" t="s">
        <v>8</v>
      </c>
      <c r="AV147" s="13" t="s">
        <v>85</v>
      </c>
      <c r="AW147" s="13" t="s">
        <v>38</v>
      </c>
      <c r="AX147" s="13" t="s">
        <v>77</v>
      </c>
      <c r="AY147" s="247" t="s">
        <v>151</v>
      </c>
    </row>
    <row r="148" s="13" customFormat="1">
      <c r="A148" s="13"/>
      <c r="B148" s="236"/>
      <c r="C148" s="237"/>
      <c r="D148" s="238" t="s">
        <v>250</v>
      </c>
      <c r="E148" s="239" t="s">
        <v>20</v>
      </c>
      <c r="F148" s="240" t="s">
        <v>1127</v>
      </c>
      <c r="G148" s="237"/>
      <c r="H148" s="241">
        <v>0.125</v>
      </c>
      <c r="I148" s="242"/>
      <c r="J148" s="237"/>
      <c r="K148" s="237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250</v>
      </c>
      <c r="AU148" s="247" t="s">
        <v>8</v>
      </c>
      <c r="AV148" s="13" t="s">
        <v>85</v>
      </c>
      <c r="AW148" s="13" t="s">
        <v>38</v>
      </c>
      <c r="AX148" s="13" t="s">
        <v>77</v>
      </c>
      <c r="AY148" s="247" t="s">
        <v>151</v>
      </c>
    </row>
    <row r="149" s="13" customFormat="1">
      <c r="A149" s="13"/>
      <c r="B149" s="236"/>
      <c r="C149" s="237"/>
      <c r="D149" s="238" t="s">
        <v>250</v>
      </c>
      <c r="E149" s="239" t="s">
        <v>20</v>
      </c>
      <c r="F149" s="240" t="s">
        <v>1128</v>
      </c>
      <c r="G149" s="237"/>
      <c r="H149" s="241">
        <v>0.5</v>
      </c>
      <c r="I149" s="242"/>
      <c r="J149" s="237"/>
      <c r="K149" s="237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250</v>
      </c>
      <c r="AU149" s="247" t="s">
        <v>8</v>
      </c>
      <c r="AV149" s="13" t="s">
        <v>85</v>
      </c>
      <c r="AW149" s="13" t="s">
        <v>38</v>
      </c>
      <c r="AX149" s="13" t="s">
        <v>77</v>
      </c>
      <c r="AY149" s="247" t="s">
        <v>151</v>
      </c>
    </row>
    <row r="150" s="13" customFormat="1">
      <c r="A150" s="13"/>
      <c r="B150" s="236"/>
      <c r="C150" s="237"/>
      <c r="D150" s="238" t="s">
        <v>250</v>
      </c>
      <c r="E150" s="239" t="s">
        <v>20</v>
      </c>
      <c r="F150" s="240" t="s">
        <v>1129</v>
      </c>
      <c r="G150" s="237"/>
      <c r="H150" s="241">
        <v>0.080000000000000002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250</v>
      </c>
      <c r="AU150" s="247" t="s">
        <v>8</v>
      </c>
      <c r="AV150" s="13" t="s">
        <v>85</v>
      </c>
      <c r="AW150" s="13" t="s">
        <v>38</v>
      </c>
      <c r="AX150" s="13" t="s">
        <v>77</v>
      </c>
      <c r="AY150" s="247" t="s">
        <v>151</v>
      </c>
    </row>
    <row r="151" s="13" customFormat="1">
      <c r="A151" s="13"/>
      <c r="B151" s="236"/>
      <c r="C151" s="237"/>
      <c r="D151" s="238" t="s">
        <v>250</v>
      </c>
      <c r="E151" s="239" t="s">
        <v>20</v>
      </c>
      <c r="F151" s="240" t="s">
        <v>1130</v>
      </c>
      <c r="G151" s="237"/>
      <c r="H151" s="241">
        <v>0.10000000000000001</v>
      </c>
      <c r="I151" s="242"/>
      <c r="J151" s="237"/>
      <c r="K151" s="237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250</v>
      </c>
      <c r="AU151" s="247" t="s">
        <v>8</v>
      </c>
      <c r="AV151" s="13" t="s">
        <v>85</v>
      </c>
      <c r="AW151" s="13" t="s">
        <v>38</v>
      </c>
      <c r="AX151" s="13" t="s">
        <v>77</v>
      </c>
      <c r="AY151" s="247" t="s">
        <v>151</v>
      </c>
    </row>
    <row r="152" s="13" customFormat="1">
      <c r="A152" s="13"/>
      <c r="B152" s="236"/>
      <c r="C152" s="237"/>
      <c r="D152" s="238" t="s">
        <v>250</v>
      </c>
      <c r="E152" s="239" t="s">
        <v>20</v>
      </c>
      <c r="F152" s="240" t="s">
        <v>1131</v>
      </c>
      <c r="G152" s="237"/>
      <c r="H152" s="241">
        <v>0.32000000000000001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250</v>
      </c>
      <c r="AU152" s="247" t="s">
        <v>8</v>
      </c>
      <c r="AV152" s="13" t="s">
        <v>85</v>
      </c>
      <c r="AW152" s="13" t="s">
        <v>38</v>
      </c>
      <c r="AX152" s="13" t="s">
        <v>77</v>
      </c>
      <c r="AY152" s="247" t="s">
        <v>151</v>
      </c>
    </row>
    <row r="153" s="13" customFormat="1">
      <c r="A153" s="13"/>
      <c r="B153" s="236"/>
      <c r="C153" s="237"/>
      <c r="D153" s="238" t="s">
        <v>250</v>
      </c>
      <c r="E153" s="239" t="s">
        <v>20</v>
      </c>
      <c r="F153" s="240" t="s">
        <v>1132</v>
      </c>
      <c r="G153" s="237"/>
      <c r="H153" s="241">
        <v>0.40000000000000002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250</v>
      </c>
      <c r="AU153" s="247" t="s">
        <v>8</v>
      </c>
      <c r="AV153" s="13" t="s">
        <v>85</v>
      </c>
      <c r="AW153" s="13" t="s">
        <v>38</v>
      </c>
      <c r="AX153" s="13" t="s">
        <v>77</v>
      </c>
      <c r="AY153" s="247" t="s">
        <v>151</v>
      </c>
    </row>
    <row r="154" s="13" customFormat="1">
      <c r="A154" s="13"/>
      <c r="B154" s="236"/>
      <c r="C154" s="237"/>
      <c r="D154" s="238" t="s">
        <v>250</v>
      </c>
      <c r="E154" s="239" t="s">
        <v>20</v>
      </c>
      <c r="F154" s="240" t="s">
        <v>1133</v>
      </c>
      <c r="G154" s="237"/>
      <c r="H154" s="241">
        <v>0.16</v>
      </c>
      <c r="I154" s="242"/>
      <c r="J154" s="237"/>
      <c r="K154" s="237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250</v>
      </c>
      <c r="AU154" s="247" t="s">
        <v>8</v>
      </c>
      <c r="AV154" s="13" t="s">
        <v>85</v>
      </c>
      <c r="AW154" s="13" t="s">
        <v>38</v>
      </c>
      <c r="AX154" s="13" t="s">
        <v>77</v>
      </c>
      <c r="AY154" s="247" t="s">
        <v>151</v>
      </c>
    </row>
    <row r="155" s="13" customFormat="1">
      <c r="A155" s="13"/>
      <c r="B155" s="236"/>
      <c r="C155" s="237"/>
      <c r="D155" s="238" t="s">
        <v>250</v>
      </c>
      <c r="E155" s="239" t="s">
        <v>20</v>
      </c>
      <c r="F155" s="240" t="s">
        <v>1134</v>
      </c>
      <c r="G155" s="237"/>
      <c r="H155" s="241">
        <v>0.41999999999999998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250</v>
      </c>
      <c r="AU155" s="247" t="s">
        <v>8</v>
      </c>
      <c r="AV155" s="13" t="s">
        <v>85</v>
      </c>
      <c r="AW155" s="13" t="s">
        <v>38</v>
      </c>
      <c r="AX155" s="13" t="s">
        <v>77</v>
      </c>
      <c r="AY155" s="247" t="s">
        <v>151</v>
      </c>
    </row>
    <row r="156" s="13" customFormat="1">
      <c r="A156" s="13"/>
      <c r="B156" s="236"/>
      <c r="C156" s="237"/>
      <c r="D156" s="238" t="s">
        <v>250</v>
      </c>
      <c r="E156" s="239" t="s">
        <v>20</v>
      </c>
      <c r="F156" s="240" t="s">
        <v>1130</v>
      </c>
      <c r="G156" s="237"/>
      <c r="H156" s="241">
        <v>0.10000000000000001</v>
      </c>
      <c r="I156" s="242"/>
      <c r="J156" s="237"/>
      <c r="K156" s="237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250</v>
      </c>
      <c r="AU156" s="247" t="s">
        <v>8</v>
      </c>
      <c r="AV156" s="13" t="s">
        <v>85</v>
      </c>
      <c r="AW156" s="13" t="s">
        <v>38</v>
      </c>
      <c r="AX156" s="13" t="s">
        <v>77</v>
      </c>
      <c r="AY156" s="247" t="s">
        <v>151</v>
      </c>
    </row>
    <row r="157" s="13" customFormat="1">
      <c r="A157" s="13"/>
      <c r="B157" s="236"/>
      <c r="C157" s="237"/>
      <c r="D157" s="238" t="s">
        <v>250</v>
      </c>
      <c r="E157" s="239" t="s">
        <v>20</v>
      </c>
      <c r="F157" s="240" t="s">
        <v>1135</v>
      </c>
      <c r="G157" s="237"/>
      <c r="H157" s="241">
        <v>0.28000000000000003</v>
      </c>
      <c r="I157" s="242"/>
      <c r="J157" s="237"/>
      <c r="K157" s="237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250</v>
      </c>
      <c r="AU157" s="247" t="s">
        <v>8</v>
      </c>
      <c r="AV157" s="13" t="s">
        <v>85</v>
      </c>
      <c r="AW157" s="13" t="s">
        <v>38</v>
      </c>
      <c r="AX157" s="13" t="s">
        <v>77</v>
      </c>
      <c r="AY157" s="247" t="s">
        <v>151</v>
      </c>
    </row>
    <row r="158" s="13" customFormat="1">
      <c r="A158" s="13"/>
      <c r="B158" s="236"/>
      <c r="C158" s="237"/>
      <c r="D158" s="238" t="s">
        <v>250</v>
      </c>
      <c r="E158" s="239" t="s">
        <v>20</v>
      </c>
      <c r="F158" s="240" t="s">
        <v>1136</v>
      </c>
      <c r="G158" s="237"/>
      <c r="H158" s="241">
        <v>1.6200000000000001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250</v>
      </c>
      <c r="AU158" s="247" t="s">
        <v>8</v>
      </c>
      <c r="AV158" s="13" t="s">
        <v>85</v>
      </c>
      <c r="AW158" s="13" t="s">
        <v>38</v>
      </c>
      <c r="AX158" s="13" t="s">
        <v>77</v>
      </c>
      <c r="AY158" s="247" t="s">
        <v>151</v>
      </c>
    </row>
    <row r="159" s="13" customFormat="1">
      <c r="A159" s="13"/>
      <c r="B159" s="236"/>
      <c r="C159" s="237"/>
      <c r="D159" s="238" t="s">
        <v>250</v>
      </c>
      <c r="E159" s="239" t="s">
        <v>20</v>
      </c>
      <c r="F159" s="240" t="s">
        <v>1137</v>
      </c>
      <c r="G159" s="237"/>
      <c r="H159" s="241">
        <v>3.6600000000000001</v>
      </c>
      <c r="I159" s="242"/>
      <c r="J159" s="237"/>
      <c r="K159" s="237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250</v>
      </c>
      <c r="AU159" s="247" t="s">
        <v>8</v>
      </c>
      <c r="AV159" s="13" t="s">
        <v>85</v>
      </c>
      <c r="AW159" s="13" t="s">
        <v>38</v>
      </c>
      <c r="AX159" s="13" t="s">
        <v>77</v>
      </c>
      <c r="AY159" s="247" t="s">
        <v>151</v>
      </c>
    </row>
    <row r="160" s="14" customFormat="1">
      <c r="A160" s="14"/>
      <c r="B160" s="248"/>
      <c r="C160" s="249"/>
      <c r="D160" s="238" t="s">
        <v>250</v>
      </c>
      <c r="E160" s="250" t="s">
        <v>20</v>
      </c>
      <c r="F160" s="251" t="s">
        <v>326</v>
      </c>
      <c r="G160" s="249"/>
      <c r="H160" s="252">
        <v>8.9949999999999992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250</v>
      </c>
      <c r="AU160" s="258" t="s">
        <v>8</v>
      </c>
      <c r="AV160" s="14" t="s">
        <v>166</v>
      </c>
      <c r="AW160" s="14" t="s">
        <v>38</v>
      </c>
      <c r="AX160" s="14" t="s">
        <v>8</v>
      </c>
      <c r="AY160" s="258" t="s">
        <v>151</v>
      </c>
    </row>
    <row r="161" s="2" customFormat="1" ht="24.15" customHeight="1">
      <c r="A161" s="39"/>
      <c r="B161" s="40"/>
      <c r="C161" s="213" t="s">
        <v>205</v>
      </c>
      <c r="D161" s="213" t="s">
        <v>154</v>
      </c>
      <c r="E161" s="214" t="s">
        <v>1138</v>
      </c>
      <c r="F161" s="215" t="s">
        <v>1139</v>
      </c>
      <c r="G161" s="216" t="s">
        <v>241</v>
      </c>
      <c r="H161" s="217">
        <v>64.198999999999998</v>
      </c>
      <c r="I161" s="218"/>
      <c r="J161" s="219">
        <f>ROUND(I161*H161,0)</f>
        <v>0</v>
      </c>
      <c r="K161" s="215" t="s">
        <v>20</v>
      </c>
      <c r="L161" s="45"/>
      <c r="M161" s="220" t="s">
        <v>20</v>
      </c>
      <c r="N161" s="221" t="s">
        <v>48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166</v>
      </c>
      <c r="AT161" s="224" t="s">
        <v>154</v>
      </c>
      <c r="AU161" s="224" t="s">
        <v>8</v>
      </c>
      <c r="AY161" s="18" t="s">
        <v>151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166</v>
      </c>
      <c r="BM161" s="224" t="s">
        <v>1140</v>
      </c>
    </row>
    <row r="162" s="13" customFormat="1">
      <c r="A162" s="13"/>
      <c r="B162" s="236"/>
      <c r="C162" s="237"/>
      <c r="D162" s="238" t="s">
        <v>250</v>
      </c>
      <c r="E162" s="239" t="s">
        <v>20</v>
      </c>
      <c r="F162" s="240" t="s">
        <v>1141</v>
      </c>
      <c r="G162" s="237"/>
      <c r="H162" s="241">
        <v>58.134999999999998</v>
      </c>
      <c r="I162" s="242"/>
      <c r="J162" s="237"/>
      <c r="K162" s="237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250</v>
      </c>
      <c r="AU162" s="247" t="s">
        <v>8</v>
      </c>
      <c r="AV162" s="13" t="s">
        <v>85</v>
      </c>
      <c r="AW162" s="13" t="s">
        <v>38</v>
      </c>
      <c r="AX162" s="13" t="s">
        <v>77</v>
      </c>
      <c r="AY162" s="247" t="s">
        <v>151</v>
      </c>
    </row>
    <row r="163" s="13" customFormat="1">
      <c r="A163" s="13"/>
      <c r="B163" s="236"/>
      <c r="C163" s="237"/>
      <c r="D163" s="238" t="s">
        <v>250</v>
      </c>
      <c r="E163" s="239" t="s">
        <v>20</v>
      </c>
      <c r="F163" s="240" t="s">
        <v>1142</v>
      </c>
      <c r="G163" s="237"/>
      <c r="H163" s="241">
        <v>13.77</v>
      </c>
      <c r="I163" s="242"/>
      <c r="J163" s="237"/>
      <c r="K163" s="237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250</v>
      </c>
      <c r="AU163" s="247" t="s">
        <v>8</v>
      </c>
      <c r="AV163" s="13" t="s">
        <v>85</v>
      </c>
      <c r="AW163" s="13" t="s">
        <v>38</v>
      </c>
      <c r="AX163" s="13" t="s">
        <v>77</v>
      </c>
      <c r="AY163" s="247" t="s">
        <v>151</v>
      </c>
    </row>
    <row r="164" s="13" customFormat="1">
      <c r="A164" s="13"/>
      <c r="B164" s="236"/>
      <c r="C164" s="237"/>
      <c r="D164" s="238" t="s">
        <v>250</v>
      </c>
      <c r="E164" s="239" t="s">
        <v>20</v>
      </c>
      <c r="F164" s="240" t="s">
        <v>1143</v>
      </c>
      <c r="G164" s="237"/>
      <c r="H164" s="241">
        <v>-3.4649999999999999</v>
      </c>
      <c r="I164" s="242"/>
      <c r="J164" s="237"/>
      <c r="K164" s="237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250</v>
      </c>
      <c r="AU164" s="247" t="s">
        <v>8</v>
      </c>
      <c r="AV164" s="13" t="s">
        <v>85</v>
      </c>
      <c r="AW164" s="13" t="s">
        <v>38</v>
      </c>
      <c r="AX164" s="13" t="s">
        <v>77</v>
      </c>
      <c r="AY164" s="247" t="s">
        <v>151</v>
      </c>
    </row>
    <row r="165" s="13" customFormat="1">
      <c r="A165" s="13"/>
      <c r="B165" s="236"/>
      <c r="C165" s="237"/>
      <c r="D165" s="238" t="s">
        <v>250</v>
      </c>
      <c r="E165" s="239" t="s">
        <v>20</v>
      </c>
      <c r="F165" s="240" t="s">
        <v>1144</v>
      </c>
      <c r="G165" s="237"/>
      <c r="H165" s="241">
        <v>-1.3160000000000001</v>
      </c>
      <c r="I165" s="242"/>
      <c r="J165" s="237"/>
      <c r="K165" s="237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250</v>
      </c>
      <c r="AU165" s="247" t="s">
        <v>8</v>
      </c>
      <c r="AV165" s="13" t="s">
        <v>85</v>
      </c>
      <c r="AW165" s="13" t="s">
        <v>38</v>
      </c>
      <c r="AX165" s="13" t="s">
        <v>77</v>
      </c>
      <c r="AY165" s="247" t="s">
        <v>151</v>
      </c>
    </row>
    <row r="166" s="13" customFormat="1">
      <c r="A166" s="13"/>
      <c r="B166" s="236"/>
      <c r="C166" s="237"/>
      <c r="D166" s="238" t="s">
        <v>250</v>
      </c>
      <c r="E166" s="239" t="s">
        <v>20</v>
      </c>
      <c r="F166" s="240" t="s">
        <v>1145</v>
      </c>
      <c r="G166" s="237"/>
      <c r="H166" s="241">
        <v>-2.9249999999999998</v>
      </c>
      <c r="I166" s="242"/>
      <c r="J166" s="237"/>
      <c r="K166" s="237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250</v>
      </c>
      <c r="AU166" s="247" t="s">
        <v>8</v>
      </c>
      <c r="AV166" s="13" t="s">
        <v>85</v>
      </c>
      <c r="AW166" s="13" t="s">
        <v>38</v>
      </c>
      <c r="AX166" s="13" t="s">
        <v>77</v>
      </c>
      <c r="AY166" s="247" t="s">
        <v>151</v>
      </c>
    </row>
    <row r="167" s="14" customFormat="1">
      <c r="A167" s="14"/>
      <c r="B167" s="248"/>
      <c r="C167" s="249"/>
      <c r="D167" s="238" t="s">
        <v>250</v>
      </c>
      <c r="E167" s="250" t="s">
        <v>20</v>
      </c>
      <c r="F167" s="251" t="s">
        <v>326</v>
      </c>
      <c r="G167" s="249"/>
      <c r="H167" s="252">
        <v>64.198999999999998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8" t="s">
        <v>250</v>
      </c>
      <c r="AU167" s="258" t="s">
        <v>8</v>
      </c>
      <c r="AV167" s="14" t="s">
        <v>166</v>
      </c>
      <c r="AW167" s="14" t="s">
        <v>38</v>
      </c>
      <c r="AX167" s="14" t="s">
        <v>8</v>
      </c>
      <c r="AY167" s="258" t="s">
        <v>151</v>
      </c>
    </row>
    <row r="168" s="2" customFormat="1" ht="16.5" customHeight="1">
      <c r="A168" s="39"/>
      <c r="B168" s="40"/>
      <c r="C168" s="213" t="s">
        <v>210</v>
      </c>
      <c r="D168" s="213" t="s">
        <v>154</v>
      </c>
      <c r="E168" s="214" t="s">
        <v>1146</v>
      </c>
      <c r="F168" s="215" t="s">
        <v>1147</v>
      </c>
      <c r="G168" s="216" t="s">
        <v>241</v>
      </c>
      <c r="H168" s="217">
        <v>5.7759999999999998</v>
      </c>
      <c r="I168" s="218"/>
      <c r="J168" s="219">
        <f>ROUND(I168*H168,0)</f>
        <v>0</v>
      </c>
      <c r="K168" s="215" t="s">
        <v>20</v>
      </c>
      <c r="L168" s="45"/>
      <c r="M168" s="220" t="s">
        <v>20</v>
      </c>
      <c r="N168" s="221" t="s">
        <v>48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166</v>
      </c>
      <c r="AT168" s="224" t="s">
        <v>154</v>
      </c>
      <c r="AU168" s="224" t="s">
        <v>8</v>
      </c>
      <c r="AY168" s="18" t="s">
        <v>151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</v>
      </c>
      <c r="BK168" s="225">
        <f>ROUND(I168*H168,0)</f>
        <v>0</v>
      </c>
      <c r="BL168" s="18" t="s">
        <v>166</v>
      </c>
      <c r="BM168" s="224" t="s">
        <v>1148</v>
      </c>
    </row>
    <row r="169" s="15" customFormat="1">
      <c r="A169" s="15"/>
      <c r="B169" s="273"/>
      <c r="C169" s="274"/>
      <c r="D169" s="238" t="s">
        <v>250</v>
      </c>
      <c r="E169" s="275" t="s">
        <v>20</v>
      </c>
      <c r="F169" s="276" t="s">
        <v>1149</v>
      </c>
      <c r="G169" s="274"/>
      <c r="H169" s="275" t="s">
        <v>20</v>
      </c>
      <c r="I169" s="277"/>
      <c r="J169" s="274"/>
      <c r="K169" s="274"/>
      <c r="L169" s="278"/>
      <c r="M169" s="279"/>
      <c r="N169" s="280"/>
      <c r="O169" s="280"/>
      <c r="P169" s="280"/>
      <c r="Q169" s="280"/>
      <c r="R169" s="280"/>
      <c r="S169" s="280"/>
      <c r="T169" s="28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2" t="s">
        <v>250</v>
      </c>
      <c r="AU169" s="282" t="s">
        <v>8</v>
      </c>
      <c r="AV169" s="15" t="s">
        <v>8</v>
      </c>
      <c r="AW169" s="15" t="s">
        <v>38</v>
      </c>
      <c r="AX169" s="15" t="s">
        <v>77</v>
      </c>
      <c r="AY169" s="282" t="s">
        <v>151</v>
      </c>
    </row>
    <row r="170" s="13" customFormat="1">
      <c r="A170" s="13"/>
      <c r="B170" s="236"/>
      <c r="C170" s="237"/>
      <c r="D170" s="238" t="s">
        <v>250</v>
      </c>
      <c r="E170" s="239" t="s">
        <v>20</v>
      </c>
      <c r="F170" s="240" t="s">
        <v>1150</v>
      </c>
      <c r="G170" s="237"/>
      <c r="H170" s="241">
        <v>2.1949999999999998</v>
      </c>
      <c r="I170" s="242"/>
      <c r="J170" s="237"/>
      <c r="K170" s="237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250</v>
      </c>
      <c r="AU170" s="247" t="s">
        <v>8</v>
      </c>
      <c r="AV170" s="13" t="s">
        <v>85</v>
      </c>
      <c r="AW170" s="13" t="s">
        <v>38</v>
      </c>
      <c r="AX170" s="13" t="s">
        <v>77</v>
      </c>
      <c r="AY170" s="247" t="s">
        <v>151</v>
      </c>
    </row>
    <row r="171" s="13" customFormat="1">
      <c r="A171" s="13"/>
      <c r="B171" s="236"/>
      <c r="C171" s="237"/>
      <c r="D171" s="238" t="s">
        <v>250</v>
      </c>
      <c r="E171" s="239" t="s">
        <v>20</v>
      </c>
      <c r="F171" s="240" t="s">
        <v>1151</v>
      </c>
      <c r="G171" s="237"/>
      <c r="H171" s="241">
        <v>1.2</v>
      </c>
      <c r="I171" s="242"/>
      <c r="J171" s="237"/>
      <c r="K171" s="237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250</v>
      </c>
      <c r="AU171" s="247" t="s">
        <v>8</v>
      </c>
      <c r="AV171" s="13" t="s">
        <v>85</v>
      </c>
      <c r="AW171" s="13" t="s">
        <v>38</v>
      </c>
      <c r="AX171" s="13" t="s">
        <v>77</v>
      </c>
      <c r="AY171" s="247" t="s">
        <v>151</v>
      </c>
    </row>
    <row r="172" s="13" customFormat="1">
      <c r="A172" s="13"/>
      <c r="B172" s="236"/>
      <c r="C172" s="237"/>
      <c r="D172" s="238" t="s">
        <v>250</v>
      </c>
      <c r="E172" s="239" t="s">
        <v>20</v>
      </c>
      <c r="F172" s="240" t="s">
        <v>1152</v>
      </c>
      <c r="G172" s="237"/>
      <c r="H172" s="241">
        <v>0.96299999999999997</v>
      </c>
      <c r="I172" s="242"/>
      <c r="J172" s="237"/>
      <c r="K172" s="237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250</v>
      </c>
      <c r="AU172" s="247" t="s">
        <v>8</v>
      </c>
      <c r="AV172" s="13" t="s">
        <v>85</v>
      </c>
      <c r="AW172" s="13" t="s">
        <v>38</v>
      </c>
      <c r="AX172" s="13" t="s">
        <v>77</v>
      </c>
      <c r="AY172" s="247" t="s">
        <v>151</v>
      </c>
    </row>
    <row r="173" s="13" customFormat="1">
      <c r="A173" s="13"/>
      <c r="B173" s="236"/>
      <c r="C173" s="237"/>
      <c r="D173" s="238" t="s">
        <v>250</v>
      </c>
      <c r="E173" s="239" t="s">
        <v>20</v>
      </c>
      <c r="F173" s="240" t="s">
        <v>1153</v>
      </c>
      <c r="G173" s="237"/>
      <c r="H173" s="241">
        <v>1.4179999999999999</v>
      </c>
      <c r="I173" s="242"/>
      <c r="J173" s="237"/>
      <c r="K173" s="237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250</v>
      </c>
      <c r="AU173" s="247" t="s">
        <v>8</v>
      </c>
      <c r="AV173" s="13" t="s">
        <v>85</v>
      </c>
      <c r="AW173" s="13" t="s">
        <v>38</v>
      </c>
      <c r="AX173" s="13" t="s">
        <v>77</v>
      </c>
      <c r="AY173" s="247" t="s">
        <v>151</v>
      </c>
    </row>
    <row r="174" s="14" customFormat="1">
      <c r="A174" s="14"/>
      <c r="B174" s="248"/>
      <c r="C174" s="249"/>
      <c r="D174" s="238" t="s">
        <v>250</v>
      </c>
      <c r="E174" s="250" t="s">
        <v>20</v>
      </c>
      <c r="F174" s="251" t="s">
        <v>326</v>
      </c>
      <c r="G174" s="249"/>
      <c r="H174" s="252">
        <v>5.7759999999999998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250</v>
      </c>
      <c r="AU174" s="258" t="s">
        <v>8</v>
      </c>
      <c r="AV174" s="14" t="s">
        <v>166</v>
      </c>
      <c r="AW174" s="14" t="s">
        <v>38</v>
      </c>
      <c r="AX174" s="14" t="s">
        <v>8</v>
      </c>
      <c r="AY174" s="258" t="s">
        <v>151</v>
      </c>
    </row>
    <row r="175" s="2" customFormat="1" ht="21.75" customHeight="1">
      <c r="A175" s="39"/>
      <c r="B175" s="40"/>
      <c r="C175" s="213" t="s">
        <v>9</v>
      </c>
      <c r="D175" s="213" t="s">
        <v>154</v>
      </c>
      <c r="E175" s="214" t="s">
        <v>1154</v>
      </c>
      <c r="F175" s="215" t="s">
        <v>1155</v>
      </c>
      <c r="G175" s="216" t="s">
        <v>241</v>
      </c>
      <c r="H175" s="217">
        <v>8.8450000000000006</v>
      </c>
      <c r="I175" s="218"/>
      <c r="J175" s="219">
        <f>ROUND(I175*H175,0)</f>
        <v>0</v>
      </c>
      <c r="K175" s="215" t="s">
        <v>20</v>
      </c>
      <c r="L175" s="45"/>
      <c r="M175" s="220" t="s">
        <v>20</v>
      </c>
      <c r="N175" s="221" t="s">
        <v>48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166</v>
      </c>
      <c r="AT175" s="224" t="s">
        <v>154</v>
      </c>
      <c r="AU175" s="224" t="s">
        <v>8</v>
      </c>
      <c r="AY175" s="18" t="s">
        <v>151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166</v>
      </c>
      <c r="BM175" s="224" t="s">
        <v>1156</v>
      </c>
    </row>
    <row r="176" s="15" customFormat="1">
      <c r="A176" s="15"/>
      <c r="B176" s="273"/>
      <c r="C176" s="274"/>
      <c r="D176" s="238" t="s">
        <v>250</v>
      </c>
      <c r="E176" s="275" t="s">
        <v>20</v>
      </c>
      <c r="F176" s="276" t="s">
        <v>1157</v>
      </c>
      <c r="G176" s="274"/>
      <c r="H176" s="275" t="s">
        <v>20</v>
      </c>
      <c r="I176" s="277"/>
      <c r="J176" s="274"/>
      <c r="K176" s="274"/>
      <c r="L176" s="278"/>
      <c r="M176" s="279"/>
      <c r="N176" s="280"/>
      <c r="O176" s="280"/>
      <c r="P176" s="280"/>
      <c r="Q176" s="280"/>
      <c r="R176" s="280"/>
      <c r="S176" s="280"/>
      <c r="T176" s="28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2" t="s">
        <v>250</v>
      </c>
      <c r="AU176" s="282" t="s">
        <v>8</v>
      </c>
      <c r="AV176" s="15" t="s">
        <v>8</v>
      </c>
      <c r="AW176" s="15" t="s">
        <v>38</v>
      </c>
      <c r="AX176" s="15" t="s">
        <v>77</v>
      </c>
      <c r="AY176" s="282" t="s">
        <v>151</v>
      </c>
    </row>
    <row r="177" s="13" customFormat="1">
      <c r="A177" s="13"/>
      <c r="B177" s="236"/>
      <c r="C177" s="237"/>
      <c r="D177" s="238" t="s">
        <v>250</v>
      </c>
      <c r="E177" s="239" t="s">
        <v>20</v>
      </c>
      <c r="F177" s="240" t="s">
        <v>1158</v>
      </c>
      <c r="G177" s="237"/>
      <c r="H177" s="241">
        <v>4.9390000000000001</v>
      </c>
      <c r="I177" s="242"/>
      <c r="J177" s="237"/>
      <c r="K177" s="237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250</v>
      </c>
      <c r="AU177" s="247" t="s">
        <v>8</v>
      </c>
      <c r="AV177" s="13" t="s">
        <v>85</v>
      </c>
      <c r="AW177" s="13" t="s">
        <v>38</v>
      </c>
      <c r="AX177" s="13" t="s">
        <v>77</v>
      </c>
      <c r="AY177" s="247" t="s">
        <v>151</v>
      </c>
    </row>
    <row r="178" s="13" customFormat="1">
      <c r="A178" s="13"/>
      <c r="B178" s="236"/>
      <c r="C178" s="237"/>
      <c r="D178" s="238" t="s">
        <v>250</v>
      </c>
      <c r="E178" s="239" t="s">
        <v>20</v>
      </c>
      <c r="F178" s="240" t="s">
        <v>1159</v>
      </c>
      <c r="G178" s="237"/>
      <c r="H178" s="241">
        <v>3.9060000000000001</v>
      </c>
      <c r="I178" s="242"/>
      <c r="J178" s="237"/>
      <c r="K178" s="237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250</v>
      </c>
      <c r="AU178" s="247" t="s">
        <v>8</v>
      </c>
      <c r="AV178" s="13" t="s">
        <v>85</v>
      </c>
      <c r="AW178" s="13" t="s">
        <v>38</v>
      </c>
      <c r="AX178" s="13" t="s">
        <v>77</v>
      </c>
      <c r="AY178" s="247" t="s">
        <v>151</v>
      </c>
    </row>
    <row r="179" s="14" customFormat="1">
      <c r="A179" s="14"/>
      <c r="B179" s="248"/>
      <c r="C179" s="249"/>
      <c r="D179" s="238" t="s">
        <v>250</v>
      </c>
      <c r="E179" s="250" t="s">
        <v>20</v>
      </c>
      <c r="F179" s="251" t="s">
        <v>326</v>
      </c>
      <c r="G179" s="249"/>
      <c r="H179" s="252">
        <v>8.8450000000000006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8" t="s">
        <v>250</v>
      </c>
      <c r="AU179" s="258" t="s">
        <v>8</v>
      </c>
      <c r="AV179" s="14" t="s">
        <v>166</v>
      </c>
      <c r="AW179" s="14" t="s">
        <v>38</v>
      </c>
      <c r="AX179" s="14" t="s">
        <v>8</v>
      </c>
      <c r="AY179" s="258" t="s">
        <v>151</v>
      </c>
    </row>
    <row r="180" s="2" customFormat="1" ht="24.15" customHeight="1">
      <c r="A180" s="39"/>
      <c r="B180" s="40"/>
      <c r="C180" s="213" t="s">
        <v>221</v>
      </c>
      <c r="D180" s="213" t="s">
        <v>154</v>
      </c>
      <c r="E180" s="214" t="s">
        <v>1160</v>
      </c>
      <c r="F180" s="215" t="s">
        <v>1161</v>
      </c>
      <c r="G180" s="216" t="s">
        <v>241</v>
      </c>
      <c r="H180" s="217">
        <v>1.823</v>
      </c>
      <c r="I180" s="218"/>
      <c r="J180" s="219">
        <f>ROUND(I180*H180,0)</f>
        <v>0</v>
      </c>
      <c r="K180" s="215" t="s">
        <v>20</v>
      </c>
      <c r="L180" s="45"/>
      <c r="M180" s="220" t="s">
        <v>20</v>
      </c>
      <c r="N180" s="221" t="s">
        <v>48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166</v>
      </c>
      <c r="AT180" s="224" t="s">
        <v>154</v>
      </c>
      <c r="AU180" s="224" t="s">
        <v>8</v>
      </c>
      <c r="AY180" s="18" t="s">
        <v>151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166</v>
      </c>
      <c r="BM180" s="224" t="s">
        <v>1162</v>
      </c>
    </row>
    <row r="181" s="15" customFormat="1">
      <c r="A181" s="15"/>
      <c r="B181" s="273"/>
      <c r="C181" s="274"/>
      <c r="D181" s="238" t="s">
        <v>250</v>
      </c>
      <c r="E181" s="275" t="s">
        <v>20</v>
      </c>
      <c r="F181" s="276" t="s">
        <v>1163</v>
      </c>
      <c r="G181" s="274"/>
      <c r="H181" s="275" t="s">
        <v>20</v>
      </c>
      <c r="I181" s="277"/>
      <c r="J181" s="274"/>
      <c r="K181" s="274"/>
      <c r="L181" s="278"/>
      <c r="M181" s="279"/>
      <c r="N181" s="280"/>
      <c r="O181" s="280"/>
      <c r="P181" s="280"/>
      <c r="Q181" s="280"/>
      <c r="R181" s="280"/>
      <c r="S181" s="280"/>
      <c r="T181" s="28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2" t="s">
        <v>250</v>
      </c>
      <c r="AU181" s="282" t="s">
        <v>8</v>
      </c>
      <c r="AV181" s="15" t="s">
        <v>8</v>
      </c>
      <c r="AW181" s="15" t="s">
        <v>38</v>
      </c>
      <c r="AX181" s="15" t="s">
        <v>77</v>
      </c>
      <c r="AY181" s="282" t="s">
        <v>151</v>
      </c>
    </row>
    <row r="182" s="13" customFormat="1">
      <c r="A182" s="13"/>
      <c r="B182" s="236"/>
      <c r="C182" s="237"/>
      <c r="D182" s="238" t="s">
        <v>250</v>
      </c>
      <c r="E182" s="239" t="s">
        <v>20</v>
      </c>
      <c r="F182" s="240" t="s">
        <v>1164</v>
      </c>
      <c r="G182" s="237"/>
      <c r="H182" s="241">
        <v>0.40500000000000003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250</v>
      </c>
      <c r="AU182" s="247" t="s">
        <v>8</v>
      </c>
      <c r="AV182" s="13" t="s">
        <v>85</v>
      </c>
      <c r="AW182" s="13" t="s">
        <v>38</v>
      </c>
      <c r="AX182" s="13" t="s">
        <v>77</v>
      </c>
      <c r="AY182" s="247" t="s">
        <v>151</v>
      </c>
    </row>
    <row r="183" s="13" customFormat="1">
      <c r="A183" s="13"/>
      <c r="B183" s="236"/>
      <c r="C183" s="237"/>
      <c r="D183" s="238" t="s">
        <v>250</v>
      </c>
      <c r="E183" s="239" t="s">
        <v>20</v>
      </c>
      <c r="F183" s="240" t="s">
        <v>1164</v>
      </c>
      <c r="G183" s="237"/>
      <c r="H183" s="241">
        <v>0.40500000000000003</v>
      </c>
      <c r="I183" s="242"/>
      <c r="J183" s="237"/>
      <c r="K183" s="237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250</v>
      </c>
      <c r="AU183" s="247" t="s">
        <v>8</v>
      </c>
      <c r="AV183" s="13" t="s">
        <v>85</v>
      </c>
      <c r="AW183" s="13" t="s">
        <v>38</v>
      </c>
      <c r="AX183" s="13" t="s">
        <v>77</v>
      </c>
      <c r="AY183" s="247" t="s">
        <v>151</v>
      </c>
    </row>
    <row r="184" s="13" customFormat="1">
      <c r="A184" s="13"/>
      <c r="B184" s="236"/>
      <c r="C184" s="237"/>
      <c r="D184" s="238" t="s">
        <v>250</v>
      </c>
      <c r="E184" s="239" t="s">
        <v>20</v>
      </c>
      <c r="F184" s="240" t="s">
        <v>1165</v>
      </c>
      <c r="G184" s="237"/>
      <c r="H184" s="241">
        <v>1.0129999999999999</v>
      </c>
      <c r="I184" s="242"/>
      <c r="J184" s="237"/>
      <c r="K184" s="237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250</v>
      </c>
      <c r="AU184" s="247" t="s">
        <v>8</v>
      </c>
      <c r="AV184" s="13" t="s">
        <v>85</v>
      </c>
      <c r="AW184" s="13" t="s">
        <v>38</v>
      </c>
      <c r="AX184" s="13" t="s">
        <v>77</v>
      </c>
      <c r="AY184" s="247" t="s">
        <v>151</v>
      </c>
    </row>
    <row r="185" s="14" customFormat="1">
      <c r="A185" s="14"/>
      <c r="B185" s="248"/>
      <c r="C185" s="249"/>
      <c r="D185" s="238" t="s">
        <v>250</v>
      </c>
      <c r="E185" s="250" t="s">
        <v>20</v>
      </c>
      <c r="F185" s="251" t="s">
        <v>326</v>
      </c>
      <c r="G185" s="249"/>
      <c r="H185" s="252">
        <v>1.823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8" t="s">
        <v>250</v>
      </c>
      <c r="AU185" s="258" t="s">
        <v>8</v>
      </c>
      <c r="AV185" s="14" t="s">
        <v>166</v>
      </c>
      <c r="AW185" s="14" t="s">
        <v>38</v>
      </c>
      <c r="AX185" s="14" t="s">
        <v>8</v>
      </c>
      <c r="AY185" s="258" t="s">
        <v>151</v>
      </c>
    </row>
    <row r="186" s="2" customFormat="1" ht="24.15" customHeight="1">
      <c r="A186" s="39"/>
      <c r="B186" s="40"/>
      <c r="C186" s="213" t="s">
        <v>226</v>
      </c>
      <c r="D186" s="213" t="s">
        <v>154</v>
      </c>
      <c r="E186" s="214" t="s">
        <v>1166</v>
      </c>
      <c r="F186" s="215" t="s">
        <v>1167</v>
      </c>
      <c r="G186" s="216" t="s">
        <v>715</v>
      </c>
      <c r="H186" s="217">
        <v>0.41199999999999998</v>
      </c>
      <c r="I186" s="218"/>
      <c r="J186" s="219">
        <f>ROUND(I186*H186,0)</f>
        <v>0</v>
      </c>
      <c r="K186" s="215" t="s">
        <v>20</v>
      </c>
      <c r="L186" s="45"/>
      <c r="M186" s="220" t="s">
        <v>20</v>
      </c>
      <c r="N186" s="221" t="s">
        <v>48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166</v>
      </c>
      <c r="AT186" s="224" t="s">
        <v>154</v>
      </c>
      <c r="AU186" s="224" t="s">
        <v>8</v>
      </c>
      <c r="AY186" s="18" t="s">
        <v>151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</v>
      </c>
      <c r="BK186" s="225">
        <f>ROUND(I186*H186,0)</f>
        <v>0</v>
      </c>
      <c r="BL186" s="18" t="s">
        <v>166</v>
      </c>
      <c r="BM186" s="224" t="s">
        <v>1168</v>
      </c>
    </row>
    <row r="187" s="15" customFormat="1">
      <c r="A187" s="15"/>
      <c r="B187" s="273"/>
      <c r="C187" s="274"/>
      <c r="D187" s="238" t="s">
        <v>250</v>
      </c>
      <c r="E187" s="275" t="s">
        <v>20</v>
      </c>
      <c r="F187" s="276" t="s">
        <v>1169</v>
      </c>
      <c r="G187" s="274"/>
      <c r="H187" s="275" t="s">
        <v>20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2" t="s">
        <v>250</v>
      </c>
      <c r="AU187" s="282" t="s">
        <v>8</v>
      </c>
      <c r="AV187" s="15" t="s">
        <v>8</v>
      </c>
      <c r="AW187" s="15" t="s">
        <v>38</v>
      </c>
      <c r="AX187" s="15" t="s">
        <v>77</v>
      </c>
      <c r="AY187" s="282" t="s">
        <v>151</v>
      </c>
    </row>
    <row r="188" s="13" customFormat="1">
      <c r="A188" s="13"/>
      <c r="B188" s="236"/>
      <c r="C188" s="237"/>
      <c r="D188" s="238" t="s">
        <v>250</v>
      </c>
      <c r="E188" s="239" t="s">
        <v>20</v>
      </c>
      <c r="F188" s="240" t="s">
        <v>1170</v>
      </c>
      <c r="G188" s="237"/>
      <c r="H188" s="241">
        <v>0.41199999999999998</v>
      </c>
      <c r="I188" s="242"/>
      <c r="J188" s="237"/>
      <c r="K188" s="237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250</v>
      </c>
      <c r="AU188" s="247" t="s">
        <v>8</v>
      </c>
      <c r="AV188" s="13" t="s">
        <v>85</v>
      </c>
      <c r="AW188" s="13" t="s">
        <v>38</v>
      </c>
      <c r="AX188" s="13" t="s">
        <v>77</v>
      </c>
      <c r="AY188" s="247" t="s">
        <v>151</v>
      </c>
    </row>
    <row r="189" s="14" customFormat="1">
      <c r="A189" s="14"/>
      <c r="B189" s="248"/>
      <c r="C189" s="249"/>
      <c r="D189" s="238" t="s">
        <v>250</v>
      </c>
      <c r="E189" s="250" t="s">
        <v>20</v>
      </c>
      <c r="F189" s="251" t="s">
        <v>326</v>
      </c>
      <c r="G189" s="249"/>
      <c r="H189" s="252">
        <v>0.41199999999999998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8" t="s">
        <v>250</v>
      </c>
      <c r="AU189" s="258" t="s">
        <v>8</v>
      </c>
      <c r="AV189" s="14" t="s">
        <v>166</v>
      </c>
      <c r="AW189" s="14" t="s">
        <v>38</v>
      </c>
      <c r="AX189" s="14" t="s">
        <v>8</v>
      </c>
      <c r="AY189" s="258" t="s">
        <v>151</v>
      </c>
    </row>
    <row r="190" s="2" customFormat="1" ht="33" customHeight="1">
      <c r="A190" s="39"/>
      <c r="B190" s="40"/>
      <c r="C190" s="213" t="s">
        <v>230</v>
      </c>
      <c r="D190" s="213" t="s">
        <v>154</v>
      </c>
      <c r="E190" s="214" t="s">
        <v>1171</v>
      </c>
      <c r="F190" s="215" t="s">
        <v>1172</v>
      </c>
      <c r="G190" s="216" t="s">
        <v>241</v>
      </c>
      <c r="H190" s="217">
        <v>10.117000000000001</v>
      </c>
      <c r="I190" s="218"/>
      <c r="J190" s="219">
        <f>ROUND(I190*H190,0)</f>
        <v>0</v>
      </c>
      <c r="K190" s="215" t="s">
        <v>20</v>
      </c>
      <c r="L190" s="45"/>
      <c r="M190" s="220" t="s">
        <v>20</v>
      </c>
      <c r="N190" s="221" t="s">
        <v>48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166</v>
      </c>
      <c r="AT190" s="224" t="s">
        <v>154</v>
      </c>
      <c r="AU190" s="224" t="s">
        <v>8</v>
      </c>
      <c r="AY190" s="18" t="s">
        <v>151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</v>
      </c>
      <c r="BK190" s="225">
        <f>ROUND(I190*H190,0)</f>
        <v>0</v>
      </c>
      <c r="BL190" s="18" t="s">
        <v>166</v>
      </c>
      <c r="BM190" s="224" t="s">
        <v>1173</v>
      </c>
    </row>
    <row r="191" s="2" customFormat="1" ht="37.8" customHeight="1">
      <c r="A191" s="39"/>
      <c r="B191" s="40"/>
      <c r="C191" s="213" t="s">
        <v>234</v>
      </c>
      <c r="D191" s="213" t="s">
        <v>154</v>
      </c>
      <c r="E191" s="214" t="s">
        <v>1174</v>
      </c>
      <c r="F191" s="215" t="s">
        <v>1175</v>
      </c>
      <c r="G191" s="216" t="s">
        <v>241</v>
      </c>
      <c r="H191" s="217">
        <v>8.6850000000000005</v>
      </c>
      <c r="I191" s="218"/>
      <c r="J191" s="219">
        <f>ROUND(I191*H191,0)</f>
        <v>0</v>
      </c>
      <c r="K191" s="215" t="s">
        <v>20</v>
      </c>
      <c r="L191" s="45"/>
      <c r="M191" s="220" t="s">
        <v>20</v>
      </c>
      <c r="N191" s="221" t="s">
        <v>48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166</v>
      </c>
      <c r="AT191" s="224" t="s">
        <v>154</v>
      </c>
      <c r="AU191" s="224" t="s">
        <v>8</v>
      </c>
      <c r="AY191" s="18" t="s">
        <v>151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</v>
      </c>
      <c r="BK191" s="225">
        <f>ROUND(I191*H191,0)</f>
        <v>0</v>
      </c>
      <c r="BL191" s="18" t="s">
        <v>166</v>
      </c>
      <c r="BM191" s="224" t="s">
        <v>1176</v>
      </c>
    </row>
    <row r="192" s="15" customFormat="1">
      <c r="A192" s="15"/>
      <c r="B192" s="273"/>
      <c r="C192" s="274"/>
      <c r="D192" s="238" t="s">
        <v>250</v>
      </c>
      <c r="E192" s="275" t="s">
        <v>20</v>
      </c>
      <c r="F192" s="276" t="s">
        <v>1177</v>
      </c>
      <c r="G192" s="274"/>
      <c r="H192" s="275" t="s">
        <v>20</v>
      </c>
      <c r="I192" s="277"/>
      <c r="J192" s="274"/>
      <c r="K192" s="274"/>
      <c r="L192" s="278"/>
      <c r="M192" s="279"/>
      <c r="N192" s="280"/>
      <c r="O192" s="280"/>
      <c r="P192" s="280"/>
      <c r="Q192" s="280"/>
      <c r="R192" s="280"/>
      <c r="S192" s="280"/>
      <c r="T192" s="28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2" t="s">
        <v>250</v>
      </c>
      <c r="AU192" s="282" t="s">
        <v>8</v>
      </c>
      <c r="AV192" s="15" t="s">
        <v>8</v>
      </c>
      <c r="AW192" s="15" t="s">
        <v>38</v>
      </c>
      <c r="AX192" s="15" t="s">
        <v>77</v>
      </c>
      <c r="AY192" s="282" t="s">
        <v>151</v>
      </c>
    </row>
    <row r="193" s="13" customFormat="1">
      <c r="A193" s="13"/>
      <c r="B193" s="236"/>
      <c r="C193" s="237"/>
      <c r="D193" s="238" t="s">
        <v>250</v>
      </c>
      <c r="E193" s="239" t="s">
        <v>20</v>
      </c>
      <c r="F193" s="240" t="s">
        <v>1178</v>
      </c>
      <c r="G193" s="237"/>
      <c r="H193" s="241">
        <v>2.895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250</v>
      </c>
      <c r="AU193" s="247" t="s">
        <v>8</v>
      </c>
      <c r="AV193" s="13" t="s">
        <v>85</v>
      </c>
      <c r="AW193" s="13" t="s">
        <v>38</v>
      </c>
      <c r="AX193" s="13" t="s">
        <v>77</v>
      </c>
      <c r="AY193" s="247" t="s">
        <v>151</v>
      </c>
    </row>
    <row r="194" s="13" customFormat="1">
      <c r="A194" s="13"/>
      <c r="B194" s="236"/>
      <c r="C194" s="237"/>
      <c r="D194" s="238" t="s">
        <v>250</v>
      </c>
      <c r="E194" s="239" t="s">
        <v>20</v>
      </c>
      <c r="F194" s="240" t="s">
        <v>1179</v>
      </c>
      <c r="G194" s="237"/>
      <c r="H194" s="241">
        <v>5.79</v>
      </c>
      <c r="I194" s="242"/>
      <c r="J194" s="237"/>
      <c r="K194" s="237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250</v>
      </c>
      <c r="AU194" s="247" t="s">
        <v>8</v>
      </c>
      <c r="AV194" s="13" t="s">
        <v>85</v>
      </c>
      <c r="AW194" s="13" t="s">
        <v>38</v>
      </c>
      <c r="AX194" s="13" t="s">
        <v>77</v>
      </c>
      <c r="AY194" s="247" t="s">
        <v>151</v>
      </c>
    </row>
    <row r="195" s="14" customFormat="1">
      <c r="A195" s="14"/>
      <c r="B195" s="248"/>
      <c r="C195" s="249"/>
      <c r="D195" s="238" t="s">
        <v>250</v>
      </c>
      <c r="E195" s="250" t="s">
        <v>20</v>
      </c>
      <c r="F195" s="251" t="s">
        <v>326</v>
      </c>
      <c r="G195" s="249"/>
      <c r="H195" s="252">
        <v>8.6850000000000005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8" t="s">
        <v>250</v>
      </c>
      <c r="AU195" s="258" t="s">
        <v>8</v>
      </c>
      <c r="AV195" s="14" t="s">
        <v>166</v>
      </c>
      <c r="AW195" s="14" t="s">
        <v>38</v>
      </c>
      <c r="AX195" s="14" t="s">
        <v>8</v>
      </c>
      <c r="AY195" s="258" t="s">
        <v>151</v>
      </c>
    </row>
    <row r="196" s="2" customFormat="1" ht="24.15" customHeight="1">
      <c r="A196" s="39"/>
      <c r="B196" s="40"/>
      <c r="C196" s="213" t="s">
        <v>238</v>
      </c>
      <c r="D196" s="213" t="s">
        <v>154</v>
      </c>
      <c r="E196" s="214" t="s">
        <v>1180</v>
      </c>
      <c r="F196" s="215" t="s">
        <v>1181</v>
      </c>
      <c r="G196" s="216" t="s">
        <v>224</v>
      </c>
      <c r="H196" s="217">
        <v>76.980999999999995</v>
      </c>
      <c r="I196" s="218"/>
      <c r="J196" s="219">
        <f>ROUND(I196*H196,0)</f>
        <v>0</v>
      </c>
      <c r="K196" s="215" t="s">
        <v>20</v>
      </c>
      <c r="L196" s="45"/>
      <c r="M196" s="220" t="s">
        <v>20</v>
      </c>
      <c r="N196" s="221" t="s">
        <v>48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166</v>
      </c>
      <c r="AT196" s="224" t="s">
        <v>154</v>
      </c>
      <c r="AU196" s="224" t="s">
        <v>8</v>
      </c>
      <c r="AY196" s="18" t="s">
        <v>151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166</v>
      </c>
      <c r="BM196" s="224" t="s">
        <v>1182</v>
      </c>
    </row>
    <row r="197" s="2" customFormat="1" ht="24.15" customHeight="1">
      <c r="A197" s="39"/>
      <c r="B197" s="40"/>
      <c r="C197" s="213" t="s">
        <v>7</v>
      </c>
      <c r="D197" s="213" t="s">
        <v>154</v>
      </c>
      <c r="E197" s="214" t="s">
        <v>1180</v>
      </c>
      <c r="F197" s="215" t="s">
        <v>1181</v>
      </c>
      <c r="G197" s="216" t="s">
        <v>224</v>
      </c>
      <c r="H197" s="217">
        <v>57.899999999999999</v>
      </c>
      <c r="I197" s="218"/>
      <c r="J197" s="219">
        <f>ROUND(I197*H197,0)</f>
        <v>0</v>
      </c>
      <c r="K197" s="215" t="s">
        <v>20</v>
      </c>
      <c r="L197" s="45"/>
      <c r="M197" s="220" t="s">
        <v>20</v>
      </c>
      <c r="N197" s="221" t="s">
        <v>48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166</v>
      </c>
      <c r="AT197" s="224" t="s">
        <v>154</v>
      </c>
      <c r="AU197" s="224" t="s">
        <v>8</v>
      </c>
      <c r="AY197" s="18" t="s">
        <v>151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</v>
      </c>
      <c r="BK197" s="225">
        <f>ROUND(I197*H197,0)</f>
        <v>0</v>
      </c>
      <c r="BL197" s="18" t="s">
        <v>166</v>
      </c>
      <c r="BM197" s="224" t="s">
        <v>1183</v>
      </c>
    </row>
    <row r="198" s="15" customFormat="1">
      <c r="A198" s="15"/>
      <c r="B198" s="273"/>
      <c r="C198" s="274"/>
      <c r="D198" s="238" t="s">
        <v>250</v>
      </c>
      <c r="E198" s="275" t="s">
        <v>20</v>
      </c>
      <c r="F198" s="276" t="s">
        <v>1177</v>
      </c>
      <c r="G198" s="274"/>
      <c r="H198" s="275" t="s">
        <v>20</v>
      </c>
      <c r="I198" s="277"/>
      <c r="J198" s="274"/>
      <c r="K198" s="274"/>
      <c r="L198" s="278"/>
      <c r="M198" s="279"/>
      <c r="N198" s="280"/>
      <c r="O198" s="280"/>
      <c r="P198" s="280"/>
      <c r="Q198" s="280"/>
      <c r="R198" s="280"/>
      <c r="S198" s="280"/>
      <c r="T198" s="28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2" t="s">
        <v>250</v>
      </c>
      <c r="AU198" s="282" t="s">
        <v>8</v>
      </c>
      <c r="AV198" s="15" t="s">
        <v>8</v>
      </c>
      <c r="AW198" s="15" t="s">
        <v>38</v>
      </c>
      <c r="AX198" s="15" t="s">
        <v>77</v>
      </c>
      <c r="AY198" s="282" t="s">
        <v>151</v>
      </c>
    </row>
    <row r="199" s="13" customFormat="1">
      <c r="A199" s="13"/>
      <c r="B199" s="236"/>
      <c r="C199" s="237"/>
      <c r="D199" s="238" t="s">
        <v>250</v>
      </c>
      <c r="E199" s="239" t="s">
        <v>20</v>
      </c>
      <c r="F199" s="240" t="s">
        <v>1184</v>
      </c>
      <c r="G199" s="237"/>
      <c r="H199" s="241">
        <v>33.600000000000001</v>
      </c>
      <c r="I199" s="242"/>
      <c r="J199" s="237"/>
      <c r="K199" s="237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250</v>
      </c>
      <c r="AU199" s="247" t="s">
        <v>8</v>
      </c>
      <c r="AV199" s="13" t="s">
        <v>85</v>
      </c>
      <c r="AW199" s="13" t="s">
        <v>38</v>
      </c>
      <c r="AX199" s="13" t="s">
        <v>77</v>
      </c>
      <c r="AY199" s="247" t="s">
        <v>151</v>
      </c>
    </row>
    <row r="200" s="13" customFormat="1">
      <c r="A200" s="13"/>
      <c r="B200" s="236"/>
      <c r="C200" s="237"/>
      <c r="D200" s="238" t="s">
        <v>250</v>
      </c>
      <c r="E200" s="239" t="s">
        <v>20</v>
      </c>
      <c r="F200" s="240" t="s">
        <v>1185</v>
      </c>
      <c r="G200" s="237"/>
      <c r="H200" s="241">
        <v>24.300000000000001</v>
      </c>
      <c r="I200" s="242"/>
      <c r="J200" s="237"/>
      <c r="K200" s="237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250</v>
      </c>
      <c r="AU200" s="247" t="s">
        <v>8</v>
      </c>
      <c r="AV200" s="13" t="s">
        <v>85</v>
      </c>
      <c r="AW200" s="13" t="s">
        <v>38</v>
      </c>
      <c r="AX200" s="13" t="s">
        <v>77</v>
      </c>
      <c r="AY200" s="247" t="s">
        <v>151</v>
      </c>
    </row>
    <row r="201" s="14" customFormat="1">
      <c r="A201" s="14"/>
      <c r="B201" s="248"/>
      <c r="C201" s="249"/>
      <c r="D201" s="238" t="s">
        <v>250</v>
      </c>
      <c r="E201" s="250" t="s">
        <v>20</v>
      </c>
      <c r="F201" s="251" t="s">
        <v>326</v>
      </c>
      <c r="G201" s="249"/>
      <c r="H201" s="252">
        <v>57.899999999999999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250</v>
      </c>
      <c r="AU201" s="258" t="s">
        <v>8</v>
      </c>
      <c r="AV201" s="14" t="s">
        <v>166</v>
      </c>
      <c r="AW201" s="14" t="s">
        <v>38</v>
      </c>
      <c r="AX201" s="14" t="s">
        <v>8</v>
      </c>
      <c r="AY201" s="258" t="s">
        <v>151</v>
      </c>
    </row>
    <row r="202" s="2" customFormat="1" ht="16.5" customHeight="1">
      <c r="A202" s="39"/>
      <c r="B202" s="40"/>
      <c r="C202" s="213" t="s">
        <v>246</v>
      </c>
      <c r="D202" s="213" t="s">
        <v>154</v>
      </c>
      <c r="E202" s="214" t="s">
        <v>1186</v>
      </c>
      <c r="F202" s="215" t="s">
        <v>1187</v>
      </c>
      <c r="G202" s="216" t="s">
        <v>1188</v>
      </c>
      <c r="H202" s="217">
        <v>1</v>
      </c>
      <c r="I202" s="218"/>
      <c r="J202" s="219">
        <f>ROUND(I202*H202,0)</f>
        <v>0</v>
      </c>
      <c r="K202" s="215" t="s">
        <v>20</v>
      </c>
      <c r="L202" s="45"/>
      <c r="M202" s="220" t="s">
        <v>20</v>
      </c>
      <c r="N202" s="221" t="s">
        <v>48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166</v>
      </c>
      <c r="AT202" s="224" t="s">
        <v>154</v>
      </c>
      <c r="AU202" s="224" t="s">
        <v>8</v>
      </c>
      <c r="AY202" s="18" t="s">
        <v>151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</v>
      </c>
      <c r="BK202" s="225">
        <f>ROUND(I202*H202,0)</f>
        <v>0</v>
      </c>
      <c r="BL202" s="18" t="s">
        <v>166</v>
      </c>
      <c r="BM202" s="224" t="s">
        <v>1189</v>
      </c>
    </row>
    <row r="203" s="2" customFormat="1" ht="33" customHeight="1">
      <c r="A203" s="39"/>
      <c r="B203" s="40"/>
      <c r="C203" s="213" t="s">
        <v>252</v>
      </c>
      <c r="D203" s="213" t="s">
        <v>154</v>
      </c>
      <c r="E203" s="214" t="s">
        <v>1190</v>
      </c>
      <c r="F203" s="215" t="s">
        <v>1191</v>
      </c>
      <c r="G203" s="216" t="s">
        <v>1188</v>
      </c>
      <c r="H203" s="217">
        <v>1</v>
      </c>
      <c r="I203" s="218"/>
      <c r="J203" s="219">
        <f>ROUND(I203*H203,0)</f>
        <v>0</v>
      </c>
      <c r="K203" s="215" t="s">
        <v>20</v>
      </c>
      <c r="L203" s="45"/>
      <c r="M203" s="220" t="s">
        <v>20</v>
      </c>
      <c r="N203" s="221" t="s">
        <v>48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166</v>
      </c>
      <c r="AT203" s="224" t="s">
        <v>154</v>
      </c>
      <c r="AU203" s="224" t="s">
        <v>8</v>
      </c>
      <c r="AY203" s="18" t="s">
        <v>151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</v>
      </c>
      <c r="BK203" s="225">
        <f>ROUND(I203*H203,0)</f>
        <v>0</v>
      </c>
      <c r="BL203" s="18" t="s">
        <v>166</v>
      </c>
      <c r="BM203" s="224" t="s">
        <v>1192</v>
      </c>
    </row>
    <row r="204" s="2" customFormat="1" ht="16.5" customHeight="1">
      <c r="A204" s="39"/>
      <c r="B204" s="40"/>
      <c r="C204" s="213" t="s">
        <v>256</v>
      </c>
      <c r="D204" s="213" t="s">
        <v>154</v>
      </c>
      <c r="E204" s="214" t="s">
        <v>1193</v>
      </c>
      <c r="F204" s="215" t="s">
        <v>1194</v>
      </c>
      <c r="G204" s="216" t="s">
        <v>1188</v>
      </c>
      <c r="H204" s="217">
        <v>1</v>
      </c>
      <c r="I204" s="218"/>
      <c r="J204" s="219">
        <f>ROUND(I204*H204,0)</f>
        <v>0</v>
      </c>
      <c r="K204" s="215" t="s">
        <v>20</v>
      </c>
      <c r="L204" s="45"/>
      <c r="M204" s="220" t="s">
        <v>20</v>
      </c>
      <c r="N204" s="221" t="s">
        <v>48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166</v>
      </c>
      <c r="AT204" s="224" t="s">
        <v>154</v>
      </c>
      <c r="AU204" s="224" t="s">
        <v>8</v>
      </c>
      <c r="AY204" s="18" t="s">
        <v>151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</v>
      </c>
      <c r="BK204" s="225">
        <f>ROUND(I204*H204,0)</f>
        <v>0</v>
      </c>
      <c r="BL204" s="18" t="s">
        <v>166</v>
      </c>
      <c r="BM204" s="224" t="s">
        <v>1195</v>
      </c>
    </row>
    <row r="205" s="2" customFormat="1" ht="24.15" customHeight="1">
      <c r="A205" s="39"/>
      <c r="B205" s="40"/>
      <c r="C205" s="213" t="s">
        <v>260</v>
      </c>
      <c r="D205" s="213" t="s">
        <v>154</v>
      </c>
      <c r="E205" s="214" t="s">
        <v>1196</v>
      </c>
      <c r="F205" s="215" t="s">
        <v>1197</v>
      </c>
      <c r="G205" s="216" t="s">
        <v>1188</v>
      </c>
      <c r="H205" s="217">
        <v>1</v>
      </c>
      <c r="I205" s="218"/>
      <c r="J205" s="219">
        <f>ROUND(I205*H205,0)</f>
        <v>0</v>
      </c>
      <c r="K205" s="215" t="s">
        <v>20</v>
      </c>
      <c r="L205" s="45"/>
      <c r="M205" s="220" t="s">
        <v>20</v>
      </c>
      <c r="N205" s="221" t="s">
        <v>48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166</v>
      </c>
      <c r="AT205" s="224" t="s">
        <v>154</v>
      </c>
      <c r="AU205" s="224" t="s">
        <v>8</v>
      </c>
      <c r="AY205" s="18" t="s">
        <v>151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</v>
      </c>
      <c r="BK205" s="225">
        <f>ROUND(I205*H205,0)</f>
        <v>0</v>
      </c>
      <c r="BL205" s="18" t="s">
        <v>166</v>
      </c>
      <c r="BM205" s="224" t="s">
        <v>1198</v>
      </c>
    </row>
    <row r="206" s="12" customFormat="1" ht="25.92" customHeight="1">
      <c r="A206" s="12"/>
      <c r="B206" s="197"/>
      <c r="C206" s="198"/>
      <c r="D206" s="199" t="s">
        <v>76</v>
      </c>
      <c r="E206" s="200" t="s">
        <v>1199</v>
      </c>
      <c r="F206" s="200" t="s">
        <v>1200</v>
      </c>
      <c r="G206" s="198"/>
      <c r="H206" s="198"/>
      <c r="I206" s="201"/>
      <c r="J206" s="202">
        <f>BK206</f>
        <v>0</v>
      </c>
      <c r="K206" s="198"/>
      <c r="L206" s="203"/>
      <c r="M206" s="204"/>
      <c r="N206" s="205"/>
      <c r="O206" s="205"/>
      <c r="P206" s="206">
        <f>SUM(P207:P237)</f>
        <v>0</v>
      </c>
      <c r="Q206" s="205"/>
      <c r="R206" s="206">
        <f>SUM(R207:R237)</f>
        <v>0</v>
      </c>
      <c r="S206" s="205"/>
      <c r="T206" s="207">
        <f>SUM(T207:T237)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8" t="s">
        <v>8</v>
      </c>
      <c r="AT206" s="209" t="s">
        <v>76</v>
      </c>
      <c r="AU206" s="209" t="s">
        <v>77</v>
      </c>
      <c r="AY206" s="208" t="s">
        <v>151</v>
      </c>
      <c r="BK206" s="210">
        <f>SUM(BK207:BK237)</f>
        <v>0</v>
      </c>
    </row>
    <row r="207" s="2" customFormat="1" ht="24.15" customHeight="1">
      <c r="A207" s="39"/>
      <c r="B207" s="40"/>
      <c r="C207" s="213" t="s">
        <v>264</v>
      </c>
      <c r="D207" s="213" t="s">
        <v>154</v>
      </c>
      <c r="E207" s="214" t="s">
        <v>1201</v>
      </c>
      <c r="F207" s="215" t="s">
        <v>1202</v>
      </c>
      <c r="G207" s="216" t="s">
        <v>715</v>
      </c>
      <c r="H207" s="217">
        <v>395.20699999999999</v>
      </c>
      <c r="I207" s="218"/>
      <c r="J207" s="219">
        <f>ROUND(I207*H207,0)</f>
        <v>0</v>
      </c>
      <c r="K207" s="215" t="s">
        <v>20</v>
      </c>
      <c r="L207" s="45"/>
      <c r="M207" s="220" t="s">
        <v>20</v>
      </c>
      <c r="N207" s="221" t="s">
        <v>48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166</v>
      </c>
      <c r="AT207" s="224" t="s">
        <v>154</v>
      </c>
      <c r="AU207" s="224" t="s">
        <v>8</v>
      </c>
      <c r="AY207" s="18" t="s">
        <v>151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</v>
      </c>
      <c r="BK207" s="225">
        <f>ROUND(I207*H207,0)</f>
        <v>0</v>
      </c>
      <c r="BL207" s="18" t="s">
        <v>166</v>
      </c>
      <c r="BM207" s="224" t="s">
        <v>1203</v>
      </c>
    </row>
    <row r="208" s="2" customFormat="1" ht="24.15" customHeight="1">
      <c r="A208" s="39"/>
      <c r="B208" s="40"/>
      <c r="C208" s="213" t="s">
        <v>268</v>
      </c>
      <c r="D208" s="213" t="s">
        <v>154</v>
      </c>
      <c r="E208" s="214" t="s">
        <v>1204</v>
      </c>
      <c r="F208" s="215" t="s">
        <v>1205</v>
      </c>
      <c r="G208" s="216" t="s">
        <v>715</v>
      </c>
      <c r="H208" s="217">
        <v>395.20699999999999</v>
      </c>
      <c r="I208" s="218"/>
      <c r="J208" s="219">
        <f>ROUND(I208*H208,0)</f>
        <v>0</v>
      </c>
      <c r="K208" s="215" t="s">
        <v>20</v>
      </c>
      <c r="L208" s="45"/>
      <c r="M208" s="220" t="s">
        <v>20</v>
      </c>
      <c r="N208" s="221" t="s">
        <v>48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166</v>
      </c>
      <c r="AT208" s="224" t="s">
        <v>154</v>
      </c>
      <c r="AU208" s="224" t="s">
        <v>8</v>
      </c>
      <c r="AY208" s="18" t="s">
        <v>151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</v>
      </c>
      <c r="BK208" s="225">
        <f>ROUND(I208*H208,0)</f>
        <v>0</v>
      </c>
      <c r="BL208" s="18" t="s">
        <v>166</v>
      </c>
      <c r="BM208" s="224" t="s">
        <v>1206</v>
      </c>
    </row>
    <row r="209" s="2" customFormat="1" ht="24.15" customHeight="1">
      <c r="A209" s="39"/>
      <c r="B209" s="40"/>
      <c r="C209" s="213" t="s">
        <v>272</v>
      </c>
      <c r="D209" s="213" t="s">
        <v>154</v>
      </c>
      <c r="E209" s="214" t="s">
        <v>1207</v>
      </c>
      <c r="F209" s="215" t="s">
        <v>1208</v>
      </c>
      <c r="G209" s="216" t="s">
        <v>715</v>
      </c>
      <c r="H209" s="217">
        <v>395.20699999999999</v>
      </c>
      <c r="I209" s="218"/>
      <c r="J209" s="219">
        <f>ROUND(I209*H209,0)</f>
        <v>0</v>
      </c>
      <c r="K209" s="215" t="s">
        <v>20</v>
      </c>
      <c r="L209" s="45"/>
      <c r="M209" s="220" t="s">
        <v>20</v>
      </c>
      <c r="N209" s="221" t="s">
        <v>48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166</v>
      </c>
      <c r="AT209" s="224" t="s">
        <v>154</v>
      </c>
      <c r="AU209" s="224" t="s">
        <v>8</v>
      </c>
      <c r="AY209" s="18" t="s">
        <v>151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</v>
      </c>
      <c r="BK209" s="225">
        <f>ROUND(I209*H209,0)</f>
        <v>0</v>
      </c>
      <c r="BL209" s="18" t="s">
        <v>166</v>
      </c>
      <c r="BM209" s="224" t="s">
        <v>1209</v>
      </c>
    </row>
    <row r="210" s="2" customFormat="1" ht="37.8" customHeight="1">
      <c r="A210" s="39"/>
      <c r="B210" s="40"/>
      <c r="C210" s="213" t="s">
        <v>276</v>
      </c>
      <c r="D210" s="213" t="s">
        <v>154</v>
      </c>
      <c r="E210" s="214" t="s">
        <v>1210</v>
      </c>
      <c r="F210" s="215" t="s">
        <v>1211</v>
      </c>
      <c r="G210" s="216" t="s">
        <v>715</v>
      </c>
      <c r="H210" s="217">
        <v>183.006</v>
      </c>
      <c r="I210" s="218"/>
      <c r="J210" s="219">
        <f>ROUND(I210*H210,0)</f>
        <v>0</v>
      </c>
      <c r="K210" s="215" t="s">
        <v>20</v>
      </c>
      <c r="L210" s="45"/>
      <c r="M210" s="220" t="s">
        <v>20</v>
      </c>
      <c r="N210" s="221" t="s">
        <v>48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166</v>
      </c>
      <c r="AT210" s="224" t="s">
        <v>154</v>
      </c>
      <c r="AU210" s="224" t="s">
        <v>8</v>
      </c>
      <c r="AY210" s="18" t="s">
        <v>151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</v>
      </c>
      <c r="BK210" s="225">
        <f>ROUND(I210*H210,0)</f>
        <v>0</v>
      </c>
      <c r="BL210" s="18" t="s">
        <v>166</v>
      </c>
      <c r="BM210" s="224" t="s">
        <v>1212</v>
      </c>
    </row>
    <row r="211" s="13" customFormat="1">
      <c r="A211" s="13"/>
      <c r="B211" s="236"/>
      <c r="C211" s="237"/>
      <c r="D211" s="238" t="s">
        <v>250</v>
      </c>
      <c r="E211" s="239" t="s">
        <v>20</v>
      </c>
      <c r="F211" s="240" t="s">
        <v>1213</v>
      </c>
      <c r="G211" s="237"/>
      <c r="H211" s="241">
        <v>6.9279999999999999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250</v>
      </c>
      <c r="AU211" s="247" t="s">
        <v>8</v>
      </c>
      <c r="AV211" s="13" t="s">
        <v>85</v>
      </c>
      <c r="AW211" s="13" t="s">
        <v>38</v>
      </c>
      <c r="AX211" s="13" t="s">
        <v>77</v>
      </c>
      <c r="AY211" s="247" t="s">
        <v>151</v>
      </c>
    </row>
    <row r="212" s="13" customFormat="1">
      <c r="A212" s="13"/>
      <c r="B212" s="236"/>
      <c r="C212" s="237"/>
      <c r="D212" s="238" t="s">
        <v>250</v>
      </c>
      <c r="E212" s="239" t="s">
        <v>20</v>
      </c>
      <c r="F212" s="240" t="s">
        <v>1214</v>
      </c>
      <c r="G212" s="237"/>
      <c r="H212" s="241">
        <v>5.2110000000000003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250</v>
      </c>
      <c r="AU212" s="247" t="s">
        <v>8</v>
      </c>
      <c r="AV212" s="13" t="s">
        <v>85</v>
      </c>
      <c r="AW212" s="13" t="s">
        <v>38</v>
      </c>
      <c r="AX212" s="13" t="s">
        <v>77</v>
      </c>
      <c r="AY212" s="247" t="s">
        <v>151</v>
      </c>
    </row>
    <row r="213" s="13" customFormat="1">
      <c r="A213" s="13"/>
      <c r="B213" s="236"/>
      <c r="C213" s="237"/>
      <c r="D213" s="238" t="s">
        <v>250</v>
      </c>
      <c r="E213" s="239" t="s">
        <v>20</v>
      </c>
      <c r="F213" s="240" t="s">
        <v>1215</v>
      </c>
      <c r="G213" s="237"/>
      <c r="H213" s="241">
        <v>170.86699999999999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250</v>
      </c>
      <c r="AU213" s="247" t="s">
        <v>8</v>
      </c>
      <c r="AV213" s="13" t="s">
        <v>85</v>
      </c>
      <c r="AW213" s="13" t="s">
        <v>38</v>
      </c>
      <c r="AX213" s="13" t="s">
        <v>77</v>
      </c>
      <c r="AY213" s="247" t="s">
        <v>151</v>
      </c>
    </row>
    <row r="214" s="14" customFormat="1">
      <c r="A214" s="14"/>
      <c r="B214" s="248"/>
      <c r="C214" s="249"/>
      <c r="D214" s="238" t="s">
        <v>250</v>
      </c>
      <c r="E214" s="250" t="s">
        <v>20</v>
      </c>
      <c r="F214" s="251" t="s">
        <v>326</v>
      </c>
      <c r="G214" s="249"/>
      <c r="H214" s="252">
        <v>183.006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250</v>
      </c>
      <c r="AU214" s="258" t="s">
        <v>8</v>
      </c>
      <c r="AV214" s="14" t="s">
        <v>166</v>
      </c>
      <c r="AW214" s="14" t="s">
        <v>38</v>
      </c>
      <c r="AX214" s="14" t="s">
        <v>8</v>
      </c>
      <c r="AY214" s="258" t="s">
        <v>151</v>
      </c>
    </row>
    <row r="215" s="2" customFormat="1" ht="37.8" customHeight="1">
      <c r="A215" s="39"/>
      <c r="B215" s="40"/>
      <c r="C215" s="213" t="s">
        <v>280</v>
      </c>
      <c r="D215" s="213" t="s">
        <v>154</v>
      </c>
      <c r="E215" s="214" t="s">
        <v>1216</v>
      </c>
      <c r="F215" s="215" t="s">
        <v>1217</v>
      </c>
      <c r="G215" s="216" t="s">
        <v>715</v>
      </c>
      <c r="H215" s="217">
        <v>93.694999999999993</v>
      </c>
      <c r="I215" s="218"/>
      <c r="J215" s="219">
        <f>ROUND(I215*H215,0)</f>
        <v>0</v>
      </c>
      <c r="K215" s="215" t="s">
        <v>20</v>
      </c>
      <c r="L215" s="45"/>
      <c r="M215" s="220" t="s">
        <v>20</v>
      </c>
      <c r="N215" s="221" t="s">
        <v>48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166</v>
      </c>
      <c r="AT215" s="224" t="s">
        <v>154</v>
      </c>
      <c r="AU215" s="224" t="s">
        <v>8</v>
      </c>
      <c r="AY215" s="18" t="s">
        <v>151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</v>
      </c>
      <c r="BK215" s="225">
        <f>ROUND(I215*H215,0)</f>
        <v>0</v>
      </c>
      <c r="BL215" s="18" t="s">
        <v>166</v>
      </c>
      <c r="BM215" s="224" t="s">
        <v>1218</v>
      </c>
    </row>
    <row r="216" s="13" customFormat="1">
      <c r="A216" s="13"/>
      <c r="B216" s="236"/>
      <c r="C216" s="237"/>
      <c r="D216" s="238" t="s">
        <v>250</v>
      </c>
      <c r="E216" s="239" t="s">
        <v>20</v>
      </c>
      <c r="F216" s="240" t="s">
        <v>1219</v>
      </c>
      <c r="G216" s="237"/>
      <c r="H216" s="241">
        <v>16.187999999999999</v>
      </c>
      <c r="I216" s="242"/>
      <c r="J216" s="237"/>
      <c r="K216" s="237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250</v>
      </c>
      <c r="AU216" s="247" t="s">
        <v>8</v>
      </c>
      <c r="AV216" s="13" t="s">
        <v>85</v>
      </c>
      <c r="AW216" s="13" t="s">
        <v>38</v>
      </c>
      <c r="AX216" s="13" t="s">
        <v>77</v>
      </c>
      <c r="AY216" s="247" t="s">
        <v>151</v>
      </c>
    </row>
    <row r="217" s="13" customFormat="1">
      <c r="A217" s="13"/>
      <c r="B217" s="236"/>
      <c r="C217" s="237"/>
      <c r="D217" s="238" t="s">
        <v>250</v>
      </c>
      <c r="E217" s="239" t="s">
        <v>20</v>
      </c>
      <c r="F217" s="240" t="s">
        <v>1220</v>
      </c>
      <c r="G217" s="237"/>
      <c r="H217" s="241">
        <v>18.574999999999999</v>
      </c>
      <c r="I217" s="242"/>
      <c r="J217" s="237"/>
      <c r="K217" s="237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250</v>
      </c>
      <c r="AU217" s="247" t="s">
        <v>8</v>
      </c>
      <c r="AV217" s="13" t="s">
        <v>85</v>
      </c>
      <c r="AW217" s="13" t="s">
        <v>38</v>
      </c>
      <c r="AX217" s="13" t="s">
        <v>77</v>
      </c>
      <c r="AY217" s="247" t="s">
        <v>151</v>
      </c>
    </row>
    <row r="218" s="13" customFormat="1">
      <c r="A218" s="13"/>
      <c r="B218" s="236"/>
      <c r="C218" s="237"/>
      <c r="D218" s="238" t="s">
        <v>250</v>
      </c>
      <c r="E218" s="239" t="s">
        <v>20</v>
      </c>
      <c r="F218" s="240" t="s">
        <v>1221</v>
      </c>
      <c r="G218" s="237"/>
      <c r="H218" s="241">
        <v>4.3739999999999997</v>
      </c>
      <c r="I218" s="242"/>
      <c r="J218" s="237"/>
      <c r="K218" s="237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250</v>
      </c>
      <c r="AU218" s="247" t="s">
        <v>8</v>
      </c>
      <c r="AV218" s="13" t="s">
        <v>85</v>
      </c>
      <c r="AW218" s="13" t="s">
        <v>38</v>
      </c>
      <c r="AX218" s="13" t="s">
        <v>77</v>
      </c>
      <c r="AY218" s="247" t="s">
        <v>151</v>
      </c>
    </row>
    <row r="219" s="13" customFormat="1">
      <c r="A219" s="13"/>
      <c r="B219" s="236"/>
      <c r="C219" s="237"/>
      <c r="D219" s="238" t="s">
        <v>250</v>
      </c>
      <c r="E219" s="239" t="s">
        <v>20</v>
      </c>
      <c r="F219" s="240" t="s">
        <v>1222</v>
      </c>
      <c r="G219" s="237"/>
      <c r="H219" s="241">
        <v>19.106999999999999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250</v>
      </c>
      <c r="AU219" s="247" t="s">
        <v>8</v>
      </c>
      <c r="AV219" s="13" t="s">
        <v>85</v>
      </c>
      <c r="AW219" s="13" t="s">
        <v>38</v>
      </c>
      <c r="AX219" s="13" t="s">
        <v>77</v>
      </c>
      <c r="AY219" s="247" t="s">
        <v>151</v>
      </c>
    </row>
    <row r="220" s="13" customFormat="1">
      <c r="A220" s="13"/>
      <c r="B220" s="236"/>
      <c r="C220" s="237"/>
      <c r="D220" s="238" t="s">
        <v>250</v>
      </c>
      <c r="E220" s="239" t="s">
        <v>20</v>
      </c>
      <c r="F220" s="240" t="s">
        <v>1223</v>
      </c>
      <c r="G220" s="237"/>
      <c r="H220" s="241">
        <v>13.863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250</v>
      </c>
      <c r="AU220" s="247" t="s">
        <v>8</v>
      </c>
      <c r="AV220" s="13" t="s">
        <v>85</v>
      </c>
      <c r="AW220" s="13" t="s">
        <v>38</v>
      </c>
      <c r="AX220" s="13" t="s">
        <v>77</v>
      </c>
      <c r="AY220" s="247" t="s">
        <v>151</v>
      </c>
    </row>
    <row r="221" s="13" customFormat="1">
      <c r="A221" s="13"/>
      <c r="B221" s="236"/>
      <c r="C221" s="237"/>
      <c r="D221" s="238" t="s">
        <v>250</v>
      </c>
      <c r="E221" s="239" t="s">
        <v>20</v>
      </c>
      <c r="F221" s="240" t="s">
        <v>1224</v>
      </c>
      <c r="G221" s="237"/>
      <c r="H221" s="241">
        <v>21.588000000000001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250</v>
      </c>
      <c r="AU221" s="247" t="s">
        <v>8</v>
      </c>
      <c r="AV221" s="13" t="s">
        <v>85</v>
      </c>
      <c r="AW221" s="13" t="s">
        <v>38</v>
      </c>
      <c r="AX221" s="13" t="s">
        <v>77</v>
      </c>
      <c r="AY221" s="247" t="s">
        <v>151</v>
      </c>
    </row>
    <row r="222" s="14" customFormat="1">
      <c r="A222" s="14"/>
      <c r="B222" s="248"/>
      <c r="C222" s="249"/>
      <c r="D222" s="238" t="s">
        <v>250</v>
      </c>
      <c r="E222" s="250" t="s">
        <v>20</v>
      </c>
      <c r="F222" s="251" t="s">
        <v>326</v>
      </c>
      <c r="G222" s="249"/>
      <c r="H222" s="252">
        <v>93.694999999999993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250</v>
      </c>
      <c r="AU222" s="258" t="s">
        <v>8</v>
      </c>
      <c r="AV222" s="14" t="s">
        <v>166</v>
      </c>
      <c r="AW222" s="14" t="s">
        <v>38</v>
      </c>
      <c r="AX222" s="14" t="s">
        <v>8</v>
      </c>
      <c r="AY222" s="258" t="s">
        <v>151</v>
      </c>
    </row>
    <row r="223" s="2" customFormat="1" ht="33" customHeight="1">
      <c r="A223" s="39"/>
      <c r="B223" s="40"/>
      <c r="C223" s="213" t="s">
        <v>286</v>
      </c>
      <c r="D223" s="213" t="s">
        <v>154</v>
      </c>
      <c r="E223" s="214" t="s">
        <v>1225</v>
      </c>
      <c r="F223" s="215" t="s">
        <v>1226</v>
      </c>
      <c r="G223" s="216" t="s">
        <v>715</v>
      </c>
      <c r="H223" s="217">
        <v>115.55800000000001</v>
      </c>
      <c r="I223" s="218"/>
      <c r="J223" s="219">
        <f>ROUND(I223*H223,0)</f>
        <v>0</v>
      </c>
      <c r="K223" s="215" t="s">
        <v>20</v>
      </c>
      <c r="L223" s="45"/>
      <c r="M223" s="220" t="s">
        <v>20</v>
      </c>
      <c r="N223" s="221" t="s">
        <v>48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166</v>
      </c>
      <c r="AT223" s="224" t="s">
        <v>154</v>
      </c>
      <c r="AU223" s="224" t="s">
        <v>8</v>
      </c>
      <c r="AY223" s="18" t="s">
        <v>151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</v>
      </c>
      <c r="BK223" s="225">
        <f>ROUND(I223*H223,0)</f>
        <v>0</v>
      </c>
      <c r="BL223" s="18" t="s">
        <v>166</v>
      </c>
      <c r="BM223" s="224" t="s">
        <v>1227</v>
      </c>
    </row>
    <row r="224" s="13" customFormat="1">
      <c r="A224" s="13"/>
      <c r="B224" s="236"/>
      <c r="C224" s="237"/>
      <c r="D224" s="238" t="s">
        <v>250</v>
      </c>
      <c r="E224" s="239" t="s">
        <v>20</v>
      </c>
      <c r="F224" s="240" t="s">
        <v>1228</v>
      </c>
      <c r="G224" s="237"/>
      <c r="H224" s="241">
        <v>115.55800000000001</v>
      </c>
      <c r="I224" s="242"/>
      <c r="J224" s="237"/>
      <c r="K224" s="237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250</v>
      </c>
      <c r="AU224" s="247" t="s">
        <v>8</v>
      </c>
      <c r="AV224" s="13" t="s">
        <v>85</v>
      </c>
      <c r="AW224" s="13" t="s">
        <v>38</v>
      </c>
      <c r="AX224" s="13" t="s">
        <v>77</v>
      </c>
      <c r="AY224" s="247" t="s">
        <v>151</v>
      </c>
    </row>
    <row r="225" s="14" customFormat="1">
      <c r="A225" s="14"/>
      <c r="B225" s="248"/>
      <c r="C225" s="249"/>
      <c r="D225" s="238" t="s">
        <v>250</v>
      </c>
      <c r="E225" s="250" t="s">
        <v>20</v>
      </c>
      <c r="F225" s="251" t="s">
        <v>326</v>
      </c>
      <c r="G225" s="249"/>
      <c r="H225" s="252">
        <v>115.55800000000001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8" t="s">
        <v>250</v>
      </c>
      <c r="AU225" s="258" t="s">
        <v>8</v>
      </c>
      <c r="AV225" s="14" t="s">
        <v>166</v>
      </c>
      <c r="AW225" s="14" t="s">
        <v>38</v>
      </c>
      <c r="AX225" s="14" t="s">
        <v>8</v>
      </c>
      <c r="AY225" s="258" t="s">
        <v>151</v>
      </c>
    </row>
    <row r="226" s="2" customFormat="1" ht="44.25" customHeight="1">
      <c r="A226" s="39"/>
      <c r="B226" s="40"/>
      <c r="C226" s="213" t="s">
        <v>290</v>
      </c>
      <c r="D226" s="213" t="s">
        <v>154</v>
      </c>
      <c r="E226" s="214" t="s">
        <v>1229</v>
      </c>
      <c r="F226" s="215" t="s">
        <v>1230</v>
      </c>
      <c r="G226" s="216" t="s">
        <v>715</v>
      </c>
      <c r="H226" s="217">
        <v>1.8859999999999999</v>
      </c>
      <c r="I226" s="218"/>
      <c r="J226" s="219">
        <f>ROUND(I226*H226,0)</f>
        <v>0</v>
      </c>
      <c r="K226" s="215" t="s">
        <v>20</v>
      </c>
      <c r="L226" s="45"/>
      <c r="M226" s="220" t="s">
        <v>20</v>
      </c>
      <c r="N226" s="221" t="s">
        <v>48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166</v>
      </c>
      <c r="AT226" s="224" t="s">
        <v>154</v>
      </c>
      <c r="AU226" s="224" t="s">
        <v>8</v>
      </c>
      <c r="AY226" s="18" t="s">
        <v>151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</v>
      </c>
      <c r="BK226" s="225">
        <f>ROUND(I226*H226,0)</f>
        <v>0</v>
      </c>
      <c r="BL226" s="18" t="s">
        <v>166</v>
      </c>
      <c r="BM226" s="224" t="s">
        <v>1231</v>
      </c>
    </row>
    <row r="227" s="13" customFormat="1">
      <c r="A227" s="13"/>
      <c r="B227" s="236"/>
      <c r="C227" s="237"/>
      <c r="D227" s="238" t="s">
        <v>250</v>
      </c>
      <c r="E227" s="239" t="s">
        <v>20</v>
      </c>
      <c r="F227" s="240" t="s">
        <v>1232</v>
      </c>
      <c r="G227" s="237"/>
      <c r="H227" s="241">
        <v>0.61599999999999999</v>
      </c>
      <c r="I227" s="242"/>
      <c r="J227" s="237"/>
      <c r="K227" s="237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250</v>
      </c>
      <c r="AU227" s="247" t="s">
        <v>8</v>
      </c>
      <c r="AV227" s="13" t="s">
        <v>85</v>
      </c>
      <c r="AW227" s="13" t="s">
        <v>38</v>
      </c>
      <c r="AX227" s="13" t="s">
        <v>77</v>
      </c>
      <c r="AY227" s="247" t="s">
        <v>151</v>
      </c>
    </row>
    <row r="228" s="13" customFormat="1">
      <c r="A228" s="13"/>
      <c r="B228" s="236"/>
      <c r="C228" s="237"/>
      <c r="D228" s="238" t="s">
        <v>250</v>
      </c>
      <c r="E228" s="239" t="s">
        <v>20</v>
      </c>
      <c r="F228" s="240" t="s">
        <v>1233</v>
      </c>
      <c r="G228" s="237"/>
      <c r="H228" s="241">
        <v>1.27</v>
      </c>
      <c r="I228" s="242"/>
      <c r="J228" s="237"/>
      <c r="K228" s="237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250</v>
      </c>
      <c r="AU228" s="247" t="s">
        <v>8</v>
      </c>
      <c r="AV228" s="13" t="s">
        <v>85</v>
      </c>
      <c r="AW228" s="13" t="s">
        <v>38</v>
      </c>
      <c r="AX228" s="13" t="s">
        <v>77</v>
      </c>
      <c r="AY228" s="247" t="s">
        <v>151</v>
      </c>
    </row>
    <row r="229" s="14" customFormat="1">
      <c r="A229" s="14"/>
      <c r="B229" s="248"/>
      <c r="C229" s="249"/>
      <c r="D229" s="238" t="s">
        <v>250</v>
      </c>
      <c r="E229" s="250" t="s">
        <v>20</v>
      </c>
      <c r="F229" s="251" t="s">
        <v>326</v>
      </c>
      <c r="G229" s="249"/>
      <c r="H229" s="252">
        <v>1.8859999999999999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8" t="s">
        <v>250</v>
      </c>
      <c r="AU229" s="258" t="s">
        <v>8</v>
      </c>
      <c r="AV229" s="14" t="s">
        <v>166</v>
      </c>
      <c r="AW229" s="14" t="s">
        <v>38</v>
      </c>
      <c r="AX229" s="14" t="s">
        <v>8</v>
      </c>
      <c r="AY229" s="258" t="s">
        <v>151</v>
      </c>
    </row>
    <row r="230" s="2" customFormat="1" ht="24.15" customHeight="1">
      <c r="A230" s="39"/>
      <c r="B230" s="40"/>
      <c r="C230" s="213" t="s">
        <v>294</v>
      </c>
      <c r="D230" s="213" t="s">
        <v>154</v>
      </c>
      <c r="E230" s="214" t="s">
        <v>1234</v>
      </c>
      <c r="F230" s="215" t="s">
        <v>1235</v>
      </c>
      <c r="G230" s="216" t="s">
        <v>715</v>
      </c>
      <c r="H230" s="217">
        <v>278.90199999999999</v>
      </c>
      <c r="I230" s="218"/>
      <c r="J230" s="219">
        <f>ROUND(I230*H230,0)</f>
        <v>0</v>
      </c>
      <c r="K230" s="215" t="s">
        <v>20</v>
      </c>
      <c r="L230" s="45"/>
      <c r="M230" s="220" t="s">
        <v>20</v>
      </c>
      <c r="N230" s="221" t="s">
        <v>48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166</v>
      </c>
      <c r="AT230" s="224" t="s">
        <v>154</v>
      </c>
      <c r="AU230" s="224" t="s">
        <v>8</v>
      </c>
      <c r="AY230" s="18" t="s">
        <v>151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</v>
      </c>
      <c r="BK230" s="225">
        <f>ROUND(I230*H230,0)</f>
        <v>0</v>
      </c>
      <c r="BL230" s="18" t="s">
        <v>166</v>
      </c>
      <c r="BM230" s="224" t="s">
        <v>1236</v>
      </c>
    </row>
    <row r="231" s="2" customFormat="1" ht="24.15" customHeight="1">
      <c r="A231" s="39"/>
      <c r="B231" s="40"/>
      <c r="C231" s="213" t="s">
        <v>298</v>
      </c>
      <c r="D231" s="213" t="s">
        <v>154</v>
      </c>
      <c r="E231" s="214" t="s">
        <v>1234</v>
      </c>
      <c r="F231" s="215" t="s">
        <v>1235</v>
      </c>
      <c r="G231" s="216" t="s">
        <v>715</v>
      </c>
      <c r="H231" s="217">
        <v>32</v>
      </c>
      <c r="I231" s="218"/>
      <c r="J231" s="219">
        <f>ROUND(I231*H231,0)</f>
        <v>0</v>
      </c>
      <c r="K231" s="215" t="s">
        <v>20</v>
      </c>
      <c r="L231" s="45"/>
      <c r="M231" s="220" t="s">
        <v>20</v>
      </c>
      <c r="N231" s="221" t="s">
        <v>48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166</v>
      </c>
      <c r="AT231" s="224" t="s">
        <v>154</v>
      </c>
      <c r="AU231" s="224" t="s">
        <v>8</v>
      </c>
      <c r="AY231" s="18" t="s">
        <v>151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</v>
      </c>
      <c r="BK231" s="225">
        <f>ROUND(I231*H231,0)</f>
        <v>0</v>
      </c>
      <c r="BL231" s="18" t="s">
        <v>166</v>
      </c>
      <c r="BM231" s="224" t="s">
        <v>1237</v>
      </c>
    </row>
    <row r="232" s="15" customFormat="1">
      <c r="A232" s="15"/>
      <c r="B232" s="273"/>
      <c r="C232" s="274"/>
      <c r="D232" s="238" t="s">
        <v>250</v>
      </c>
      <c r="E232" s="275" t="s">
        <v>20</v>
      </c>
      <c r="F232" s="276" t="s">
        <v>1238</v>
      </c>
      <c r="G232" s="274"/>
      <c r="H232" s="275" t="s">
        <v>20</v>
      </c>
      <c r="I232" s="277"/>
      <c r="J232" s="274"/>
      <c r="K232" s="274"/>
      <c r="L232" s="278"/>
      <c r="M232" s="279"/>
      <c r="N232" s="280"/>
      <c r="O232" s="280"/>
      <c r="P232" s="280"/>
      <c r="Q232" s="280"/>
      <c r="R232" s="280"/>
      <c r="S232" s="280"/>
      <c r="T232" s="28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2" t="s">
        <v>250</v>
      </c>
      <c r="AU232" s="282" t="s">
        <v>8</v>
      </c>
      <c r="AV232" s="15" t="s">
        <v>8</v>
      </c>
      <c r="AW232" s="15" t="s">
        <v>38</v>
      </c>
      <c r="AX232" s="15" t="s">
        <v>77</v>
      </c>
      <c r="AY232" s="282" t="s">
        <v>151</v>
      </c>
    </row>
    <row r="233" s="13" customFormat="1">
      <c r="A233" s="13"/>
      <c r="B233" s="236"/>
      <c r="C233" s="237"/>
      <c r="D233" s="238" t="s">
        <v>250</v>
      </c>
      <c r="E233" s="239" t="s">
        <v>20</v>
      </c>
      <c r="F233" s="240" t="s">
        <v>290</v>
      </c>
      <c r="G233" s="237"/>
      <c r="H233" s="241">
        <v>32</v>
      </c>
      <c r="I233" s="242"/>
      <c r="J233" s="237"/>
      <c r="K233" s="237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250</v>
      </c>
      <c r="AU233" s="247" t="s">
        <v>8</v>
      </c>
      <c r="AV233" s="13" t="s">
        <v>85</v>
      </c>
      <c r="AW233" s="13" t="s">
        <v>38</v>
      </c>
      <c r="AX233" s="13" t="s">
        <v>77</v>
      </c>
      <c r="AY233" s="247" t="s">
        <v>151</v>
      </c>
    </row>
    <row r="234" s="14" customFormat="1">
      <c r="A234" s="14"/>
      <c r="B234" s="248"/>
      <c r="C234" s="249"/>
      <c r="D234" s="238" t="s">
        <v>250</v>
      </c>
      <c r="E234" s="250" t="s">
        <v>20</v>
      </c>
      <c r="F234" s="251" t="s">
        <v>326</v>
      </c>
      <c r="G234" s="249"/>
      <c r="H234" s="252">
        <v>32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8" t="s">
        <v>250</v>
      </c>
      <c r="AU234" s="258" t="s">
        <v>8</v>
      </c>
      <c r="AV234" s="14" t="s">
        <v>166</v>
      </c>
      <c r="AW234" s="14" t="s">
        <v>38</v>
      </c>
      <c r="AX234" s="14" t="s">
        <v>8</v>
      </c>
      <c r="AY234" s="258" t="s">
        <v>151</v>
      </c>
    </row>
    <row r="235" s="2" customFormat="1" ht="33" customHeight="1">
      <c r="A235" s="39"/>
      <c r="B235" s="40"/>
      <c r="C235" s="213" t="s">
        <v>302</v>
      </c>
      <c r="D235" s="213" t="s">
        <v>154</v>
      </c>
      <c r="E235" s="214" t="s">
        <v>1239</v>
      </c>
      <c r="F235" s="215" t="s">
        <v>1240</v>
      </c>
      <c r="G235" s="216" t="s">
        <v>715</v>
      </c>
      <c r="H235" s="217">
        <v>278.90199999999999</v>
      </c>
      <c r="I235" s="218"/>
      <c r="J235" s="219">
        <f>ROUND(I235*H235,0)</f>
        <v>0</v>
      </c>
      <c r="K235" s="215" t="s">
        <v>20</v>
      </c>
      <c r="L235" s="45"/>
      <c r="M235" s="220" t="s">
        <v>20</v>
      </c>
      <c r="N235" s="221" t="s">
        <v>48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166</v>
      </c>
      <c r="AT235" s="224" t="s">
        <v>154</v>
      </c>
      <c r="AU235" s="224" t="s">
        <v>8</v>
      </c>
      <c r="AY235" s="18" t="s">
        <v>151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</v>
      </c>
      <c r="BK235" s="225">
        <f>ROUND(I235*H235,0)</f>
        <v>0</v>
      </c>
      <c r="BL235" s="18" t="s">
        <v>166</v>
      </c>
      <c r="BM235" s="224" t="s">
        <v>1241</v>
      </c>
    </row>
    <row r="236" s="2" customFormat="1" ht="33" customHeight="1">
      <c r="A236" s="39"/>
      <c r="B236" s="40"/>
      <c r="C236" s="213" t="s">
        <v>306</v>
      </c>
      <c r="D236" s="213" t="s">
        <v>154</v>
      </c>
      <c r="E236" s="214" t="s">
        <v>1239</v>
      </c>
      <c r="F236" s="215" t="s">
        <v>1240</v>
      </c>
      <c r="G236" s="216" t="s">
        <v>715</v>
      </c>
      <c r="H236" s="217">
        <v>32</v>
      </c>
      <c r="I236" s="218"/>
      <c r="J236" s="219">
        <f>ROUND(I236*H236,0)</f>
        <v>0</v>
      </c>
      <c r="K236" s="215" t="s">
        <v>20</v>
      </c>
      <c r="L236" s="45"/>
      <c r="M236" s="220" t="s">
        <v>20</v>
      </c>
      <c r="N236" s="221" t="s">
        <v>48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166</v>
      </c>
      <c r="AT236" s="224" t="s">
        <v>154</v>
      </c>
      <c r="AU236" s="224" t="s">
        <v>8</v>
      </c>
      <c r="AY236" s="18" t="s">
        <v>151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</v>
      </c>
      <c r="BK236" s="225">
        <f>ROUND(I236*H236,0)</f>
        <v>0</v>
      </c>
      <c r="BL236" s="18" t="s">
        <v>166</v>
      </c>
      <c r="BM236" s="224" t="s">
        <v>1242</v>
      </c>
    </row>
    <row r="237" s="2" customFormat="1" ht="33" customHeight="1">
      <c r="A237" s="39"/>
      <c r="B237" s="40"/>
      <c r="C237" s="213" t="s">
        <v>310</v>
      </c>
      <c r="D237" s="213" t="s">
        <v>154</v>
      </c>
      <c r="E237" s="214" t="s">
        <v>1243</v>
      </c>
      <c r="F237" s="215" t="s">
        <v>1244</v>
      </c>
      <c r="G237" s="216" t="s">
        <v>715</v>
      </c>
      <c r="H237" s="217">
        <v>278.90199999999999</v>
      </c>
      <c r="I237" s="218"/>
      <c r="J237" s="219">
        <f>ROUND(I237*H237,0)</f>
        <v>0</v>
      </c>
      <c r="K237" s="215" t="s">
        <v>20</v>
      </c>
      <c r="L237" s="45"/>
      <c r="M237" s="220" t="s">
        <v>20</v>
      </c>
      <c r="N237" s="221" t="s">
        <v>48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166</v>
      </c>
      <c r="AT237" s="224" t="s">
        <v>154</v>
      </c>
      <c r="AU237" s="224" t="s">
        <v>8</v>
      </c>
      <c r="AY237" s="18" t="s">
        <v>151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</v>
      </c>
      <c r="BK237" s="225">
        <f>ROUND(I237*H237,0)</f>
        <v>0</v>
      </c>
      <c r="BL237" s="18" t="s">
        <v>166</v>
      </c>
      <c r="BM237" s="224" t="s">
        <v>1245</v>
      </c>
    </row>
    <row r="238" s="12" customFormat="1" ht="25.92" customHeight="1">
      <c r="A238" s="12"/>
      <c r="B238" s="197"/>
      <c r="C238" s="198"/>
      <c r="D238" s="199" t="s">
        <v>76</v>
      </c>
      <c r="E238" s="200" t="s">
        <v>1246</v>
      </c>
      <c r="F238" s="200" t="s">
        <v>1247</v>
      </c>
      <c r="G238" s="198"/>
      <c r="H238" s="198"/>
      <c r="I238" s="201"/>
      <c r="J238" s="202">
        <f>BK238</f>
        <v>0</v>
      </c>
      <c r="K238" s="198"/>
      <c r="L238" s="203"/>
      <c r="M238" s="204"/>
      <c r="N238" s="205"/>
      <c r="O238" s="205"/>
      <c r="P238" s="206">
        <f>SUM(P239:P244)</f>
        <v>0</v>
      </c>
      <c r="Q238" s="205"/>
      <c r="R238" s="206">
        <f>SUM(R239:R244)</f>
        <v>0</v>
      </c>
      <c r="S238" s="205"/>
      <c r="T238" s="207">
        <f>SUM(T239:T244)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8" t="s">
        <v>8</v>
      </c>
      <c r="AT238" s="209" t="s">
        <v>76</v>
      </c>
      <c r="AU238" s="209" t="s">
        <v>77</v>
      </c>
      <c r="AY238" s="208" t="s">
        <v>151</v>
      </c>
      <c r="BK238" s="210">
        <f>SUM(BK239:BK244)</f>
        <v>0</v>
      </c>
    </row>
    <row r="239" s="2" customFormat="1" ht="24.15" customHeight="1">
      <c r="A239" s="39"/>
      <c r="B239" s="40"/>
      <c r="C239" s="213" t="s">
        <v>317</v>
      </c>
      <c r="D239" s="213" t="s">
        <v>154</v>
      </c>
      <c r="E239" s="214" t="s">
        <v>1248</v>
      </c>
      <c r="F239" s="215" t="s">
        <v>1249</v>
      </c>
      <c r="G239" s="216" t="s">
        <v>169</v>
      </c>
      <c r="H239" s="217">
        <v>52.759999999999998</v>
      </c>
      <c r="I239" s="218"/>
      <c r="J239" s="219">
        <f>ROUND(I239*H239,0)</f>
        <v>0</v>
      </c>
      <c r="K239" s="215" t="s">
        <v>20</v>
      </c>
      <c r="L239" s="45"/>
      <c r="M239" s="220" t="s">
        <v>20</v>
      </c>
      <c r="N239" s="221" t="s">
        <v>48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166</v>
      </c>
      <c r="AT239" s="224" t="s">
        <v>154</v>
      </c>
      <c r="AU239" s="224" t="s">
        <v>8</v>
      </c>
      <c r="AY239" s="18" t="s">
        <v>151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</v>
      </c>
      <c r="BK239" s="225">
        <f>ROUND(I239*H239,0)</f>
        <v>0</v>
      </c>
      <c r="BL239" s="18" t="s">
        <v>166</v>
      </c>
      <c r="BM239" s="224" t="s">
        <v>1250</v>
      </c>
    </row>
    <row r="240" s="13" customFormat="1">
      <c r="A240" s="13"/>
      <c r="B240" s="236"/>
      <c r="C240" s="237"/>
      <c r="D240" s="238" t="s">
        <v>250</v>
      </c>
      <c r="E240" s="239" t="s">
        <v>20</v>
      </c>
      <c r="F240" s="240" t="s">
        <v>1251</v>
      </c>
      <c r="G240" s="237"/>
      <c r="H240" s="241">
        <v>9.1999999999999993</v>
      </c>
      <c r="I240" s="242"/>
      <c r="J240" s="237"/>
      <c r="K240" s="237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250</v>
      </c>
      <c r="AU240" s="247" t="s">
        <v>8</v>
      </c>
      <c r="AV240" s="13" t="s">
        <v>85</v>
      </c>
      <c r="AW240" s="13" t="s">
        <v>38</v>
      </c>
      <c r="AX240" s="13" t="s">
        <v>77</v>
      </c>
      <c r="AY240" s="247" t="s">
        <v>151</v>
      </c>
    </row>
    <row r="241" s="13" customFormat="1">
      <c r="A241" s="13"/>
      <c r="B241" s="236"/>
      <c r="C241" s="237"/>
      <c r="D241" s="238" t="s">
        <v>250</v>
      </c>
      <c r="E241" s="239" t="s">
        <v>20</v>
      </c>
      <c r="F241" s="240" t="s">
        <v>1252</v>
      </c>
      <c r="G241" s="237"/>
      <c r="H241" s="241">
        <v>19.5</v>
      </c>
      <c r="I241" s="242"/>
      <c r="J241" s="237"/>
      <c r="K241" s="237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250</v>
      </c>
      <c r="AU241" s="247" t="s">
        <v>8</v>
      </c>
      <c r="AV241" s="13" t="s">
        <v>85</v>
      </c>
      <c r="AW241" s="13" t="s">
        <v>38</v>
      </c>
      <c r="AX241" s="13" t="s">
        <v>77</v>
      </c>
      <c r="AY241" s="247" t="s">
        <v>151</v>
      </c>
    </row>
    <row r="242" s="13" customFormat="1">
      <c r="A242" s="13"/>
      <c r="B242" s="236"/>
      <c r="C242" s="237"/>
      <c r="D242" s="238" t="s">
        <v>250</v>
      </c>
      <c r="E242" s="239" t="s">
        <v>20</v>
      </c>
      <c r="F242" s="240" t="s">
        <v>1253</v>
      </c>
      <c r="G242" s="237"/>
      <c r="H242" s="241">
        <v>24.059999999999999</v>
      </c>
      <c r="I242" s="242"/>
      <c r="J242" s="237"/>
      <c r="K242" s="237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250</v>
      </c>
      <c r="AU242" s="247" t="s">
        <v>8</v>
      </c>
      <c r="AV242" s="13" t="s">
        <v>85</v>
      </c>
      <c r="AW242" s="13" t="s">
        <v>38</v>
      </c>
      <c r="AX242" s="13" t="s">
        <v>77</v>
      </c>
      <c r="AY242" s="247" t="s">
        <v>151</v>
      </c>
    </row>
    <row r="243" s="14" customFormat="1">
      <c r="A243" s="14"/>
      <c r="B243" s="248"/>
      <c r="C243" s="249"/>
      <c r="D243" s="238" t="s">
        <v>250</v>
      </c>
      <c r="E243" s="250" t="s">
        <v>20</v>
      </c>
      <c r="F243" s="251" t="s">
        <v>326</v>
      </c>
      <c r="G243" s="249"/>
      <c r="H243" s="252">
        <v>52.759999999999998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8" t="s">
        <v>250</v>
      </c>
      <c r="AU243" s="258" t="s">
        <v>8</v>
      </c>
      <c r="AV243" s="14" t="s">
        <v>166</v>
      </c>
      <c r="AW243" s="14" t="s">
        <v>38</v>
      </c>
      <c r="AX243" s="14" t="s">
        <v>8</v>
      </c>
      <c r="AY243" s="258" t="s">
        <v>151</v>
      </c>
    </row>
    <row r="244" s="2" customFormat="1" ht="24.15" customHeight="1">
      <c r="A244" s="39"/>
      <c r="B244" s="40"/>
      <c r="C244" s="213" t="s">
        <v>321</v>
      </c>
      <c r="D244" s="213" t="s">
        <v>154</v>
      </c>
      <c r="E244" s="214" t="s">
        <v>1254</v>
      </c>
      <c r="F244" s="215" t="s">
        <v>1255</v>
      </c>
      <c r="G244" s="216" t="s">
        <v>157</v>
      </c>
      <c r="H244" s="217">
        <v>2</v>
      </c>
      <c r="I244" s="218"/>
      <c r="J244" s="219">
        <f>ROUND(I244*H244,0)</f>
        <v>0</v>
      </c>
      <c r="K244" s="215" t="s">
        <v>20</v>
      </c>
      <c r="L244" s="45"/>
      <c r="M244" s="220" t="s">
        <v>20</v>
      </c>
      <c r="N244" s="221" t="s">
        <v>48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166</v>
      </c>
      <c r="AT244" s="224" t="s">
        <v>154</v>
      </c>
      <c r="AU244" s="224" t="s">
        <v>8</v>
      </c>
      <c r="AY244" s="18" t="s">
        <v>151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</v>
      </c>
      <c r="BK244" s="225">
        <f>ROUND(I244*H244,0)</f>
        <v>0</v>
      </c>
      <c r="BL244" s="18" t="s">
        <v>166</v>
      </c>
      <c r="BM244" s="224" t="s">
        <v>1256</v>
      </c>
    </row>
    <row r="245" s="12" customFormat="1" ht="25.92" customHeight="1">
      <c r="A245" s="12"/>
      <c r="B245" s="197"/>
      <c r="C245" s="198"/>
      <c r="D245" s="199" t="s">
        <v>76</v>
      </c>
      <c r="E245" s="200" t="s">
        <v>1257</v>
      </c>
      <c r="F245" s="200" t="s">
        <v>1258</v>
      </c>
      <c r="G245" s="198"/>
      <c r="H245" s="198"/>
      <c r="I245" s="201"/>
      <c r="J245" s="202">
        <f>BK245</f>
        <v>0</v>
      </c>
      <c r="K245" s="198"/>
      <c r="L245" s="203"/>
      <c r="M245" s="204"/>
      <c r="N245" s="205"/>
      <c r="O245" s="205"/>
      <c r="P245" s="206">
        <f>SUM(P246:P249)</f>
        <v>0</v>
      </c>
      <c r="Q245" s="205"/>
      <c r="R245" s="206">
        <f>SUM(R246:R249)</f>
        <v>0</v>
      </c>
      <c r="S245" s="205"/>
      <c r="T245" s="207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8" t="s">
        <v>8</v>
      </c>
      <c r="AT245" s="209" t="s">
        <v>76</v>
      </c>
      <c r="AU245" s="209" t="s">
        <v>77</v>
      </c>
      <c r="AY245" s="208" t="s">
        <v>151</v>
      </c>
      <c r="BK245" s="210">
        <f>SUM(BK246:BK249)</f>
        <v>0</v>
      </c>
    </row>
    <row r="246" s="2" customFormat="1" ht="16.5" customHeight="1">
      <c r="A246" s="39"/>
      <c r="B246" s="40"/>
      <c r="C246" s="213" t="s">
        <v>327</v>
      </c>
      <c r="D246" s="213" t="s">
        <v>154</v>
      </c>
      <c r="E246" s="214" t="s">
        <v>1259</v>
      </c>
      <c r="F246" s="215" t="s">
        <v>1260</v>
      </c>
      <c r="G246" s="216" t="s">
        <v>1188</v>
      </c>
      <c r="H246" s="217">
        <v>1</v>
      </c>
      <c r="I246" s="218"/>
      <c r="J246" s="219">
        <f>ROUND(I246*H246,0)</f>
        <v>0</v>
      </c>
      <c r="K246" s="215" t="s">
        <v>20</v>
      </c>
      <c r="L246" s="45"/>
      <c r="M246" s="220" t="s">
        <v>20</v>
      </c>
      <c r="N246" s="221" t="s">
        <v>48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166</v>
      </c>
      <c r="AT246" s="224" t="s">
        <v>154</v>
      </c>
      <c r="AU246" s="224" t="s">
        <v>8</v>
      </c>
      <c r="AY246" s="18" t="s">
        <v>151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8</v>
      </c>
      <c r="BK246" s="225">
        <f>ROUND(I246*H246,0)</f>
        <v>0</v>
      </c>
      <c r="BL246" s="18" t="s">
        <v>166</v>
      </c>
      <c r="BM246" s="224" t="s">
        <v>1261</v>
      </c>
    </row>
    <row r="247" s="2" customFormat="1" ht="16.5" customHeight="1">
      <c r="A247" s="39"/>
      <c r="B247" s="40"/>
      <c r="C247" s="213" t="s">
        <v>331</v>
      </c>
      <c r="D247" s="213" t="s">
        <v>154</v>
      </c>
      <c r="E247" s="214" t="s">
        <v>1262</v>
      </c>
      <c r="F247" s="215" t="s">
        <v>1263</v>
      </c>
      <c r="G247" s="216" t="s">
        <v>1188</v>
      </c>
      <c r="H247" s="217">
        <v>1</v>
      </c>
      <c r="I247" s="218"/>
      <c r="J247" s="219">
        <f>ROUND(I247*H247,0)</f>
        <v>0</v>
      </c>
      <c r="K247" s="215" t="s">
        <v>20</v>
      </c>
      <c r="L247" s="45"/>
      <c r="M247" s="220" t="s">
        <v>20</v>
      </c>
      <c r="N247" s="221" t="s">
        <v>48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166</v>
      </c>
      <c r="AT247" s="224" t="s">
        <v>154</v>
      </c>
      <c r="AU247" s="224" t="s">
        <v>8</v>
      </c>
      <c r="AY247" s="18" t="s">
        <v>151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</v>
      </c>
      <c r="BK247" s="225">
        <f>ROUND(I247*H247,0)</f>
        <v>0</v>
      </c>
      <c r="BL247" s="18" t="s">
        <v>166</v>
      </c>
      <c r="BM247" s="224" t="s">
        <v>1264</v>
      </c>
    </row>
    <row r="248" s="2" customFormat="1" ht="16.5" customHeight="1">
      <c r="A248" s="39"/>
      <c r="B248" s="40"/>
      <c r="C248" s="213" t="s">
        <v>335</v>
      </c>
      <c r="D248" s="213" t="s">
        <v>154</v>
      </c>
      <c r="E248" s="214" t="s">
        <v>1265</v>
      </c>
      <c r="F248" s="215" t="s">
        <v>1266</v>
      </c>
      <c r="G248" s="216" t="s">
        <v>1188</v>
      </c>
      <c r="H248" s="217">
        <v>1</v>
      </c>
      <c r="I248" s="218"/>
      <c r="J248" s="219">
        <f>ROUND(I248*H248,0)</f>
        <v>0</v>
      </c>
      <c r="K248" s="215" t="s">
        <v>20</v>
      </c>
      <c r="L248" s="45"/>
      <c r="M248" s="220" t="s">
        <v>20</v>
      </c>
      <c r="N248" s="221" t="s">
        <v>48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166</v>
      </c>
      <c r="AT248" s="224" t="s">
        <v>154</v>
      </c>
      <c r="AU248" s="224" t="s">
        <v>8</v>
      </c>
      <c r="AY248" s="18" t="s">
        <v>151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</v>
      </c>
      <c r="BK248" s="225">
        <f>ROUND(I248*H248,0)</f>
        <v>0</v>
      </c>
      <c r="BL248" s="18" t="s">
        <v>166</v>
      </c>
      <c r="BM248" s="224" t="s">
        <v>1267</v>
      </c>
    </row>
    <row r="249" s="2" customFormat="1" ht="16.5" customHeight="1">
      <c r="A249" s="39"/>
      <c r="B249" s="40"/>
      <c r="C249" s="213" t="s">
        <v>339</v>
      </c>
      <c r="D249" s="213" t="s">
        <v>154</v>
      </c>
      <c r="E249" s="214" t="s">
        <v>1268</v>
      </c>
      <c r="F249" s="215" t="s">
        <v>1269</v>
      </c>
      <c r="G249" s="216" t="s">
        <v>1188</v>
      </c>
      <c r="H249" s="217">
        <v>1</v>
      </c>
      <c r="I249" s="218"/>
      <c r="J249" s="219">
        <f>ROUND(I249*H249,0)</f>
        <v>0</v>
      </c>
      <c r="K249" s="215" t="s">
        <v>20</v>
      </c>
      <c r="L249" s="45"/>
      <c r="M249" s="220" t="s">
        <v>20</v>
      </c>
      <c r="N249" s="221" t="s">
        <v>48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166</v>
      </c>
      <c r="AT249" s="224" t="s">
        <v>154</v>
      </c>
      <c r="AU249" s="224" t="s">
        <v>8</v>
      </c>
      <c r="AY249" s="18" t="s">
        <v>151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8</v>
      </c>
      <c r="BK249" s="225">
        <f>ROUND(I249*H249,0)</f>
        <v>0</v>
      </c>
      <c r="BL249" s="18" t="s">
        <v>166</v>
      </c>
      <c r="BM249" s="224" t="s">
        <v>1270</v>
      </c>
    </row>
    <row r="250" s="12" customFormat="1" ht="25.92" customHeight="1">
      <c r="A250" s="12"/>
      <c r="B250" s="197"/>
      <c r="C250" s="198"/>
      <c r="D250" s="199" t="s">
        <v>76</v>
      </c>
      <c r="E250" s="200" t="s">
        <v>1271</v>
      </c>
      <c r="F250" s="200" t="s">
        <v>1272</v>
      </c>
      <c r="G250" s="198"/>
      <c r="H250" s="198"/>
      <c r="I250" s="201"/>
      <c r="J250" s="202">
        <f>BK250</f>
        <v>0</v>
      </c>
      <c r="K250" s="198"/>
      <c r="L250" s="203"/>
      <c r="M250" s="204"/>
      <c r="N250" s="205"/>
      <c r="O250" s="205"/>
      <c r="P250" s="206">
        <f>SUM(P251:P254)</f>
        <v>0</v>
      </c>
      <c r="Q250" s="205"/>
      <c r="R250" s="206">
        <f>SUM(R251:R254)</f>
        <v>0</v>
      </c>
      <c r="S250" s="205"/>
      <c r="T250" s="207">
        <f>SUM(T251:T254)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8" t="s">
        <v>85</v>
      </c>
      <c r="AT250" s="209" t="s">
        <v>76</v>
      </c>
      <c r="AU250" s="209" t="s">
        <v>77</v>
      </c>
      <c r="AY250" s="208" t="s">
        <v>151</v>
      </c>
      <c r="BK250" s="210">
        <f>SUM(BK251:BK254)</f>
        <v>0</v>
      </c>
    </row>
    <row r="251" s="2" customFormat="1" ht="16.5" customHeight="1">
      <c r="A251" s="39"/>
      <c r="B251" s="40"/>
      <c r="C251" s="213" t="s">
        <v>343</v>
      </c>
      <c r="D251" s="213" t="s">
        <v>154</v>
      </c>
      <c r="E251" s="214" t="s">
        <v>1273</v>
      </c>
      <c r="F251" s="215" t="s">
        <v>1274</v>
      </c>
      <c r="G251" s="216" t="s">
        <v>224</v>
      </c>
      <c r="H251" s="217">
        <v>153.96000000000001</v>
      </c>
      <c r="I251" s="218"/>
      <c r="J251" s="219">
        <f>ROUND(I251*H251,0)</f>
        <v>0</v>
      </c>
      <c r="K251" s="215" t="s">
        <v>20</v>
      </c>
      <c r="L251" s="45"/>
      <c r="M251" s="220" t="s">
        <v>20</v>
      </c>
      <c r="N251" s="221" t="s">
        <v>48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221</v>
      </c>
      <c r="AT251" s="224" t="s">
        <v>154</v>
      </c>
      <c r="AU251" s="224" t="s">
        <v>8</v>
      </c>
      <c r="AY251" s="18" t="s">
        <v>151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</v>
      </c>
      <c r="BK251" s="225">
        <f>ROUND(I251*H251,0)</f>
        <v>0</v>
      </c>
      <c r="BL251" s="18" t="s">
        <v>221</v>
      </c>
      <c r="BM251" s="224" t="s">
        <v>1275</v>
      </c>
    </row>
    <row r="252" s="15" customFormat="1">
      <c r="A252" s="15"/>
      <c r="B252" s="273"/>
      <c r="C252" s="274"/>
      <c r="D252" s="238" t="s">
        <v>250</v>
      </c>
      <c r="E252" s="275" t="s">
        <v>20</v>
      </c>
      <c r="F252" s="276" t="s">
        <v>1276</v>
      </c>
      <c r="G252" s="274"/>
      <c r="H252" s="275" t="s">
        <v>20</v>
      </c>
      <c r="I252" s="277"/>
      <c r="J252" s="274"/>
      <c r="K252" s="274"/>
      <c r="L252" s="278"/>
      <c r="M252" s="279"/>
      <c r="N252" s="280"/>
      <c r="O252" s="280"/>
      <c r="P252" s="280"/>
      <c r="Q252" s="280"/>
      <c r="R252" s="280"/>
      <c r="S252" s="280"/>
      <c r="T252" s="28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2" t="s">
        <v>250</v>
      </c>
      <c r="AU252" s="282" t="s">
        <v>8</v>
      </c>
      <c r="AV252" s="15" t="s">
        <v>8</v>
      </c>
      <c r="AW252" s="15" t="s">
        <v>38</v>
      </c>
      <c r="AX252" s="15" t="s">
        <v>77</v>
      </c>
      <c r="AY252" s="282" t="s">
        <v>151</v>
      </c>
    </row>
    <row r="253" s="13" customFormat="1">
      <c r="A253" s="13"/>
      <c r="B253" s="236"/>
      <c r="C253" s="237"/>
      <c r="D253" s="238" t="s">
        <v>250</v>
      </c>
      <c r="E253" s="239" t="s">
        <v>20</v>
      </c>
      <c r="F253" s="240" t="s">
        <v>1277</v>
      </c>
      <c r="G253" s="237"/>
      <c r="H253" s="241">
        <v>153.96000000000001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7" t="s">
        <v>250</v>
      </c>
      <c r="AU253" s="247" t="s">
        <v>8</v>
      </c>
      <c r="AV253" s="13" t="s">
        <v>85</v>
      </c>
      <c r="AW253" s="13" t="s">
        <v>38</v>
      </c>
      <c r="AX253" s="13" t="s">
        <v>77</v>
      </c>
      <c r="AY253" s="247" t="s">
        <v>151</v>
      </c>
    </row>
    <row r="254" s="14" customFormat="1">
      <c r="A254" s="14"/>
      <c r="B254" s="248"/>
      <c r="C254" s="249"/>
      <c r="D254" s="238" t="s">
        <v>250</v>
      </c>
      <c r="E254" s="250" t="s">
        <v>20</v>
      </c>
      <c r="F254" s="251" t="s">
        <v>326</v>
      </c>
      <c r="G254" s="249"/>
      <c r="H254" s="252">
        <v>153.96000000000001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8" t="s">
        <v>250</v>
      </c>
      <c r="AU254" s="258" t="s">
        <v>8</v>
      </c>
      <c r="AV254" s="14" t="s">
        <v>166</v>
      </c>
      <c r="AW254" s="14" t="s">
        <v>38</v>
      </c>
      <c r="AX254" s="14" t="s">
        <v>8</v>
      </c>
      <c r="AY254" s="258" t="s">
        <v>151</v>
      </c>
    </row>
    <row r="255" s="12" customFormat="1" ht="25.92" customHeight="1">
      <c r="A255" s="12"/>
      <c r="B255" s="197"/>
      <c r="C255" s="198"/>
      <c r="D255" s="199" t="s">
        <v>76</v>
      </c>
      <c r="E255" s="200" t="s">
        <v>1278</v>
      </c>
      <c r="F255" s="200" t="s">
        <v>1279</v>
      </c>
      <c r="G255" s="198"/>
      <c r="H255" s="198"/>
      <c r="I255" s="201"/>
      <c r="J255" s="202">
        <f>BK255</f>
        <v>0</v>
      </c>
      <c r="K255" s="198"/>
      <c r="L255" s="203"/>
      <c r="M255" s="204"/>
      <c r="N255" s="205"/>
      <c r="O255" s="205"/>
      <c r="P255" s="206">
        <f>SUM(P256:P260)</f>
        <v>0</v>
      </c>
      <c r="Q255" s="205"/>
      <c r="R255" s="206">
        <f>SUM(R256:R260)</f>
        <v>0</v>
      </c>
      <c r="S255" s="205"/>
      <c r="T255" s="207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8" t="s">
        <v>85</v>
      </c>
      <c r="AT255" s="209" t="s">
        <v>76</v>
      </c>
      <c r="AU255" s="209" t="s">
        <v>77</v>
      </c>
      <c r="AY255" s="208" t="s">
        <v>151</v>
      </c>
      <c r="BK255" s="210">
        <f>SUM(BK256:BK260)</f>
        <v>0</v>
      </c>
    </row>
    <row r="256" s="2" customFormat="1" ht="24.15" customHeight="1">
      <c r="A256" s="39"/>
      <c r="B256" s="40"/>
      <c r="C256" s="213" t="s">
        <v>347</v>
      </c>
      <c r="D256" s="213" t="s">
        <v>154</v>
      </c>
      <c r="E256" s="214" t="s">
        <v>1280</v>
      </c>
      <c r="F256" s="215" t="s">
        <v>1281</v>
      </c>
      <c r="G256" s="216" t="s">
        <v>224</v>
      </c>
      <c r="H256" s="217">
        <v>76.980999999999995</v>
      </c>
      <c r="I256" s="218"/>
      <c r="J256" s="219">
        <f>ROUND(I256*H256,0)</f>
        <v>0</v>
      </c>
      <c r="K256" s="215" t="s">
        <v>20</v>
      </c>
      <c r="L256" s="45"/>
      <c r="M256" s="220" t="s">
        <v>20</v>
      </c>
      <c r="N256" s="221" t="s">
        <v>48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221</v>
      </c>
      <c r="AT256" s="224" t="s">
        <v>154</v>
      </c>
      <c r="AU256" s="224" t="s">
        <v>8</v>
      </c>
      <c r="AY256" s="18" t="s">
        <v>151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</v>
      </c>
      <c r="BK256" s="225">
        <f>ROUND(I256*H256,0)</f>
        <v>0</v>
      </c>
      <c r="BL256" s="18" t="s">
        <v>221</v>
      </c>
      <c r="BM256" s="224" t="s">
        <v>1282</v>
      </c>
    </row>
    <row r="257" s="13" customFormat="1">
      <c r="A257" s="13"/>
      <c r="B257" s="236"/>
      <c r="C257" s="237"/>
      <c r="D257" s="238" t="s">
        <v>250</v>
      </c>
      <c r="E257" s="239" t="s">
        <v>20</v>
      </c>
      <c r="F257" s="240" t="s">
        <v>1283</v>
      </c>
      <c r="G257" s="237"/>
      <c r="H257" s="241">
        <v>35.831000000000003</v>
      </c>
      <c r="I257" s="242"/>
      <c r="J257" s="237"/>
      <c r="K257" s="237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250</v>
      </c>
      <c r="AU257" s="247" t="s">
        <v>8</v>
      </c>
      <c r="AV257" s="13" t="s">
        <v>85</v>
      </c>
      <c r="AW257" s="13" t="s">
        <v>38</v>
      </c>
      <c r="AX257" s="13" t="s">
        <v>77</v>
      </c>
      <c r="AY257" s="247" t="s">
        <v>151</v>
      </c>
    </row>
    <row r="258" s="13" customFormat="1">
      <c r="A258" s="13"/>
      <c r="B258" s="236"/>
      <c r="C258" s="237"/>
      <c r="D258" s="238" t="s">
        <v>250</v>
      </c>
      <c r="E258" s="239" t="s">
        <v>20</v>
      </c>
      <c r="F258" s="240" t="s">
        <v>1284</v>
      </c>
      <c r="G258" s="237"/>
      <c r="H258" s="241">
        <v>40.25</v>
      </c>
      <c r="I258" s="242"/>
      <c r="J258" s="237"/>
      <c r="K258" s="237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250</v>
      </c>
      <c r="AU258" s="247" t="s">
        <v>8</v>
      </c>
      <c r="AV258" s="13" t="s">
        <v>85</v>
      </c>
      <c r="AW258" s="13" t="s">
        <v>38</v>
      </c>
      <c r="AX258" s="13" t="s">
        <v>77</v>
      </c>
      <c r="AY258" s="247" t="s">
        <v>151</v>
      </c>
    </row>
    <row r="259" s="13" customFormat="1">
      <c r="A259" s="13"/>
      <c r="B259" s="236"/>
      <c r="C259" s="237"/>
      <c r="D259" s="238" t="s">
        <v>250</v>
      </c>
      <c r="E259" s="239" t="s">
        <v>20</v>
      </c>
      <c r="F259" s="240" t="s">
        <v>1285</v>
      </c>
      <c r="G259" s="237"/>
      <c r="H259" s="241">
        <v>0.90000000000000002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250</v>
      </c>
      <c r="AU259" s="247" t="s">
        <v>8</v>
      </c>
      <c r="AV259" s="13" t="s">
        <v>85</v>
      </c>
      <c r="AW259" s="13" t="s">
        <v>38</v>
      </c>
      <c r="AX259" s="13" t="s">
        <v>77</v>
      </c>
      <c r="AY259" s="247" t="s">
        <v>151</v>
      </c>
    </row>
    <row r="260" s="14" customFormat="1">
      <c r="A260" s="14"/>
      <c r="B260" s="248"/>
      <c r="C260" s="249"/>
      <c r="D260" s="238" t="s">
        <v>250</v>
      </c>
      <c r="E260" s="250" t="s">
        <v>20</v>
      </c>
      <c r="F260" s="251" t="s">
        <v>326</v>
      </c>
      <c r="G260" s="249"/>
      <c r="H260" s="252">
        <v>76.980999999999995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8" t="s">
        <v>250</v>
      </c>
      <c r="AU260" s="258" t="s">
        <v>8</v>
      </c>
      <c r="AV260" s="14" t="s">
        <v>166</v>
      </c>
      <c r="AW260" s="14" t="s">
        <v>38</v>
      </c>
      <c r="AX260" s="14" t="s">
        <v>8</v>
      </c>
      <c r="AY260" s="258" t="s">
        <v>151</v>
      </c>
    </row>
    <row r="261" s="12" customFormat="1" ht="25.92" customHeight="1">
      <c r="A261" s="12"/>
      <c r="B261" s="197"/>
      <c r="C261" s="198"/>
      <c r="D261" s="199" t="s">
        <v>76</v>
      </c>
      <c r="E261" s="200" t="s">
        <v>1286</v>
      </c>
      <c r="F261" s="200" t="s">
        <v>1287</v>
      </c>
      <c r="G261" s="198"/>
      <c r="H261" s="198"/>
      <c r="I261" s="201"/>
      <c r="J261" s="202">
        <f>BK261</f>
        <v>0</v>
      </c>
      <c r="K261" s="198"/>
      <c r="L261" s="203"/>
      <c r="M261" s="204"/>
      <c r="N261" s="205"/>
      <c r="O261" s="205"/>
      <c r="P261" s="206">
        <f>SUM(P262:P273)</f>
        <v>0</v>
      </c>
      <c r="Q261" s="205"/>
      <c r="R261" s="206">
        <f>SUM(R262:R273)</f>
        <v>0</v>
      </c>
      <c r="S261" s="205"/>
      <c r="T261" s="207">
        <f>SUM(T262:T273)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85</v>
      </c>
      <c r="AT261" s="209" t="s">
        <v>76</v>
      </c>
      <c r="AU261" s="209" t="s">
        <v>77</v>
      </c>
      <c r="AY261" s="208" t="s">
        <v>151</v>
      </c>
      <c r="BK261" s="210">
        <f>SUM(BK262:BK273)</f>
        <v>0</v>
      </c>
    </row>
    <row r="262" s="2" customFormat="1" ht="16.5" customHeight="1">
      <c r="A262" s="39"/>
      <c r="B262" s="40"/>
      <c r="C262" s="213" t="s">
        <v>351</v>
      </c>
      <c r="D262" s="213" t="s">
        <v>154</v>
      </c>
      <c r="E262" s="214" t="s">
        <v>1288</v>
      </c>
      <c r="F262" s="215" t="s">
        <v>1289</v>
      </c>
      <c r="G262" s="216" t="s">
        <v>224</v>
      </c>
      <c r="H262" s="217">
        <v>2.52</v>
      </c>
      <c r="I262" s="218"/>
      <c r="J262" s="219">
        <f>ROUND(I262*H262,0)</f>
        <v>0</v>
      </c>
      <c r="K262" s="215" t="s">
        <v>20</v>
      </c>
      <c r="L262" s="45"/>
      <c r="M262" s="220" t="s">
        <v>20</v>
      </c>
      <c r="N262" s="221" t="s">
        <v>48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221</v>
      </c>
      <c r="AT262" s="224" t="s">
        <v>154</v>
      </c>
      <c r="AU262" s="224" t="s">
        <v>8</v>
      </c>
      <c r="AY262" s="18" t="s">
        <v>151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8</v>
      </c>
      <c r="BK262" s="225">
        <f>ROUND(I262*H262,0)</f>
        <v>0</v>
      </c>
      <c r="BL262" s="18" t="s">
        <v>221</v>
      </c>
      <c r="BM262" s="224" t="s">
        <v>1290</v>
      </c>
    </row>
    <row r="263" s="13" customFormat="1">
      <c r="A263" s="13"/>
      <c r="B263" s="236"/>
      <c r="C263" s="237"/>
      <c r="D263" s="238" t="s">
        <v>250</v>
      </c>
      <c r="E263" s="239" t="s">
        <v>20</v>
      </c>
      <c r="F263" s="240" t="s">
        <v>1291</v>
      </c>
      <c r="G263" s="237"/>
      <c r="H263" s="241">
        <v>2.52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250</v>
      </c>
      <c r="AU263" s="247" t="s">
        <v>8</v>
      </c>
      <c r="AV263" s="13" t="s">
        <v>85</v>
      </c>
      <c r="AW263" s="13" t="s">
        <v>38</v>
      </c>
      <c r="AX263" s="13" t="s">
        <v>77</v>
      </c>
      <c r="AY263" s="247" t="s">
        <v>151</v>
      </c>
    </row>
    <row r="264" s="14" customFormat="1">
      <c r="A264" s="14"/>
      <c r="B264" s="248"/>
      <c r="C264" s="249"/>
      <c r="D264" s="238" t="s">
        <v>250</v>
      </c>
      <c r="E264" s="250" t="s">
        <v>20</v>
      </c>
      <c r="F264" s="251" t="s">
        <v>326</v>
      </c>
      <c r="G264" s="249"/>
      <c r="H264" s="252">
        <v>2.52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8" t="s">
        <v>250</v>
      </c>
      <c r="AU264" s="258" t="s">
        <v>8</v>
      </c>
      <c r="AV264" s="14" t="s">
        <v>166</v>
      </c>
      <c r="AW264" s="14" t="s">
        <v>38</v>
      </c>
      <c r="AX264" s="14" t="s">
        <v>8</v>
      </c>
      <c r="AY264" s="258" t="s">
        <v>151</v>
      </c>
    </row>
    <row r="265" s="2" customFormat="1" ht="16.5" customHeight="1">
      <c r="A265" s="39"/>
      <c r="B265" s="40"/>
      <c r="C265" s="213" t="s">
        <v>355</v>
      </c>
      <c r="D265" s="213" t="s">
        <v>154</v>
      </c>
      <c r="E265" s="214" t="s">
        <v>1292</v>
      </c>
      <c r="F265" s="215" t="s">
        <v>1293</v>
      </c>
      <c r="G265" s="216" t="s">
        <v>169</v>
      </c>
      <c r="H265" s="217">
        <v>35.539999999999999</v>
      </c>
      <c r="I265" s="218"/>
      <c r="J265" s="219">
        <f>ROUND(I265*H265,0)</f>
        <v>0</v>
      </c>
      <c r="K265" s="215" t="s">
        <v>20</v>
      </c>
      <c r="L265" s="45"/>
      <c r="M265" s="220" t="s">
        <v>20</v>
      </c>
      <c r="N265" s="221" t="s">
        <v>48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221</v>
      </c>
      <c r="AT265" s="224" t="s">
        <v>154</v>
      </c>
      <c r="AU265" s="224" t="s">
        <v>8</v>
      </c>
      <c r="AY265" s="18" t="s">
        <v>151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</v>
      </c>
      <c r="BK265" s="225">
        <f>ROUND(I265*H265,0)</f>
        <v>0</v>
      </c>
      <c r="BL265" s="18" t="s">
        <v>221</v>
      </c>
      <c r="BM265" s="224" t="s">
        <v>1294</v>
      </c>
    </row>
    <row r="266" s="13" customFormat="1">
      <c r="A266" s="13"/>
      <c r="B266" s="236"/>
      <c r="C266" s="237"/>
      <c r="D266" s="238" t="s">
        <v>250</v>
      </c>
      <c r="E266" s="239" t="s">
        <v>20</v>
      </c>
      <c r="F266" s="240" t="s">
        <v>1295</v>
      </c>
      <c r="G266" s="237"/>
      <c r="H266" s="241">
        <v>9.75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250</v>
      </c>
      <c r="AU266" s="247" t="s">
        <v>8</v>
      </c>
      <c r="AV266" s="13" t="s">
        <v>85</v>
      </c>
      <c r="AW266" s="13" t="s">
        <v>38</v>
      </c>
      <c r="AX266" s="13" t="s">
        <v>77</v>
      </c>
      <c r="AY266" s="247" t="s">
        <v>151</v>
      </c>
    </row>
    <row r="267" s="13" customFormat="1">
      <c r="A267" s="13"/>
      <c r="B267" s="236"/>
      <c r="C267" s="237"/>
      <c r="D267" s="238" t="s">
        <v>250</v>
      </c>
      <c r="E267" s="239" t="s">
        <v>20</v>
      </c>
      <c r="F267" s="240" t="s">
        <v>1296</v>
      </c>
      <c r="G267" s="237"/>
      <c r="H267" s="241">
        <v>8.0199999999999996</v>
      </c>
      <c r="I267" s="242"/>
      <c r="J267" s="237"/>
      <c r="K267" s="237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250</v>
      </c>
      <c r="AU267" s="247" t="s">
        <v>8</v>
      </c>
      <c r="AV267" s="13" t="s">
        <v>85</v>
      </c>
      <c r="AW267" s="13" t="s">
        <v>38</v>
      </c>
      <c r="AX267" s="13" t="s">
        <v>77</v>
      </c>
      <c r="AY267" s="247" t="s">
        <v>151</v>
      </c>
    </row>
    <row r="268" s="13" customFormat="1">
      <c r="A268" s="13"/>
      <c r="B268" s="236"/>
      <c r="C268" s="237"/>
      <c r="D268" s="238" t="s">
        <v>250</v>
      </c>
      <c r="E268" s="239" t="s">
        <v>20</v>
      </c>
      <c r="F268" s="240" t="s">
        <v>1295</v>
      </c>
      <c r="G268" s="237"/>
      <c r="H268" s="241">
        <v>9.75</v>
      </c>
      <c r="I268" s="242"/>
      <c r="J268" s="237"/>
      <c r="K268" s="237"/>
      <c r="L268" s="243"/>
      <c r="M268" s="244"/>
      <c r="N268" s="245"/>
      <c r="O268" s="245"/>
      <c r="P268" s="245"/>
      <c r="Q268" s="245"/>
      <c r="R268" s="245"/>
      <c r="S268" s="245"/>
      <c r="T268" s="24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7" t="s">
        <v>250</v>
      </c>
      <c r="AU268" s="247" t="s">
        <v>8</v>
      </c>
      <c r="AV268" s="13" t="s">
        <v>85</v>
      </c>
      <c r="AW268" s="13" t="s">
        <v>38</v>
      </c>
      <c r="AX268" s="13" t="s">
        <v>77</v>
      </c>
      <c r="AY268" s="247" t="s">
        <v>151</v>
      </c>
    </row>
    <row r="269" s="13" customFormat="1">
      <c r="A269" s="13"/>
      <c r="B269" s="236"/>
      <c r="C269" s="237"/>
      <c r="D269" s="238" t="s">
        <v>250</v>
      </c>
      <c r="E269" s="239" t="s">
        <v>20</v>
      </c>
      <c r="F269" s="240" t="s">
        <v>1296</v>
      </c>
      <c r="G269" s="237"/>
      <c r="H269" s="241">
        <v>8.0199999999999996</v>
      </c>
      <c r="I269" s="242"/>
      <c r="J269" s="237"/>
      <c r="K269" s="237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250</v>
      </c>
      <c r="AU269" s="247" t="s">
        <v>8</v>
      </c>
      <c r="AV269" s="13" t="s">
        <v>85</v>
      </c>
      <c r="AW269" s="13" t="s">
        <v>38</v>
      </c>
      <c r="AX269" s="13" t="s">
        <v>77</v>
      </c>
      <c r="AY269" s="247" t="s">
        <v>151</v>
      </c>
    </row>
    <row r="270" s="14" customFormat="1">
      <c r="A270" s="14"/>
      <c r="B270" s="248"/>
      <c r="C270" s="249"/>
      <c r="D270" s="238" t="s">
        <v>250</v>
      </c>
      <c r="E270" s="250" t="s">
        <v>20</v>
      </c>
      <c r="F270" s="251" t="s">
        <v>326</v>
      </c>
      <c r="G270" s="249"/>
      <c r="H270" s="252">
        <v>35.539999999999999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8" t="s">
        <v>250</v>
      </c>
      <c r="AU270" s="258" t="s">
        <v>8</v>
      </c>
      <c r="AV270" s="14" t="s">
        <v>166</v>
      </c>
      <c r="AW270" s="14" t="s">
        <v>38</v>
      </c>
      <c r="AX270" s="14" t="s">
        <v>8</v>
      </c>
      <c r="AY270" s="258" t="s">
        <v>151</v>
      </c>
    </row>
    <row r="271" s="2" customFormat="1" ht="16.5" customHeight="1">
      <c r="A271" s="39"/>
      <c r="B271" s="40"/>
      <c r="C271" s="213" t="s">
        <v>359</v>
      </c>
      <c r="D271" s="213" t="s">
        <v>154</v>
      </c>
      <c r="E271" s="214" t="s">
        <v>1297</v>
      </c>
      <c r="F271" s="215" t="s">
        <v>1298</v>
      </c>
      <c r="G271" s="216" t="s">
        <v>169</v>
      </c>
      <c r="H271" s="217">
        <v>9.1999999999999993</v>
      </c>
      <c r="I271" s="218"/>
      <c r="J271" s="219">
        <f>ROUND(I271*H271,0)</f>
        <v>0</v>
      </c>
      <c r="K271" s="215" t="s">
        <v>20</v>
      </c>
      <c r="L271" s="45"/>
      <c r="M271" s="220" t="s">
        <v>20</v>
      </c>
      <c r="N271" s="221" t="s">
        <v>48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221</v>
      </c>
      <c r="AT271" s="224" t="s">
        <v>154</v>
      </c>
      <c r="AU271" s="224" t="s">
        <v>8</v>
      </c>
      <c r="AY271" s="18" t="s">
        <v>151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8</v>
      </c>
      <c r="BK271" s="225">
        <f>ROUND(I271*H271,0)</f>
        <v>0</v>
      </c>
      <c r="BL271" s="18" t="s">
        <v>221</v>
      </c>
      <c r="BM271" s="224" t="s">
        <v>1299</v>
      </c>
    </row>
    <row r="272" s="13" customFormat="1">
      <c r="A272" s="13"/>
      <c r="B272" s="236"/>
      <c r="C272" s="237"/>
      <c r="D272" s="238" t="s">
        <v>250</v>
      </c>
      <c r="E272" s="239" t="s">
        <v>20</v>
      </c>
      <c r="F272" s="240" t="s">
        <v>1251</v>
      </c>
      <c r="G272" s="237"/>
      <c r="H272" s="241">
        <v>9.1999999999999993</v>
      </c>
      <c r="I272" s="242"/>
      <c r="J272" s="237"/>
      <c r="K272" s="237"/>
      <c r="L272" s="243"/>
      <c r="M272" s="244"/>
      <c r="N272" s="245"/>
      <c r="O272" s="245"/>
      <c r="P272" s="245"/>
      <c r="Q272" s="245"/>
      <c r="R272" s="245"/>
      <c r="S272" s="245"/>
      <c r="T272" s="24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7" t="s">
        <v>250</v>
      </c>
      <c r="AU272" s="247" t="s">
        <v>8</v>
      </c>
      <c r="AV272" s="13" t="s">
        <v>85</v>
      </c>
      <c r="AW272" s="13" t="s">
        <v>38</v>
      </c>
      <c r="AX272" s="13" t="s">
        <v>77</v>
      </c>
      <c r="AY272" s="247" t="s">
        <v>151</v>
      </c>
    </row>
    <row r="273" s="14" customFormat="1">
      <c r="A273" s="14"/>
      <c r="B273" s="248"/>
      <c r="C273" s="249"/>
      <c r="D273" s="238" t="s">
        <v>250</v>
      </c>
      <c r="E273" s="250" t="s">
        <v>20</v>
      </c>
      <c r="F273" s="251" t="s">
        <v>326</v>
      </c>
      <c r="G273" s="249"/>
      <c r="H273" s="252">
        <v>9.1999999999999993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8" t="s">
        <v>250</v>
      </c>
      <c r="AU273" s="258" t="s">
        <v>8</v>
      </c>
      <c r="AV273" s="14" t="s">
        <v>166</v>
      </c>
      <c r="AW273" s="14" t="s">
        <v>38</v>
      </c>
      <c r="AX273" s="14" t="s">
        <v>8</v>
      </c>
      <c r="AY273" s="258" t="s">
        <v>151</v>
      </c>
    </row>
    <row r="274" s="12" customFormat="1" ht="25.92" customHeight="1">
      <c r="A274" s="12"/>
      <c r="B274" s="197"/>
      <c r="C274" s="198"/>
      <c r="D274" s="199" t="s">
        <v>76</v>
      </c>
      <c r="E274" s="200" t="s">
        <v>1300</v>
      </c>
      <c r="F274" s="200" t="s">
        <v>1301</v>
      </c>
      <c r="G274" s="198"/>
      <c r="H274" s="198"/>
      <c r="I274" s="201"/>
      <c r="J274" s="202">
        <f>BK274</f>
        <v>0</v>
      </c>
      <c r="K274" s="198"/>
      <c r="L274" s="203"/>
      <c r="M274" s="204"/>
      <c r="N274" s="205"/>
      <c r="O274" s="205"/>
      <c r="P274" s="206">
        <f>SUM(P275:P280)</f>
        <v>0</v>
      </c>
      <c r="Q274" s="205"/>
      <c r="R274" s="206">
        <f>SUM(R275:R280)</f>
        <v>0</v>
      </c>
      <c r="S274" s="205"/>
      <c r="T274" s="207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8" t="s">
        <v>85</v>
      </c>
      <c r="AT274" s="209" t="s">
        <v>76</v>
      </c>
      <c r="AU274" s="209" t="s">
        <v>77</v>
      </c>
      <c r="AY274" s="208" t="s">
        <v>151</v>
      </c>
      <c r="BK274" s="210">
        <f>SUM(BK275:BK280)</f>
        <v>0</v>
      </c>
    </row>
    <row r="275" s="2" customFormat="1" ht="16.5" customHeight="1">
      <c r="A275" s="39"/>
      <c r="B275" s="40"/>
      <c r="C275" s="213" t="s">
        <v>363</v>
      </c>
      <c r="D275" s="213" t="s">
        <v>154</v>
      </c>
      <c r="E275" s="214" t="s">
        <v>1302</v>
      </c>
      <c r="F275" s="215" t="s">
        <v>1303</v>
      </c>
      <c r="G275" s="216" t="s">
        <v>157</v>
      </c>
      <c r="H275" s="217">
        <v>3</v>
      </c>
      <c r="I275" s="218"/>
      <c r="J275" s="219">
        <f>ROUND(I275*H275,0)</f>
        <v>0</v>
      </c>
      <c r="K275" s="215" t="s">
        <v>20</v>
      </c>
      <c r="L275" s="45"/>
      <c r="M275" s="220" t="s">
        <v>20</v>
      </c>
      <c r="N275" s="221" t="s">
        <v>48</v>
      </c>
      <c r="O275" s="85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221</v>
      </c>
      <c r="AT275" s="224" t="s">
        <v>154</v>
      </c>
      <c r="AU275" s="224" t="s">
        <v>8</v>
      </c>
      <c r="AY275" s="18" t="s">
        <v>151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</v>
      </c>
      <c r="BK275" s="225">
        <f>ROUND(I275*H275,0)</f>
        <v>0</v>
      </c>
      <c r="BL275" s="18" t="s">
        <v>221</v>
      </c>
      <c r="BM275" s="224" t="s">
        <v>1304</v>
      </c>
    </row>
    <row r="276" s="13" customFormat="1">
      <c r="A276" s="13"/>
      <c r="B276" s="236"/>
      <c r="C276" s="237"/>
      <c r="D276" s="238" t="s">
        <v>250</v>
      </c>
      <c r="E276" s="239" t="s">
        <v>20</v>
      </c>
      <c r="F276" s="240" t="s">
        <v>150</v>
      </c>
      <c r="G276" s="237"/>
      <c r="H276" s="241">
        <v>3</v>
      </c>
      <c r="I276" s="242"/>
      <c r="J276" s="237"/>
      <c r="K276" s="237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250</v>
      </c>
      <c r="AU276" s="247" t="s">
        <v>8</v>
      </c>
      <c r="AV276" s="13" t="s">
        <v>85</v>
      </c>
      <c r="AW276" s="13" t="s">
        <v>38</v>
      </c>
      <c r="AX276" s="13" t="s">
        <v>77</v>
      </c>
      <c r="AY276" s="247" t="s">
        <v>151</v>
      </c>
    </row>
    <row r="277" s="14" customFormat="1">
      <c r="A277" s="14"/>
      <c r="B277" s="248"/>
      <c r="C277" s="249"/>
      <c r="D277" s="238" t="s">
        <v>250</v>
      </c>
      <c r="E277" s="250" t="s">
        <v>20</v>
      </c>
      <c r="F277" s="251" t="s">
        <v>326</v>
      </c>
      <c r="G277" s="249"/>
      <c r="H277" s="252">
        <v>3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8" t="s">
        <v>250</v>
      </c>
      <c r="AU277" s="258" t="s">
        <v>8</v>
      </c>
      <c r="AV277" s="14" t="s">
        <v>166</v>
      </c>
      <c r="AW277" s="14" t="s">
        <v>38</v>
      </c>
      <c r="AX277" s="14" t="s">
        <v>8</v>
      </c>
      <c r="AY277" s="258" t="s">
        <v>151</v>
      </c>
    </row>
    <row r="278" s="2" customFormat="1" ht="16.5" customHeight="1">
      <c r="A278" s="39"/>
      <c r="B278" s="40"/>
      <c r="C278" s="213" t="s">
        <v>367</v>
      </c>
      <c r="D278" s="213" t="s">
        <v>154</v>
      </c>
      <c r="E278" s="214" t="s">
        <v>1305</v>
      </c>
      <c r="F278" s="215" t="s">
        <v>1306</v>
      </c>
      <c r="G278" s="216" t="s">
        <v>224</v>
      </c>
      <c r="H278" s="217">
        <v>7.7999999999999998</v>
      </c>
      <c r="I278" s="218"/>
      <c r="J278" s="219">
        <f>ROUND(I278*H278,0)</f>
        <v>0</v>
      </c>
      <c r="K278" s="215" t="s">
        <v>20</v>
      </c>
      <c r="L278" s="45"/>
      <c r="M278" s="220" t="s">
        <v>20</v>
      </c>
      <c r="N278" s="221" t="s">
        <v>48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221</v>
      </c>
      <c r="AT278" s="224" t="s">
        <v>154</v>
      </c>
      <c r="AU278" s="224" t="s">
        <v>8</v>
      </c>
      <c r="AY278" s="18" t="s">
        <v>151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</v>
      </c>
      <c r="BK278" s="225">
        <f>ROUND(I278*H278,0)</f>
        <v>0</v>
      </c>
      <c r="BL278" s="18" t="s">
        <v>221</v>
      </c>
      <c r="BM278" s="224" t="s">
        <v>1307</v>
      </c>
    </row>
    <row r="279" s="13" customFormat="1">
      <c r="A279" s="13"/>
      <c r="B279" s="236"/>
      <c r="C279" s="237"/>
      <c r="D279" s="238" t="s">
        <v>250</v>
      </c>
      <c r="E279" s="239" t="s">
        <v>20</v>
      </c>
      <c r="F279" s="240" t="s">
        <v>1308</v>
      </c>
      <c r="G279" s="237"/>
      <c r="H279" s="241">
        <v>7.7999999999999998</v>
      </c>
      <c r="I279" s="242"/>
      <c r="J279" s="237"/>
      <c r="K279" s="237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250</v>
      </c>
      <c r="AU279" s="247" t="s">
        <v>8</v>
      </c>
      <c r="AV279" s="13" t="s">
        <v>85</v>
      </c>
      <c r="AW279" s="13" t="s">
        <v>38</v>
      </c>
      <c r="AX279" s="13" t="s">
        <v>77</v>
      </c>
      <c r="AY279" s="247" t="s">
        <v>151</v>
      </c>
    </row>
    <row r="280" s="14" customFormat="1">
      <c r="A280" s="14"/>
      <c r="B280" s="248"/>
      <c r="C280" s="249"/>
      <c r="D280" s="238" t="s">
        <v>250</v>
      </c>
      <c r="E280" s="250" t="s">
        <v>20</v>
      </c>
      <c r="F280" s="251" t="s">
        <v>326</v>
      </c>
      <c r="G280" s="249"/>
      <c r="H280" s="252">
        <v>7.7999999999999998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8" t="s">
        <v>250</v>
      </c>
      <c r="AU280" s="258" t="s">
        <v>8</v>
      </c>
      <c r="AV280" s="14" t="s">
        <v>166</v>
      </c>
      <c r="AW280" s="14" t="s">
        <v>38</v>
      </c>
      <c r="AX280" s="14" t="s">
        <v>8</v>
      </c>
      <c r="AY280" s="258" t="s">
        <v>151</v>
      </c>
    </row>
    <row r="281" s="12" customFormat="1" ht="25.92" customHeight="1">
      <c r="A281" s="12"/>
      <c r="B281" s="197"/>
      <c r="C281" s="198"/>
      <c r="D281" s="199" t="s">
        <v>76</v>
      </c>
      <c r="E281" s="200" t="s">
        <v>1309</v>
      </c>
      <c r="F281" s="200" t="s">
        <v>1310</v>
      </c>
      <c r="G281" s="198"/>
      <c r="H281" s="198"/>
      <c r="I281" s="201"/>
      <c r="J281" s="202">
        <f>BK281</f>
        <v>0</v>
      </c>
      <c r="K281" s="198"/>
      <c r="L281" s="203"/>
      <c r="M281" s="204"/>
      <c r="N281" s="205"/>
      <c r="O281" s="205"/>
      <c r="P281" s="206">
        <f>P282</f>
        <v>0</v>
      </c>
      <c r="Q281" s="205"/>
      <c r="R281" s="206">
        <f>R282</f>
        <v>0</v>
      </c>
      <c r="S281" s="205"/>
      <c r="T281" s="207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8" t="s">
        <v>171</v>
      </c>
      <c r="AT281" s="209" t="s">
        <v>76</v>
      </c>
      <c r="AU281" s="209" t="s">
        <v>77</v>
      </c>
      <c r="AY281" s="208" t="s">
        <v>151</v>
      </c>
      <c r="BK281" s="210">
        <f>BK282</f>
        <v>0</v>
      </c>
    </row>
    <row r="282" s="2" customFormat="1" ht="16.5" customHeight="1">
      <c r="A282" s="39"/>
      <c r="B282" s="40"/>
      <c r="C282" s="213" t="s">
        <v>371</v>
      </c>
      <c r="D282" s="213" t="s">
        <v>154</v>
      </c>
      <c r="E282" s="214" t="s">
        <v>1311</v>
      </c>
      <c r="F282" s="215" t="s">
        <v>1312</v>
      </c>
      <c r="G282" s="216" t="s">
        <v>1313</v>
      </c>
      <c r="H282" s="283"/>
      <c r="I282" s="218"/>
      <c r="J282" s="219">
        <f>ROUND(I282*H282,0)</f>
        <v>0</v>
      </c>
      <c r="K282" s="215" t="s">
        <v>20</v>
      </c>
      <c r="L282" s="45"/>
      <c r="M282" s="259" t="s">
        <v>20</v>
      </c>
      <c r="N282" s="260" t="s">
        <v>48</v>
      </c>
      <c r="O282" s="261"/>
      <c r="P282" s="262">
        <f>O282*H282</f>
        <v>0</v>
      </c>
      <c r="Q282" s="262">
        <v>0</v>
      </c>
      <c r="R282" s="262">
        <f>Q282*H282</f>
        <v>0</v>
      </c>
      <c r="S282" s="262">
        <v>0</v>
      </c>
      <c r="T282" s="26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166</v>
      </c>
      <c r="AT282" s="224" t="s">
        <v>154</v>
      </c>
      <c r="AU282" s="224" t="s">
        <v>8</v>
      </c>
      <c r="AY282" s="18" t="s">
        <v>151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8</v>
      </c>
      <c r="BK282" s="225">
        <f>ROUND(I282*H282,0)</f>
        <v>0</v>
      </c>
      <c r="BL282" s="18" t="s">
        <v>166</v>
      </c>
      <c r="BM282" s="224" t="s">
        <v>1314</v>
      </c>
    </row>
    <row r="283" s="2" customFormat="1" ht="6.96" customHeight="1">
      <c r="A283" s="39"/>
      <c r="B283" s="60"/>
      <c r="C283" s="61"/>
      <c r="D283" s="61"/>
      <c r="E283" s="61"/>
      <c r="F283" s="61"/>
      <c r="G283" s="61"/>
      <c r="H283" s="61"/>
      <c r="I283" s="61"/>
      <c r="J283" s="61"/>
      <c r="K283" s="61"/>
      <c r="L283" s="45"/>
      <c r="M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</sheetData>
  <sheetProtection sheet="1" autoFilter="0" formatColumns="0" formatRows="0" objects="1" scenarios="1" spinCount="100000" saltValue="zjVQpZI488bD04FLp7xw7I90/S8SrQmDAhuY+PK9ww7V4nHU3gerBMhvtOVvCDmiEWem2gNuGWgh581ZkZb47w==" hashValue="qnOza+P/XpVMmsi4EeMxz7qUDD6TbByRZE5hcoFslhT4XWFUQLnSl9WXDMuR5B1NQ6zTyNAUhSAJB81S+EKlTQ==" algorithmName="SHA-512" password="CCF2"/>
  <autoFilter ref="C90:K28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4" customWidth="1"/>
    <col min="2" max="2" width="1.667969" style="284" customWidth="1"/>
    <col min="3" max="4" width="5" style="284" customWidth="1"/>
    <col min="5" max="5" width="11.66016" style="284" customWidth="1"/>
    <col min="6" max="6" width="9.160156" style="284" customWidth="1"/>
    <col min="7" max="7" width="5" style="284" customWidth="1"/>
    <col min="8" max="8" width="77.83203" style="284" customWidth="1"/>
    <col min="9" max="10" width="20" style="284" customWidth="1"/>
    <col min="11" max="11" width="1.667969" style="284" customWidth="1"/>
  </cols>
  <sheetData>
    <row r="1" s="1" customFormat="1" ht="37.5" customHeight="1"/>
    <row r="2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6" customFormat="1" ht="45" customHeight="1">
      <c r="B3" s="288"/>
      <c r="C3" s="289" t="s">
        <v>1315</v>
      </c>
      <c r="D3" s="289"/>
      <c r="E3" s="289"/>
      <c r="F3" s="289"/>
      <c r="G3" s="289"/>
      <c r="H3" s="289"/>
      <c r="I3" s="289"/>
      <c r="J3" s="289"/>
      <c r="K3" s="290"/>
    </row>
    <row r="4" s="1" customFormat="1" ht="25.5" customHeight="1">
      <c r="B4" s="291"/>
      <c r="C4" s="292" t="s">
        <v>1316</v>
      </c>
      <c r="D4" s="292"/>
      <c r="E4" s="292"/>
      <c r="F4" s="292"/>
      <c r="G4" s="292"/>
      <c r="H4" s="292"/>
      <c r="I4" s="292"/>
      <c r="J4" s="292"/>
      <c r="K4" s="293"/>
    </row>
    <row r="5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="1" customFormat="1" ht="15" customHeight="1">
      <c r="B6" s="291"/>
      <c r="C6" s="295" t="s">
        <v>1317</v>
      </c>
      <c r="D6" s="295"/>
      <c r="E6" s="295"/>
      <c r="F6" s="295"/>
      <c r="G6" s="295"/>
      <c r="H6" s="295"/>
      <c r="I6" s="295"/>
      <c r="J6" s="295"/>
      <c r="K6" s="293"/>
    </row>
    <row r="7" s="1" customFormat="1" ht="15" customHeight="1">
      <c r="B7" s="296"/>
      <c r="C7" s="295" t="s">
        <v>1318</v>
      </c>
      <c r="D7" s="295"/>
      <c r="E7" s="295"/>
      <c r="F7" s="295"/>
      <c r="G7" s="295"/>
      <c r="H7" s="295"/>
      <c r="I7" s="295"/>
      <c r="J7" s="295"/>
      <c r="K7" s="293"/>
    </row>
    <row r="8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="1" customFormat="1" ht="15" customHeight="1">
      <c r="B9" s="296"/>
      <c r="C9" s="295" t="s">
        <v>1319</v>
      </c>
      <c r="D9" s="295"/>
      <c r="E9" s="295"/>
      <c r="F9" s="295"/>
      <c r="G9" s="295"/>
      <c r="H9" s="295"/>
      <c r="I9" s="295"/>
      <c r="J9" s="295"/>
      <c r="K9" s="293"/>
    </row>
    <row r="10" s="1" customFormat="1" ht="15" customHeight="1">
      <c r="B10" s="296"/>
      <c r="C10" s="295"/>
      <c r="D10" s="295" t="s">
        <v>1320</v>
      </c>
      <c r="E10" s="295"/>
      <c r="F10" s="295"/>
      <c r="G10" s="295"/>
      <c r="H10" s="295"/>
      <c r="I10" s="295"/>
      <c r="J10" s="295"/>
      <c r="K10" s="293"/>
    </row>
    <row r="11" s="1" customFormat="1" ht="15" customHeight="1">
      <c r="B11" s="296"/>
      <c r="C11" s="297"/>
      <c r="D11" s="295" t="s">
        <v>1321</v>
      </c>
      <c r="E11" s="295"/>
      <c r="F11" s="295"/>
      <c r="G11" s="295"/>
      <c r="H11" s="295"/>
      <c r="I11" s="295"/>
      <c r="J11" s="295"/>
      <c r="K11" s="293"/>
    </row>
    <row r="12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="1" customFormat="1" ht="15" customHeight="1">
      <c r="B13" s="296"/>
      <c r="C13" s="297"/>
      <c r="D13" s="298" t="s">
        <v>1322</v>
      </c>
      <c r="E13" s="295"/>
      <c r="F13" s="295"/>
      <c r="G13" s="295"/>
      <c r="H13" s="295"/>
      <c r="I13" s="295"/>
      <c r="J13" s="295"/>
      <c r="K13" s="293"/>
    </row>
    <row r="14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="1" customFormat="1" ht="15" customHeight="1">
      <c r="B15" s="296"/>
      <c r="C15" s="297"/>
      <c r="D15" s="295" t="s">
        <v>1323</v>
      </c>
      <c r="E15" s="295"/>
      <c r="F15" s="295"/>
      <c r="G15" s="295"/>
      <c r="H15" s="295"/>
      <c r="I15" s="295"/>
      <c r="J15" s="295"/>
      <c r="K15" s="293"/>
    </row>
    <row r="16" s="1" customFormat="1" ht="15" customHeight="1">
      <c r="B16" s="296"/>
      <c r="C16" s="297"/>
      <c r="D16" s="295" t="s">
        <v>1324</v>
      </c>
      <c r="E16" s="295"/>
      <c r="F16" s="295"/>
      <c r="G16" s="295"/>
      <c r="H16" s="295"/>
      <c r="I16" s="295"/>
      <c r="J16" s="295"/>
      <c r="K16" s="293"/>
    </row>
    <row r="17" s="1" customFormat="1" ht="15" customHeight="1">
      <c r="B17" s="296"/>
      <c r="C17" s="297"/>
      <c r="D17" s="295" t="s">
        <v>1325</v>
      </c>
      <c r="E17" s="295"/>
      <c r="F17" s="295"/>
      <c r="G17" s="295"/>
      <c r="H17" s="295"/>
      <c r="I17" s="295"/>
      <c r="J17" s="295"/>
      <c r="K17" s="293"/>
    </row>
    <row r="18" s="1" customFormat="1" ht="15" customHeight="1">
      <c r="B18" s="296"/>
      <c r="C18" s="297"/>
      <c r="D18" s="297"/>
      <c r="E18" s="299" t="s">
        <v>83</v>
      </c>
      <c r="F18" s="295" t="s">
        <v>1326</v>
      </c>
      <c r="G18" s="295"/>
      <c r="H18" s="295"/>
      <c r="I18" s="295"/>
      <c r="J18" s="295"/>
      <c r="K18" s="293"/>
    </row>
    <row r="19" s="1" customFormat="1" ht="15" customHeight="1">
      <c r="B19" s="296"/>
      <c r="C19" s="297"/>
      <c r="D19" s="297"/>
      <c r="E19" s="299" t="s">
        <v>1327</v>
      </c>
      <c r="F19" s="295" t="s">
        <v>1328</v>
      </c>
      <c r="G19" s="295"/>
      <c r="H19" s="295"/>
      <c r="I19" s="295"/>
      <c r="J19" s="295"/>
      <c r="K19" s="293"/>
    </row>
    <row r="20" s="1" customFormat="1" ht="15" customHeight="1">
      <c r="B20" s="296"/>
      <c r="C20" s="297"/>
      <c r="D20" s="297"/>
      <c r="E20" s="299" t="s">
        <v>1329</v>
      </c>
      <c r="F20" s="295" t="s">
        <v>1330</v>
      </c>
      <c r="G20" s="295"/>
      <c r="H20" s="295"/>
      <c r="I20" s="295"/>
      <c r="J20" s="295"/>
      <c r="K20" s="293"/>
    </row>
    <row r="21" s="1" customFormat="1" ht="15" customHeight="1">
      <c r="B21" s="296"/>
      <c r="C21" s="297"/>
      <c r="D21" s="297"/>
      <c r="E21" s="299" t="s">
        <v>1331</v>
      </c>
      <c r="F21" s="295" t="s">
        <v>1332</v>
      </c>
      <c r="G21" s="295"/>
      <c r="H21" s="295"/>
      <c r="I21" s="295"/>
      <c r="J21" s="295"/>
      <c r="K21" s="293"/>
    </row>
    <row r="22" s="1" customFormat="1" ht="15" customHeight="1">
      <c r="B22" s="296"/>
      <c r="C22" s="297"/>
      <c r="D22" s="297"/>
      <c r="E22" s="299" t="s">
        <v>398</v>
      </c>
      <c r="F22" s="295" t="s">
        <v>399</v>
      </c>
      <c r="G22" s="295"/>
      <c r="H22" s="295"/>
      <c r="I22" s="295"/>
      <c r="J22" s="295"/>
      <c r="K22" s="293"/>
    </row>
    <row r="23" s="1" customFormat="1" ht="15" customHeight="1">
      <c r="B23" s="296"/>
      <c r="C23" s="297"/>
      <c r="D23" s="297"/>
      <c r="E23" s="299" t="s">
        <v>89</v>
      </c>
      <c r="F23" s="295" t="s">
        <v>1333</v>
      </c>
      <c r="G23" s="295"/>
      <c r="H23" s="295"/>
      <c r="I23" s="295"/>
      <c r="J23" s="295"/>
      <c r="K23" s="293"/>
    </row>
    <row r="24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="1" customFormat="1" ht="15" customHeight="1">
      <c r="B25" s="296"/>
      <c r="C25" s="295" t="s">
        <v>1334</v>
      </c>
      <c r="D25" s="295"/>
      <c r="E25" s="295"/>
      <c r="F25" s="295"/>
      <c r="G25" s="295"/>
      <c r="H25" s="295"/>
      <c r="I25" s="295"/>
      <c r="J25" s="295"/>
      <c r="K25" s="293"/>
    </row>
    <row r="26" s="1" customFormat="1" ht="15" customHeight="1">
      <c r="B26" s="296"/>
      <c r="C26" s="295" t="s">
        <v>1335</v>
      </c>
      <c r="D26" s="295"/>
      <c r="E26" s="295"/>
      <c r="F26" s="295"/>
      <c r="G26" s="295"/>
      <c r="H26" s="295"/>
      <c r="I26" s="295"/>
      <c r="J26" s="295"/>
      <c r="K26" s="293"/>
    </row>
    <row r="27" s="1" customFormat="1" ht="15" customHeight="1">
      <c r="B27" s="296"/>
      <c r="C27" s="295"/>
      <c r="D27" s="295" t="s">
        <v>1336</v>
      </c>
      <c r="E27" s="295"/>
      <c r="F27" s="295"/>
      <c r="G27" s="295"/>
      <c r="H27" s="295"/>
      <c r="I27" s="295"/>
      <c r="J27" s="295"/>
      <c r="K27" s="293"/>
    </row>
    <row r="28" s="1" customFormat="1" ht="15" customHeight="1">
      <c r="B28" s="296"/>
      <c r="C28" s="297"/>
      <c r="D28" s="295" t="s">
        <v>1337</v>
      </c>
      <c r="E28" s="295"/>
      <c r="F28" s="295"/>
      <c r="G28" s="295"/>
      <c r="H28" s="295"/>
      <c r="I28" s="295"/>
      <c r="J28" s="295"/>
      <c r="K28" s="293"/>
    </row>
    <row r="29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="1" customFormat="1" ht="15" customHeight="1">
      <c r="B30" s="296"/>
      <c r="C30" s="297"/>
      <c r="D30" s="295" t="s">
        <v>1338</v>
      </c>
      <c r="E30" s="295"/>
      <c r="F30" s="295"/>
      <c r="G30" s="295"/>
      <c r="H30" s="295"/>
      <c r="I30" s="295"/>
      <c r="J30" s="295"/>
      <c r="K30" s="293"/>
    </row>
    <row r="31" s="1" customFormat="1" ht="15" customHeight="1">
      <c r="B31" s="296"/>
      <c r="C31" s="297"/>
      <c r="D31" s="295" t="s">
        <v>1339</v>
      </c>
      <c r="E31" s="295"/>
      <c r="F31" s="295"/>
      <c r="G31" s="295"/>
      <c r="H31" s="295"/>
      <c r="I31" s="295"/>
      <c r="J31" s="295"/>
      <c r="K31" s="293"/>
    </row>
    <row r="32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="1" customFormat="1" ht="15" customHeight="1">
      <c r="B33" s="296"/>
      <c r="C33" s="297"/>
      <c r="D33" s="295" t="s">
        <v>1340</v>
      </c>
      <c r="E33" s="295"/>
      <c r="F33" s="295"/>
      <c r="G33" s="295"/>
      <c r="H33" s="295"/>
      <c r="I33" s="295"/>
      <c r="J33" s="295"/>
      <c r="K33" s="293"/>
    </row>
    <row r="34" s="1" customFormat="1" ht="15" customHeight="1">
      <c r="B34" s="296"/>
      <c r="C34" s="297"/>
      <c r="D34" s="295" t="s">
        <v>1341</v>
      </c>
      <c r="E34" s="295"/>
      <c r="F34" s="295"/>
      <c r="G34" s="295"/>
      <c r="H34" s="295"/>
      <c r="I34" s="295"/>
      <c r="J34" s="295"/>
      <c r="K34" s="293"/>
    </row>
    <row r="35" s="1" customFormat="1" ht="15" customHeight="1">
      <c r="B35" s="296"/>
      <c r="C35" s="297"/>
      <c r="D35" s="295" t="s">
        <v>1342</v>
      </c>
      <c r="E35" s="295"/>
      <c r="F35" s="295"/>
      <c r="G35" s="295"/>
      <c r="H35" s="295"/>
      <c r="I35" s="295"/>
      <c r="J35" s="295"/>
      <c r="K35" s="293"/>
    </row>
    <row r="36" s="1" customFormat="1" ht="15" customHeight="1">
      <c r="B36" s="296"/>
      <c r="C36" s="297"/>
      <c r="D36" s="295"/>
      <c r="E36" s="298" t="s">
        <v>136</v>
      </c>
      <c r="F36" s="295"/>
      <c r="G36" s="295" t="s">
        <v>1343</v>
      </c>
      <c r="H36" s="295"/>
      <c r="I36" s="295"/>
      <c r="J36" s="295"/>
      <c r="K36" s="293"/>
    </row>
    <row r="37" s="1" customFormat="1" ht="30.75" customHeight="1">
      <c r="B37" s="296"/>
      <c r="C37" s="297"/>
      <c r="D37" s="295"/>
      <c r="E37" s="298" t="s">
        <v>1344</v>
      </c>
      <c r="F37" s="295"/>
      <c r="G37" s="295" t="s">
        <v>1345</v>
      </c>
      <c r="H37" s="295"/>
      <c r="I37" s="295"/>
      <c r="J37" s="295"/>
      <c r="K37" s="293"/>
    </row>
    <row r="38" s="1" customFormat="1" ht="15" customHeight="1">
      <c r="B38" s="296"/>
      <c r="C38" s="297"/>
      <c r="D38" s="295"/>
      <c r="E38" s="298" t="s">
        <v>58</v>
      </c>
      <c r="F38" s="295"/>
      <c r="G38" s="295" t="s">
        <v>1346</v>
      </c>
      <c r="H38" s="295"/>
      <c r="I38" s="295"/>
      <c r="J38" s="295"/>
      <c r="K38" s="293"/>
    </row>
    <row r="39" s="1" customFormat="1" ht="15" customHeight="1">
      <c r="B39" s="296"/>
      <c r="C39" s="297"/>
      <c r="D39" s="295"/>
      <c r="E39" s="298" t="s">
        <v>59</v>
      </c>
      <c r="F39" s="295"/>
      <c r="G39" s="295" t="s">
        <v>1347</v>
      </c>
      <c r="H39" s="295"/>
      <c r="I39" s="295"/>
      <c r="J39" s="295"/>
      <c r="K39" s="293"/>
    </row>
    <row r="40" s="1" customFormat="1" ht="15" customHeight="1">
      <c r="B40" s="296"/>
      <c r="C40" s="297"/>
      <c r="D40" s="295"/>
      <c r="E40" s="298" t="s">
        <v>137</v>
      </c>
      <c r="F40" s="295"/>
      <c r="G40" s="295" t="s">
        <v>1348</v>
      </c>
      <c r="H40" s="295"/>
      <c r="I40" s="295"/>
      <c r="J40" s="295"/>
      <c r="K40" s="293"/>
    </row>
    <row r="41" s="1" customFormat="1" ht="15" customHeight="1">
      <c r="B41" s="296"/>
      <c r="C41" s="297"/>
      <c r="D41" s="295"/>
      <c r="E41" s="298" t="s">
        <v>138</v>
      </c>
      <c r="F41" s="295"/>
      <c r="G41" s="295" t="s">
        <v>1349</v>
      </c>
      <c r="H41" s="295"/>
      <c r="I41" s="295"/>
      <c r="J41" s="295"/>
      <c r="K41" s="293"/>
    </row>
    <row r="42" s="1" customFormat="1" ht="15" customHeight="1">
      <c r="B42" s="296"/>
      <c r="C42" s="297"/>
      <c r="D42" s="295"/>
      <c r="E42" s="298" t="s">
        <v>1350</v>
      </c>
      <c r="F42" s="295"/>
      <c r="G42" s="295" t="s">
        <v>1351</v>
      </c>
      <c r="H42" s="295"/>
      <c r="I42" s="295"/>
      <c r="J42" s="295"/>
      <c r="K42" s="293"/>
    </row>
    <row r="43" s="1" customFormat="1" ht="15" customHeight="1">
      <c r="B43" s="296"/>
      <c r="C43" s="297"/>
      <c r="D43" s="295"/>
      <c r="E43" s="298"/>
      <c r="F43" s="295"/>
      <c r="G43" s="295" t="s">
        <v>1352</v>
      </c>
      <c r="H43" s="295"/>
      <c r="I43" s="295"/>
      <c r="J43" s="295"/>
      <c r="K43" s="293"/>
    </row>
    <row r="44" s="1" customFormat="1" ht="15" customHeight="1">
      <c r="B44" s="296"/>
      <c r="C44" s="297"/>
      <c r="D44" s="295"/>
      <c r="E44" s="298" t="s">
        <v>1353</v>
      </c>
      <c r="F44" s="295"/>
      <c r="G44" s="295" t="s">
        <v>1354</v>
      </c>
      <c r="H44" s="295"/>
      <c r="I44" s="295"/>
      <c r="J44" s="295"/>
      <c r="K44" s="293"/>
    </row>
    <row r="45" s="1" customFormat="1" ht="15" customHeight="1">
      <c r="B45" s="296"/>
      <c r="C45" s="297"/>
      <c r="D45" s="295"/>
      <c r="E45" s="298" t="s">
        <v>140</v>
      </c>
      <c r="F45" s="295"/>
      <c r="G45" s="295" t="s">
        <v>1355</v>
      </c>
      <c r="H45" s="295"/>
      <c r="I45" s="295"/>
      <c r="J45" s="295"/>
      <c r="K45" s="293"/>
    </row>
    <row r="46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="1" customFormat="1" ht="15" customHeight="1">
      <c r="B47" s="296"/>
      <c r="C47" s="297"/>
      <c r="D47" s="295" t="s">
        <v>1356</v>
      </c>
      <c r="E47" s="295"/>
      <c r="F47" s="295"/>
      <c r="G47" s="295"/>
      <c r="H47" s="295"/>
      <c r="I47" s="295"/>
      <c r="J47" s="295"/>
      <c r="K47" s="293"/>
    </row>
    <row r="48" s="1" customFormat="1" ht="15" customHeight="1">
      <c r="B48" s="296"/>
      <c r="C48" s="297"/>
      <c r="D48" s="297"/>
      <c r="E48" s="295" t="s">
        <v>1357</v>
      </c>
      <c r="F48" s="295"/>
      <c r="G48" s="295"/>
      <c r="H48" s="295"/>
      <c r="I48" s="295"/>
      <c r="J48" s="295"/>
      <c r="K48" s="293"/>
    </row>
    <row r="49" s="1" customFormat="1" ht="15" customHeight="1">
      <c r="B49" s="296"/>
      <c r="C49" s="297"/>
      <c r="D49" s="297"/>
      <c r="E49" s="295" t="s">
        <v>1358</v>
      </c>
      <c r="F49" s="295"/>
      <c r="G49" s="295"/>
      <c r="H49" s="295"/>
      <c r="I49" s="295"/>
      <c r="J49" s="295"/>
      <c r="K49" s="293"/>
    </row>
    <row r="50" s="1" customFormat="1" ht="15" customHeight="1">
      <c r="B50" s="296"/>
      <c r="C50" s="297"/>
      <c r="D50" s="297"/>
      <c r="E50" s="295" t="s">
        <v>1359</v>
      </c>
      <c r="F50" s="295"/>
      <c r="G50" s="295"/>
      <c r="H50" s="295"/>
      <c r="I50" s="295"/>
      <c r="J50" s="295"/>
      <c r="K50" s="293"/>
    </row>
    <row r="51" s="1" customFormat="1" ht="15" customHeight="1">
      <c r="B51" s="296"/>
      <c r="C51" s="297"/>
      <c r="D51" s="295" t="s">
        <v>1360</v>
      </c>
      <c r="E51" s="295"/>
      <c r="F51" s="295"/>
      <c r="G51" s="295"/>
      <c r="H51" s="295"/>
      <c r="I51" s="295"/>
      <c r="J51" s="295"/>
      <c r="K51" s="293"/>
    </row>
    <row r="52" s="1" customFormat="1" ht="25.5" customHeight="1">
      <c r="B52" s="291"/>
      <c r="C52" s="292" t="s">
        <v>1361</v>
      </c>
      <c r="D52" s="292"/>
      <c r="E52" s="292"/>
      <c r="F52" s="292"/>
      <c r="G52" s="292"/>
      <c r="H52" s="292"/>
      <c r="I52" s="292"/>
      <c r="J52" s="292"/>
      <c r="K52" s="293"/>
    </row>
    <row r="53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="1" customFormat="1" ht="15" customHeight="1">
      <c r="B54" s="291"/>
      <c r="C54" s="295" t="s">
        <v>1362</v>
      </c>
      <c r="D54" s="295"/>
      <c r="E54" s="295"/>
      <c r="F54" s="295"/>
      <c r="G54" s="295"/>
      <c r="H54" s="295"/>
      <c r="I54" s="295"/>
      <c r="J54" s="295"/>
      <c r="K54" s="293"/>
    </row>
    <row r="55" s="1" customFormat="1" ht="15" customHeight="1">
      <c r="B55" s="291"/>
      <c r="C55" s="295" t="s">
        <v>1363</v>
      </c>
      <c r="D55" s="295"/>
      <c r="E55" s="295"/>
      <c r="F55" s="295"/>
      <c r="G55" s="295"/>
      <c r="H55" s="295"/>
      <c r="I55" s="295"/>
      <c r="J55" s="295"/>
      <c r="K55" s="293"/>
    </row>
    <row r="56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="1" customFormat="1" ht="15" customHeight="1">
      <c r="B57" s="291"/>
      <c r="C57" s="295" t="s">
        <v>1364</v>
      </c>
      <c r="D57" s="295"/>
      <c r="E57" s="295"/>
      <c r="F57" s="295"/>
      <c r="G57" s="295"/>
      <c r="H57" s="295"/>
      <c r="I57" s="295"/>
      <c r="J57" s="295"/>
      <c r="K57" s="293"/>
    </row>
    <row r="58" s="1" customFormat="1" ht="15" customHeight="1">
      <c r="B58" s="291"/>
      <c r="C58" s="297"/>
      <c r="D58" s="295" t="s">
        <v>1365</v>
      </c>
      <c r="E58" s="295"/>
      <c r="F58" s="295"/>
      <c r="G58" s="295"/>
      <c r="H58" s="295"/>
      <c r="I58" s="295"/>
      <c r="J58" s="295"/>
      <c r="K58" s="293"/>
    </row>
    <row r="59" s="1" customFormat="1" ht="15" customHeight="1">
      <c r="B59" s="291"/>
      <c r="C59" s="297"/>
      <c r="D59" s="295" t="s">
        <v>1366</v>
      </c>
      <c r="E59" s="295"/>
      <c r="F59" s="295"/>
      <c r="G59" s="295"/>
      <c r="H59" s="295"/>
      <c r="I59" s="295"/>
      <c r="J59" s="295"/>
      <c r="K59" s="293"/>
    </row>
    <row r="60" s="1" customFormat="1" ht="15" customHeight="1">
      <c r="B60" s="291"/>
      <c r="C60" s="297"/>
      <c r="D60" s="295" t="s">
        <v>1367</v>
      </c>
      <c r="E60" s="295"/>
      <c r="F60" s="295"/>
      <c r="G60" s="295"/>
      <c r="H60" s="295"/>
      <c r="I60" s="295"/>
      <c r="J60" s="295"/>
      <c r="K60" s="293"/>
    </row>
    <row r="61" s="1" customFormat="1" ht="15" customHeight="1">
      <c r="B61" s="291"/>
      <c r="C61" s="297"/>
      <c r="D61" s="295" t="s">
        <v>1368</v>
      </c>
      <c r="E61" s="295"/>
      <c r="F61" s="295"/>
      <c r="G61" s="295"/>
      <c r="H61" s="295"/>
      <c r="I61" s="295"/>
      <c r="J61" s="295"/>
      <c r="K61" s="293"/>
    </row>
    <row r="62" s="1" customFormat="1" ht="15" customHeight="1">
      <c r="B62" s="291"/>
      <c r="C62" s="297"/>
      <c r="D62" s="300" t="s">
        <v>1369</v>
      </c>
      <c r="E62" s="300"/>
      <c r="F62" s="300"/>
      <c r="G62" s="300"/>
      <c r="H62" s="300"/>
      <c r="I62" s="300"/>
      <c r="J62" s="300"/>
      <c r="K62" s="293"/>
    </row>
    <row r="63" s="1" customFormat="1" ht="15" customHeight="1">
      <c r="B63" s="291"/>
      <c r="C63" s="297"/>
      <c r="D63" s="295" t="s">
        <v>1370</v>
      </c>
      <c r="E63" s="295"/>
      <c r="F63" s="295"/>
      <c r="G63" s="295"/>
      <c r="H63" s="295"/>
      <c r="I63" s="295"/>
      <c r="J63" s="295"/>
      <c r="K63" s="293"/>
    </row>
    <row r="64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="1" customFormat="1" ht="15" customHeight="1">
      <c r="B65" s="291"/>
      <c r="C65" s="297"/>
      <c r="D65" s="295" t="s">
        <v>1371</v>
      </c>
      <c r="E65" s="295"/>
      <c r="F65" s="295"/>
      <c r="G65" s="295"/>
      <c r="H65" s="295"/>
      <c r="I65" s="295"/>
      <c r="J65" s="295"/>
      <c r="K65" s="293"/>
    </row>
    <row r="66" s="1" customFormat="1" ht="15" customHeight="1">
      <c r="B66" s="291"/>
      <c r="C66" s="297"/>
      <c r="D66" s="300" t="s">
        <v>1372</v>
      </c>
      <c r="E66" s="300"/>
      <c r="F66" s="300"/>
      <c r="G66" s="300"/>
      <c r="H66" s="300"/>
      <c r="I66" s="300"/>
      <c r="J66" s="300"/>
      <c r="K66" s="293"/>
    </row>
    <row r="67" s="1" customFormat="1" ht="15" customHeight="1">
      <c r="B67" s="291"/>
      <c r="C67" s="297"/>
      <c r="D67" s="295" t="s">
        <v>1373</v>
      </c>
      <c r="E67" s="295"/>
      <c r="F67" s="295"/>
      <c r="G67" s="295"/>
      <c r="H67" s="295"/>
      <c r="I67" s="295"/>
      <c r="J67" s="295"/>
      <c r="K67" s="293"/>
    </row>
    <row r="68" s="1" customFormat="1" ht="15" customHeight="1">
      <c r="B68" s="291"/>
      <c r="C68" s="297"/>
      <c r="D68" s="295" t="s">
        <v>1374</v>
      </c>
      <c r="E68" s="295"/>
      <c r="F68" s="295"/>
      <c r="G68" s="295"/>
      <c r="H68" s="295"/>
      <c r="I68" s="295"/>
      <c r="J68" s="295"/>
      <c r="K68" s="293"/>
    </row>
    <row r="69" s="1" customFormat="1" ht="15" customHeight="1">
      <c r="B69" s="291"/>
      <c r="C69" s="297"/>
      <c r="D69" s="295" t="s">
        <v>1375</v>
      </c>
      <c r="E69" s="295"/>
      <c r="F69" s="295"/>
      <c r="G69" s="295"/>
      <c r="H69" s="295"/>
      <c r="I69" s="295"/>
      <c r="J69" s="295"/>
      <c r="K69" s="293"/>
    </row>
    <row r="70" s="1" customFormat="1" ht="15" customHeight="1">
      <c r="B70" s="291"/>
      <c r="C70" s="297"/>
      <c r="D70" s="295" t="s">
        <v>1376</v>
      </c>
      <c r="E70" s="295"/>
      <c r="F70" s="295"/>
      <c r="G70" s="295"/>
      <c r="H70" s="295"/>
      <c r="I70" s="295"/>
      <c r="J70" s="295"/>
      <c r="K70" s="293"/>
    </row>
    <row r="7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="1" customFormat="1" ht="45" customHeight="1">
      <c r="B75" s="310"/>
      <c r="C75" s="311" t="s">
        <v>1377</v>
      </c>
      <c r="D75" s="311"/>
      <c r="E75" s="311"/>
      <c r="F75" s="311"/>
      <c r="G75" s="311"/>
      <c r="H75" s="311"/>
      <c r="I75" s="311"/>
      <c r="J75" s="311"/>
      <c r="K75" s="312"/>
    </row>
    <row r="76" s="1" customFormat="1" ht="17.25" customHeight="1">
      <c r="B76" s="310"/>
      <c r="C76" s="313" t="s">
        <v>1378</v>
      </c>
      <c r="D76" s="313"/>
      <c r="E76" s="313"/>
      <c r="F76" s="313" t="s">
        <v>1379</v>
      </c>
      <c r="G76" s="314"/>
      <c r="H76" s="313" t="s">
        <v>59</v>
      </c>
      <c r="I76" s="313" t="s">
        <v>62</v>
      </c>
      <c r="J76" s="313" t="s">
        <v>1380</v>
      </c>
      <c r="K76" s="312"/>
    </row>
    <row r="77" s="1" customFormat="1" ht="17.25" customHeight="1">
      <c r="B77" s="310"/>
      <c r="C77" s="315" t="s">
        <v>1381</v>
      </c>
      <c r="D77" s="315"/>
      <c r="E77" s="315"/>
      <c r="F77" s="316" t="s">
        <v>1382</v>
      </c>
      <c r="G77" s="317"/>
      <c r="H77" s="315"/>
      <c r="I77" s="315"/>
      <c r="J77" s="315" t="s">
        <v>1383</v>
      </c>
      <c r="K77" s="312"/>
    </row>
    <row r="78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="1" customFormat="1" ht="15" customHeight="1">
      <c r="B79" s="310"/>
      <c r="C79" s="298" t="s">
        <v>58</v>
      </c>
      <c r="D79" s="320"/>
      <c r="E79" s="320"/>
      <c r="F79" s="321" t="s">
        <v>1384</v>
      </c>
      <c r="G79" s="322"/>
      <c r="H79" s="298" t="s">
        <v>1385</v>
      </c>
      <c r="I79" s="298" t="s">
        <v>1386</v>
      </c>
      <c r="J79" s="298">
        <v>20</v>
      </c>
      <c r="K79" s="312"/>
    </row>
    <row r="80" s="1" customFormat="1" ht="15" customHeight="1">
      <c r="B80" s="310"/>
      <c r="C80" s="298" t="s">
        <v>1387</v>
      </c>
      <c r="D80" s="298"/>
      <c r="E80" s="298"/>
      <c r="F80" s="321" t="s">
        <v>1384</v>
      </c>
      <c r="G80" s="322"/>
      <c r="H80" s="298" t="s">
        <v>1388</v>
      </c>
      <c r="I80" s="298" t="s">
        <v>1386</v>
      </c>
      <c r="J80" s="298">
        <v>120</v>
      </c>
      <c r="K80" s="312"/>
    </row>
    <row r="81" s="1" customFormat="1" ht="15" customHeight="1">
      <c r="B81" s="323"/>
      <c r="C81" s="298" t="s">
        <v>1389</v>
      </c>
      <c r="D81" s="298"/>
      <c r="E81" s="298"/>
      <c r="F81" s="321" t="s">
        <v>1390</v>
      </c>
      <c r="G81" s="322"/>
      <c r="H81" s="298" t="s">
        <v>1391</v>
      </c>
      <c r="I81" s="298" t="s">
        <v>1386</v>
      </c>
      <c r="J81" s="298">
        <v>50</v>
      </c>
      <c r="K81" s="312"/>
    </row>
    <row r="82" s="1" customFormat="1" ht="15" customHeight="1">
      <c r="B82" s="323"/>
      <c r="C82" s="298" t="s">
        <v>1392</v>
      </c>
      <c r="D82" s="298"/>
      <c r="E82" s="298"/>
      <c r="F82" s="321" t="s">
        <v>1384</v>
      </c>
      <c r="G82" s="322"/>
      <c r="H82" s="298" t="s">
        <v>1393</v>
      </c>
      <c r="I82" s="298" t="s">
        <v>1394</v>
      </c>
      <c r="J82" s="298"/>
      <c r="K82" s="312"/>
    </row>
    <row r="83" s="1" customFormat="1" ht="15" customHeight="1">
      <c r="B83" s="323"/>
      <c r="C83" s="324" t="s">
        <v>1395</v>
      </c>
      <c r="D83" s="324"/>
      <c r="E83" s="324"/>
      <c r="F83" s="325" t="s">
        <v>1390</v>
      </c>
      <c r="G83" s="324"/>
      <c r="H83" s="324" t="s">
        <v>1396</v>
      </c>
      <c r="I83" s="324" t="s">
        <v>1386</v>
      </c>
      <c r="J83" s="324">
        <v>15</v>
      </c>
      <c r="K83" s="312"/>
    </row>
    <row r="84" s="1" customFormat="1" ht="15" customHeight="1">
      <c r="B84" s="323"/>
      <c r="C84" s="324" t="s">
        <v>1397</v>
      </c>
      <c r="D84" s="324"/>
      <c r="E84" s="324"/>
      <c r="F84" s="325" t="s">
        <v>1390</v>
      </c>
      <c r="G84" s="324"/>
      <c r="H84" s="324" t="s">
        <v>1398</v>
      </c>
      <c r="I84" s="324" t="s">
        <v>1386</v>
      </c>
      <c r="J84" s="324">
        <v>15</v>
      </c>
      <c r="K84" s="312"/>
    </row>
    <row r="85" s="1" customFormat="1" ht="15" customHeight="1">
      <c r="B85" s="323"/>
      <c r="C85" s="324" t="s">
        <v>1399</v>
      </c>
      <c r="D85" s="324"/>
      <c r="E85" s="324"/>
      <c r="F85" s="325" t="s">
        <v>1390</v>
      </c>
      <c r="G85" s="324"/>
      <c r="H85" s="324" t="s">
        <v>1400</v>
      </c>
      <c r="I85" s="324" t="s">
        <v>1386</v>
      </c>
      <c r="J85" s="324">
        <v>20</v>
      </c>
      <c r="K85" s="312"/>
    </row>
    <row r="86" s="1" customFormat="1" ht="15" customHeight="1">
      <c r="B86" s="323"/>
      <c r="C86" s="324" t="s">
        <v>1401</v>
      </c>
      <c r="D86" s="324"/>
      <c r="E86" s="324"/>
      <c r="F86" s="325" t="s">
        <v>1390</v>
      </c>
      <c r="G86" s="324"/>
      <c r="H86" s="324" t="s">
        <v>1402</v>
      </c>
      <c r="I86" s="324" t="s">
        <v>1386</v>
      </c>
      <c r="J86" s="324">
        <v>20</v>
      </c>
      <c r="K86" s="312"/>
    </row>
    <row r="87" s="1" customFormat="1" ht="15" customHeight="1">
      <c r="B87" s="323"/>
      <c r="C87" s="298" t="s">
        <v>1403</v>
      </c>
      <c r="D87" s="298"/>
      <c r="E87" s="298"/>
      <c r="F87" s="321" t="s">
        <v>1390</v>
      </c>
      <c r="G87" s="322"/>
      <c r="H87" s="298" t="s">
        <v>1404</v>
      </c>
      <c r="I87" s="298" t="s">
        <v>1386</v>
      </c>
      <c r="J87" s="298">
        <v>50</v>
      </c>
      <c r="K87" s="312"/>
    </row>
    <row r="88" s="1" customFormat="1" ht="15" customHeight="1">
      <c r="B88" s="323"/>
      <c r="C88" s="298" t="s">
        <v>1405</v>
      </c>
      <c r="D88" s="298"/>
      <c r="E88" s="298"/>
      <c r="F88" s="321" t="s">
        <v>1390</v>
      </c>
      <c r="G88" s="322"/>
      <c r="H88" s="298" t="s">
        <v>1406</v>
      </c>
      <c r="I88" s="298" t="s">
        <v>1386</v>
      </c>
      <c r="J88" s="298">
        <v>20</v>
      </c>
      <c r="K88" s="312"/>
    </row>
    <row r="89" s="1" customFormat="1" ht="15" customHeight="1">
      <c r="B89" s="323"/>
      <c r="C89" s="298" t="s">
        <v>1407</v>
      </c>
      <c r="D89" s="298"/>
      <c r="E89" s="298"/>
      <c r="F89" s="321" t="s">
        <v>1390</v>
      </c>
      <c r="G89" s="322"/>
      <c r="H89" s="298" t="s">
        <v>1408</v>
      </c>
      <c r="I89" s="298" t="s">
        <v>1386</v>
      </c>
      <c r="J89" s="298">
        <v>20</v>
      </c>
      <c r="K89" s="312"/>
    </row>
    <row r="90" s="1" customFormat="1" ht="15" customHeight="1">
      <c r="B90" s="323"/>
      <c r="C90" s="298" t="s">
        <v>1409</v>
      </c>
      <c r="D90" s="298"/>
      <c r="E90" s="298"/>
      <c r="F90" s="321" t="s">
        <v>1390</v>
      </c>
      <c r="G90" s="322"/>
      <c r="H90" s="298" t="s">
        <v>1410</v>
      </c>
      <c r="I90" s="298" t="s">
        <v>1386</v>
      </c>
      <c r="J90" s="298">
        <v>50</v>
      </c>
      <c r="K90" s="312"/>
    </row>
    <row r="91" s="1" customFormat="1" ht="15" customHeight="1">
      <c r="B91" s="323"/>
      <c r="C91" s="298" t="s">
        <v>1411</v>
      </c>
      <c r="D91" s="298"/>
      <c r="E91" s="298"/>
      <c r="F91" s="321" t="s">
        <v>1390</v>
      </c>
      <c r="G91" s="322"/>
      <c r="H91" s="298" t="s">
        <v>1411</v>
      </c>
      <c r="I91" s="298" t="s">
        <v>1386</v>
      </c>
      <c r="J91" s="298">
        <v>50</v>
      </c>
      <c r="K91" s="312"/>
    </row>
    <row r="92" s="1" customFormat="1" ht="15" customHeight="1">
      <c r="B92" s="323"/>
      <c r="C92" s="298" t="s">
        <v>1412</v>
      </c>
      <c r="D92" s="298"/>
      <c r="E92" s="298"/>
      <c r="F92" s="321" t="s">
        <v>1390</v>
      </c>
      <c r="G92" s="322"/>
      <c r="H92" s="298" t="s">
        <v>1413</v>
      </c>
      <c r="I92" s="298" t="s">
        <v>1386</v>
      </c>
      <c r="J92" s="298">
        <v>255</v>
      </c>
      <c r="K92" s="312"/>
    </row>
    <row r="93" s="1" customFormat="1" ht="15" customHeight="1">
      <c r="B93" s="323"/>
      <c r="C93" s="298" t="s">
        <v>1414</v>
      </c>
      <c r="D93" s="298"/>
      <c r="E93" s="298"/>
      <c r="F93" s="321" t="s">
        <v>1384</v>
      </c>
      <c r="G93" s="322"/>
      <c r="H93" s="298" t="s">
        <v>1415</v>
      </c>
      <c r="I93" s="298" t="s">
        <v>1416</v>
      </c>
      <c r="J93" s="298"/>
      <c r="K93" s="312"/>
    </row>
    <row r="94" s="1" customFormat="1" ht="15" customHeight="1">
      <c r="B94" s="323"/>
      <c r="C94" s="298" t="s">
        <v>1417</v>
      </c>
      <c r="D94" s="298"/>
      <c r="E94" s="298"/>
      <c r="F94" s="321" t="s">
        <v>1384</v>
      </c>
      <c r="G94" s="322"/>
      <c r="H94" s="298" t="s">
        <v>1418</v>
      </c>
      <c r="I94" s="298" t="s">
        <v>1419</v>
      </c>
      <c r="J94" s="298"/>
      <c r="K94" s="312"/>
    </row>
    <row r="95" s="1" customFormat="1" ht="15" customHeight="1">
      <c r="B95" s="323"/>
      <c r="C95" s="298" t="s">
        <v>1420</v>
      </c>
      <c r="D95" s="298"/>
      <c r="E95" s="298"/>
      <c r="F95" s="321" t="s">
        <v>1384</v>
      </c>
      <c r="G95" s="322"/>
      <c r="H95" s="298" t="s">
        <v>1420</v>
      </c>
      <c r="I95" s="298" t="s">
        <v>1419</v>
      </c>
      <c r="J95" s="298"/>
      <c r="K95" s="312"/>
    </row>
    <row r="96" s="1" customFormat="1" ht="15" customHeight="1">
      <c r="B96" s="323"/>
      <c r="C96" s="298" t="s">
        <v>43</v>
      </c>
      <c r="D96" s="298"/>
      <c r="E96" s="298"/>
      <c r="F96" s="321" t="s">
        <v>1384</v>
      </c>
      <c r="G96" s="322"/>
      <c r="H96" s="298" t="s">
        <v>1421</v>
      </c>
      <c r="I96" s="298" t="s">
        <v>1419</v>
      </c>
      <c r="J96" s="298"/>
      <c r="K96" s="312"/>
    </row>
    <row r="97" s="1" customFormat="1" ht="15" customHeight="1">
      <c r="B97" s="323"/>
      <c r="C97" s="298" t="s">
        <v>53</v>
      </c>
      <c r="D97" s="298"/>
      <c r="E97" s="298"/>
      <c r="F97" s="321" t="s">
        <v>1384</v>
      </c>
      <c r="G97" s="322"/>
      <c r="H97" s="298" t="s">
        <v>1422</v>
      </c>
      <c r="I97" s="298" t="s">
        <v>1419</v>
      </c>
      <c r="J97" s="298"/>
      <c r="K97" s="312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="1" customFormat="1" ht="45" customHeight="1">
      <c r="B102" s="310"/>
      <c r="C102" s="311" t="s">
        <v>1423</v>
      </c>
      <c r="D102" s="311"/>
      <c r="E102" s="311"/>
      <c r="F102" s="311"/>
      <c r="G102" s="311"/>
      <c r="H102" s="311"/>
      <c r="I102" s="311"/>
      <c r="J102" s="311"/>
      <c r="K102" s="312"/>
    </row>
    <row r="103" s="1" customFormat="1" ht="17.25" customHeight="1">
      <c r="B103" s="310"/>
      <c r="C103" s="313" t="s">
        <v>1378</v>
      </c>
      <c r="D103" s="313"/>
      <c r="E103" s="313"/>
      <c r="F103" s="313" t="s">
        <v>1379</v>
      </c>
      <c r="G103" s="314"/>
      <c r="H103" s="313" t="s">
        <v>59</v>
      </c>
      <c r="I103" s="313" t="s">
        <v>62</v>
      </c>
      <c r="J103" s="313" t="s">
        <v>1380</v>
      </c>
      <c r="K103" s="312"/>
    </row>
    <row r="104" s="1" customFormat="1" ht="17.25" customHeight="1">
      <c r="B104" s="310"/>
      <c r="C104" s="315" t="s">
        <v>1381</v>
      </c>
      <c r="D104" s="315"/>
      <c r="E104" s="315"/>
      <c r="F104" s="316" t="s">
        <v>1382</v>
      </c>
      <c r="G104" s="317"/>
      <c r="H104" s="315"/>
      <c r="I104" s="315"/>
      <c r="J104" s="315" t="s">
        <v>1383</v>
      </c>
      <c r="K104" s="312"/>
    </row>
    <row r="105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="1" customFormat="1" ht="15" customHeight="1">
      <c r="B106" s="310"/>
      <c r="C106" s="298" t="s">
        <v>58</v>
      </c>
      <c r="D106" s="320"/>
      <c r="E106" s="320"/>
      <c r="F106" s="321" t="s">
        <v>1384</v>
      </c>
      <c r="G106" s="298"/>
      <c r="H106" s="298" t="s">
        <v>1424</v>
      </c>
      <c r="I106" s="298" t="s">
        <v>1386</v>
      </c>
      <c r="J106" s="298">
        <v>20</v>
      </c>
      <c r="K106" s="312"/>
    </row>
    <row r="107" s="1" customFormat="1" ht="15" customHeight="1">
      <c r="B107" s="310"/>
      <c r="C107" s="298" t="s">
        <v>1387</v>
      </c>
      <c r="D107" s="298"/>
      <c r="E107" s="298"/>
      <c r="F107" s="321" t="s">
        <v>1384</v>
      </c>
      <c r="G107" s="298"/>
      <c r="H107" s="298" t="s">
        <v>1424</v>
      </c>
      <c r="I107" s="298" t="s">
        <v>1386</v>
      </c>
      <c r="J107" s="298">
        <v>120</v>
      </c>
      <c r="K107" s="312"/>
    </row>
    <row r="108" s="1" customFormat="1" ht="15" customHeight="1">
      <c r="B108" s="323"/>
      <c r="C108" s="298" t="s">
        <v>1389</v>
      </c>
      <c r="D108" s="298"/>
      <c r="E108" s="298"/>
      <c r="F108" s="321" t="s">
        <v>1390</v>
      </c>
      <c r="G108" s="298"/>
      <c r="H108" s="298" t="s">
        <v>1424</v>
      </c>
      <c r="I108" s="298" t="s">
        <v>1386</v>
      </c>
      <c r="J108" s="298">
        <v>50</v>
      </c>
      <c r="K108" s="312"/>
    </row>
    <row r="109" s="1" customFormat="1" ht="15" customHeight="1">
      <c r="B109" s="323"/>
      <c r="C109" s="298" t="s">
        <v>1392</v>
      </c>
      <c r="D109" s="298"/>
      <c r="E109" s="298"/>
      <c r="F109" s="321" t="s">
        <v>1384</v>
      </c>
      <c r="G109" s="298"/>
      <c r="H109" s="298" t="s">
        <v>1424</v>
      </c>
      <c r="I109" s="298" t="s">
        <v>1394</v>
      </c>
      <c r="J109" s="298"/>
      <c r="K109" s="312"/>
    </row>
    <row r="110" s="1" customFormat="1" ht="15" customHeight="1">
      <c r="B110" s="323"/>
      <c r="C110" s="298" t="s">
        <v>1403</v>
      </c>
      <c r="D110" s="298"/>
      <c r="E110" s="298"/>
      <c r="F110" s="321" t="s">
        <v>1390</v>
      </c>
      <c r="G110" s="298"/>
      <c r="H110" s="298" t="s">
        <v>1424</v>
      </c>
      <c r="I110" s="298" t="s">
        <v>1386</v>
      </c>
      <c r="J110" s="298">
        <v>50</v>
      </c>
      <c r="K110" s="312"/>
    </row>
    <row r="111" s="1" customFormat="1" ht="15" customHeight="1">
      <c r="B111" s="323"/>
      <c r="C111" s="298" t="s">
        <v>1411</v>
      </c>
      <c r="D111" s="298"/>
      <c r="E111" s="298"/>
      <c r="F111" s="321" t="s">
        <v>1390</v>
      </c>
      <c r="G111" s="298"/>
      <c r="H111" s="298" t="s">
        <v>1424</v>
      </c>
      <c r="I111" s="298" t="s">
        <v>1386</v>
      </c>
      <c r="J111" s="298">
        <v>50</v>
      </c>
      <c r="K111" s="312"/>
    </row>
    <row r="112" s="1" customFormat="1" ht="15" customHeight="1">
      <c r="B112" s="323"/>
      <c r="C112" s="298" t="s">
        <v>1409</v>
      </c>
      <c r="D112" s="298"/>
      <c r="E112" s="298"/>
      <c r="F112" s="321" t="s">
        <v>1390</v>
      </c>
      <c r="G112" s="298"/>
      <c r="H112" s="298" t="s">
        <v>1424</v>
      </c>
      <c r="I112" s="298" t="s">
        <v>1386</v>
      </c>
      <c r="J112" s="298">
        <v>50</v>
      </c>
      <c r="K112" s="312"/>
    </row>
    <row r="113" s="1" customFormat="1" ht="15" customHeight="1">
      <c r="B113" s="323"/>
      <c r="C113" s="298" t="s">
        <v>58</v>
      </c>
      <c r="D113" s="298"/>
      <c r="E113" s="298"/>
      <c r="F113" s="321" t="s">
        <v>1384</v>
      </c>
      <c r="G113" s="298"/>
      <c r="H113" s="298" t="s">
        <v>1425</v>
      </c>
      <c r="I113" s="298" t="s">
        <v>1386</v>
      </c>
      <c r="J113" s="298">
        <v>20</v>
      </c>
      <c r="K113" s="312"/>
    </row>
    <row r="114" s="1" customFormat="1" ht="15" customHeight="1">
      <c r="B114" s="323"/>
      <c r="C114" s="298" t="s">
        <v>1426</v>
      </c>
      <c r="D114" s="298"/>
      <c r="E114" s="298"/>
      <c r="F114" s="321" t="s">
        <v>1384</v>
      </c>
      <c r="G114" s="298"/>
      <c r="H114" s="298" t="s">
        <v>1427</v>
      </c>
      <c r="I114" s="298" t="s">
        <v>1386</v>
      </c>
      <c r="J114" s="298">
        <v>120</v>
      </c>
      <c r="K114" s="312"/>
    </row>
    <row r="115" s="1" customFormat="1" ht="15" customHeight="1">
      <c r="B115" s="323"/>
      <c r="C115" s="298" t="s">
        <v>43</v>
      </c>
      <c r="D115" s="298"/>
      <c r="E115" s="298"/>
      <c r="F115" s="321" t="s">
        <v>1384</v>
      </c>
      <c r="G115" s="298"/>
      <c r="H115" s="298" t="s">
        <v>1428</v>
      </c>
      <c r="I115" s="298" t="s">
        <v>1419</v>
      </c>
      <c r="J115" s="298"/>
      <c r="K115" s="312"/>
    </row>
    <row r="116" s="1" customFormat="1" ht="15" customHeight="1">
      <c r="B116" s="323"/>
      <c r="C116" s="298" t="s">
        <v>53</v>
      </c>
      <c r="D116" s="298"/>
      <c r="E116" s="298"/>
      <c r="F116" s="321" t="s">
        <v>1384</v>
      </c>
      <c r="G116" s="298"/>
      <c r="H116" s="298" t="s">
        <v>1429</v>
      </c>
      <c r="I116" s="298" t="s">
        <v>1419</v>
      </c>
      <c r="J116" s="298"/>
      <c r="K116" s="312"/>
    </row>
    <row r="117" s="1" customFormat="1" ht="15" customHeight="1">
      <c r="B117" s="323"/>
      <c r="C117" s="298" t="s">
        <v>62</v>
      </c>
      <c r="D117" s="298"/>
      <c r="E117" s="298"/>
      <c r="F117" s="321" t="s">
        <v>1384</v>
      </c>
      <c r="G117" s="298"/>
      <c r="H117" s="298" t="s">
        <v>1430</v>
      </c>
      <c r="I117" s="298" t="s">
        <v>1431</v>
      </c>
      <c r="J117" s="298"/>
      <c r="K117" s="312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89" t="s">
        <v>1432</v>
      </c>
      <c r="D122" s="289"/>
      <c r="E122" s="289"/>
      <c r="F122" s="289"/>
      <c r="G122" s="289"/>
      <c r="H122" s="289"/>
      <c r="I122" s="289"/>
      <c r="J122" s="289"/>
      <c r="K122" s="340"/>
    </row>
    <row r="123" s="1" customFormat="1" ht="17.25" customHeight="1">
      <c r="B123" s="341"/>
      <c r="C123" s="313" t="s">
        <v>1378</v>
      </c>
      <c r="D123" s="313"/>
      <c r="E123" s="313"/>
      <c r="F123" s="313" t="s">
        <v>1379</v>
      </c>
      <c r="G123" s="314"/>
      <c r="H123" s="313" t="s">
        <v>59</v>
      </c>
      <c r="I123" s="313" t="s">
        <v>62</v>
      </c>
      <c r="J123" s="313" t="s">
        <v>1380</v>
      </c>
      <c r="K123" s="342"/>
    </row>
    <row r="124" s="1" customFormat="1" ht="17.25" customHeight="1">
      <c r="B124" s="341"/>
      <c r="C124" s="315" t="s">
        <v>1381</v>
      </c>
      <c r="D124" s="315"/>
      <c r="E124" s="315"/>
      <c r="F124" s="316" t="s">
        <v>1382</v>
      </c>
      <c r="G124" s="317"/>
      <c r="H124" s="315"/>
      <c r="I124" s="315"/>
      <c r="J124" s="315" t="s">
        <v>1383</v>
      </c>
      <c r="K124" s="342"/>
    </row>
    <row r="125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="1" customFormat="1" ht="15" customHeight="1">
      <c r="B126" s="343"/>
      <c r="C126" s="298" t="s">
        <v>1387</v>
      </c>
      <c r="D126" s="320"/>
      <c r="E126" s="320"/>
      <c r="F126" s="321" t="s">
        <v>1384</v>
      </c>
      <c r="G126" s="298"/>
      <c r="H126" s="298" t="s">
        <v>1424</v>
      </c>
      <c r="I126" s="298" t="s">
        <v>1386</v>
      </c>
      <c r="J126" s="298">
        <v>120</v>
      </c>
      <c r="K126" s="346"/>
    </row>
    <row r="127" s="1" customFormat="1" ht="15" customHeight="1">
      <c r="B127" s="343"/>
      <c r="C127" s="298" t="s">
        <v>1433</v>
      </c>
      <c r="D127" s="298"/>
      <c r="E127" s="298"/>
      <c r="F127" s="321" t="s">
        <v>1384</v>
      </c>
      <c r="G127" s="298"/>
      <c r="H127" s="298" t="s">
        <v>1434</v>
      </c>
      <c r="I127" s="298" t="s">
        <v>1386</v>
      </c>
      <c r="J127" s="298" t="s">
        <v>1435</v>
      </c>
      <c r="K127" s="346"/>
    </row>
    <row r="128" s="1" customFormat="1" ht="15" customHeight="1">
      <c r="B128" s="343"/>
      <c r="C128" s="298" t="s">
        <v>89</v>
      </c>
      <c r="D128" s="298"/>
      <c r="E128" s="298"/>
      <c r="F128" s="321" t="s">
        <v>1384</v>
      </c>
      <c r="G128" s="298"/>
      <c r="H128" s="298" t="s">
        <v>1436</v>
      </c>
      <c r="I128" s="298" t="s">
        <v>1386</v>
      </c>
      <c r="J128" s="298" t="s">
        <v>1435</v>
      </c>
      <c r="K128" s="346"/>
    </row>
    <row r="129" s="1" customFormat="1" ht="15" customHeight="1">
      <c r="B129" s="343"/>
      <c r="C129" s="298" t="s">
        <v>1395</v>
      </c>
      <c r="D129" s="298"/>
      <c r="E129" s="298"/>
      <c r="F129" s="321" t="s">
        <v>1390</v>
      </c>
      <c r="G129" s="298"/>
      <c r="H129" s="298" t="s">
        <v>1396</v>
      </c>
      <c r="I129" s="298" t="s">
        <v>1386</v>
      </c>
      <c r="J129" s="298">
        <v>15</v>
      </c>
      <c r="K129" s="346"/>
    </row>
    <row r="130" s="1" customFormat="1" ht="15" customHeight="1">
      <c r="B130" s="343"/>
      <c r="C130" s="324" t="s">
        <v>1397</v>
      </c>
      <c r="D130" s="324"/>
      <c r="E130" s="324"/>
      <c r="F130" s="325" t="s">
        <v>1390</v>
      </c>
      <c r="G130" s="324"/>
      <c r="H130" s="324" t="s">
        <v>1398</v>
      </c>
      <c r="I130" s="324" t="s">
        <v>1386</v>
      </c>
      <c r="J130" s="324">
        <v>15</v>
      </c>
      <c r="K130" s="346"/>
    </row>
    <row r="131" s="1" customFormat="1" ht="15" customHeight="1">
      <c r="B131" s="343"/>
      <c r="C131" s="324" t="s">
        <v>1399</v>
      </c>
      <c r="D131" s="324"/>
      <c r="E131" s="324"/>
      <c r="F131" s="325" t="s">
        <v>1390</v>
      </c>
      <c r="G131" s="324"/>
      <c r="H131" s="324" t="s">
        <v>1400</v>
      </c>
      <c r="I131" s="324" t="s">
        <v>1386</v>
      </c>
      <c r="J131" s="324">
        <v>20</v>
      </c>
      <c r="K131" s="346"/>
    </row>
    <row r="132" s="1" customFormat="1" ht="15" customHeight="1">
      <c r="B132" s="343"/>
      <c r="C132" s="324" t="s">
        <v>1401</v>
      </c>
      <c r="D132" s="324"/>
      <c r="E132" s="324"/>
      <c r="F132" s="325" t="s">
        <v>1390</v>
      </c>
      <c r="G132" s="324"/>
      <c r="H132" s="324" t="s">
        <v>1402</v>
      </c>
      <c r="I132" s="324" t="s">
        <v>1386</v>
      </c>
      <c r="J132" s="324">
        <v>20</v>
      </c>
      <c r="K132" s="346"/>
    </row>
    <row r="133" s="1" customFormat="1" ht="15" customHeight="1">
      <c r="B133" s="343"/>
      <c r="C133" s="298" t="s">
        <v>1389</v>
      </c>
      <c r="D133" s="298"/>
      <c r="E133" s="298"/>
      <c r="F133" s="321" t="s">
        <v>1390</v>
      </c>
      <c r="G133" s="298"/>
      <c r="H133" s="298" t="s">
        <v>1424</v>
      </c>
      <c r="I133" s="298" t="s">
        <v>1386</v>
      </c>
      <c r="J133" s="298">
        <v>50</v>
      </c>
      <c r="K133" s="346"/>
    </row>
    <row r="134" s="1" customFormat="1" ht="15" customHeight="1">
      <c r="B134" s="343"/>
      <c r="C134" s="298" t="s">
        <v>1403</v>
      </c>
      <c r="D134" s="298"/>
      <c r="E134" s="298"/>
      <c r="F134" s="321" t="s">
        <v>1390</v>
      </c>
      <c r="G134" s="298"/>
      <c r="H134" s="298" t="s">
        <v>1424</v>
      </c>
      <c r="I134" s="298" t="s">
        <v>1386</v>
      </c>
      <c r="J134" s="298">
        <v>50</v>
      </c>
      <c r="K134" s="346"/>
    </row>
    <row r="135" s="1" customFormat="1" ht="15" customHeight="1">
      <c r="B135" s="343"/>
      <c r="C135" s="298" t="s">
        <v>1409</v>
      </c>
      <c r="D135" s="298"/>
      <c r="E135" s="298"/>
      <c r="F135" s="321" t="s">
        <v>1390</v>
      </c>
      <c r="G135" s="298"/>
      <c r="H135" s="298" t="s">
        <v>1424</v>
      </c>
      <c r="I135" s="298" t="s">
        <v>1386</v>
      </c>
      <c r="J135" s="298">
        <v>50</v>
      </c>
      <c r="K135" s="346"/>
    </row>
    <row r="136" s="1" customFormat="1" ht="15" customHeight="1">
      <c r="B136" s="343"/>
      <c r="C136" s="298" t="s">
        <v>1411</v>
      </c>
      <c r="D136" s="298"/>
      <c r="E136" s="298"/>
      <c r="F136" s="321" t="s">
        <v>1390</v>
      </c>
      <c r="G136" s="298"/>
      <c r="H136" s="298" t="s">
        <v>1424</v>
      </c>
      <c r="I136" s="298" t="s">
        <v>1386</v>
      </c>
      <c r="J136" s="298">
        <v>50</v>
      </c>
      <c r="K136" s="346"/>
    </row>
    <row r="137" s="1" customFormat="1" ht="15" customHeight="1">
      <c r="B137" s="343"/>
      <c r="C137" s="298" t="s">
        <v>1412</v>
      </c>
      <c r="D137" s="298"/>
      <c r="E137" s="298"/>
      <c r="F137" s="321" t="s">
        <v>1390</v>
      </c>
      <c r="G137" s="298"/>
      <c r="H137" s="298" t="s">
        <v>1437</v>
      </c>
      <c r="I137" s="298" t="s">
        <v>1386</v>
      </c>
      <c r="J137" s="298">
        <v>255</v>
      </c>
      <c r="K137" s="346"/>
    </row>
    <row r="138" s="1" customFormat="1" ht="15" customHeight="1">
      <c r="B138" s="343"/>
      <c r="C138" s="298" t="s">
        <v>1414</v>
      </c>
      <c r="D138" s="298"/>
      <c r="E138" s="298"/>
      <c r="F138" s="321" t="s">
        <v>1384</v>
      </c>
      <c r="G138" s="298"/>
      <c r="H138" s="298" t="s">
        <v>1438</v>
      </c>
      <c r="I138" s="298" t="s">
        <v>1416</v>
      </c>
      <c r="J138" s="298"/>
      <c r="K138" s="346"/>
    </row>
    <row r="139" s="1" customFormat="1" ht="15" customHeight="1">
      <c r="B139" s="343"/>
      <c r="C139" s="298" t="s">
        <v>1417</v>
      </c>
      <c r="D139" s="298"/>
      <c r="E139" s="298"/>
      <c r="F139" s="321" t="s">
        <v>1384</v>
      </c>
      <c r="G139" s="298"/>
      <c r="H139" s="298" t="s">
        <v>1439</v>
      </c>
      <c r="I139" s="298" t="s">
        <v>1419</v>
      </c>
      <c r="J139" s="298"/>
      <c r="K139" s="346"/>
    </row>
    <row r="140" s="1" customFormat="1" ht="15" customHeight="1">
      <c r="B140" s="343"/>
      <c r="C140" s="298" t="s">
        <v>1420</v>
      </c>
      <c r="D140" s="298"/>
      <c r="E140" s="298"/>
      <c r="F140" s="321" t="s">
        <v>1384</v>
      </c>
      <c r="G140" s="298"/>
      <c r="H140" s="298" t="s">
        <v>1420</v>
      </c>
      <c r="I140" s="298" t="s">
        <v>1419</v>
      </c>
      <c r="J140" s="298"/>
      <c r="K140" s="346"/>
    </row>
    <row r="141" s="1" customFormat="1" ht="15" customHeight="1">
      <c r="B141" s="343"/>
      <c r="C141" s="298" t="s">
        <v>43</v>
      </c>
      <c r="D141" s="298"/>
      <c r="E141" s="298"/>
      <c r="F141" s="321" t="s">
        <v>1384</v>
      </c>
      <c r="G141" s="298"/>
      <c r="H141" s="298" t="s">
        <v>1440</v>
      </c>
      <c r="I141" s="298" t="s">
        <v>1419</v>
      </c>
      <c r="J141" s="298"/>
      <c r="K141" s="346"/>
    </row>
    <row r="142" s="1" customFormat="1" ht="15" customHeight="1">
      <c r="B142" s="343"/>
      <c r="C142" s="298" t="s">
        <v>1441</v>
      </c>
      <c r="D142" s="298"/>
      <c r="E142" s="298"/>
      <c r="F142" s="321" t="s">
        <v>1384</v>
      </c>
      <c r="G142" s="298"/>
      <c r="H142" s="298" t="s">
        <v>1442</v>
      </c>
      <c r="I142" s="298" t="s">
        <v>1419</v>
      </c>
      <c r="J142" s="298"/>
      <c r="K142" s="346"/>
    </row>
    <row r="143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="1" customFormat="1" ht="45" customHeight="1">
      <c r="B147" s="310"/>
      <c r="C147" s="311" t="s">
        <v>1443</v>
      </c>
      <c r="D147" s="311"/>
      <c r="E147" s="311"/>
      <c r="F147" s="311"/>
      <c r="G147" s="311"/>
      <c r="H147" s="311"/>
      <c r="I147" s="311"/>
      <c r="J147" s="311"/>
      <c r="K147" s="312"/>
    </row>
    <row r="148" s="1" customFormat="1" ht="17.25" customHeight="1">
      <c r="B148" s="310"/>
      <c r="C148" s="313" t="s">
        <v>1378</v>
      </c>
      <c r="D148" s="313"/>
      <c r="E148" s="313"/>
      <c r="F148" s="313" t="s">
        <v>1379</v>
      </c>
      <c r="G148" s="314"/>
      <c r="H148" s="313" t="s">
        <v>59</v>
      </c>
      <c r="I148" s="313" t="s">
        <v>62</v>
      </c>
      <c r="J148" s="313" t="s">
        <v>1380</v>
      </c>
      <c r="K148" s="312"/>
    </row>
    <row r="149" s="1" customFormat="1" ht="17.25" customHeight="1">
      <c r="B149" s="310"/>
      <c r="C149" s="315" t="s">
        <v>1381</v>
      </c>
      <c r="D149" s="315"/>
      <c r="E149" s="315"/>
      <c r="F149" s="316" t="s">
        <v>1382</v>
      </c>
      <c r="G149" s="317"/>
      <c r="H149" s="315"/>
      <c r="I149" s="315"/>
      <c r="J149" s="315" t="s">
        <v>1383</v>
      </c>
      <c r="K149" s="312"/>
    </row>
    <row r="150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="1" customFormat="1" ht="15" customHeight="1">
      <c r="B151" s="323"/>
      <c r="C151" s="350" t="s">
        <v>1387</v>
      </c>
      <c r="D151" s="298"/>
      <c r="E151" s="298"/>
      <c r="F151" s="351" t="s">
        <v>1384</v>
      </c>
      <c r="G151" s="298"/>
      <c r="H151" s="350" t="s">
        <v>1424</v>
      </c>
      <c r="I151" s="350" t="s">
        <v>1386</v>
      </c>
      <c r="J151" s="350">
        <v>120</v>
      </c>
      <c r="K151" s="346"/>
    </row>
    <row r="152" s="1" customFormat="1" ht="15" customHeight="1">
      <c r="B152" s="323"/>
      <c r="C152" s="350" t="s">
        <v>1433</v>
      </c>
      <c r="D152" s="298"/>
      <c r="E152" s="298"/>
      <c r="F152" s="351" t="s">
        <v>1384</v>
      </c>
      <c r="G152" s="298"/>
      <c r="H152" s="350" t="s">
        <v>1444</v>
      </c>
      <c r="I152" s="350" t="s">
        <v>1386</v>
      </c>
      <c r="J152" s="350" t="s">
        <v>1435</v>
      </c>
      <c r="K152" s="346"/>
    </row>
    <row r="153" s="1" customFormat="1" ht="15" customHeight="1">
      <c r="B153" s="323"/>
      <c r="C153" s="350" t="s">
        <v>89</v>
      </c>
      <c r="D153" s="298"/>
      <c r="E153" s="298"/>
      <c r="F153" s="351" t="s">
        <v>1384</v>
      </c>
      <c r="G153" s="298"/>
      <c r="H153" s="350" t="s">
        <v>1445</v>
      </c>
      <c r="I153" s="350" t="s">
        <v>1386</v>
      </c>
      <c r="J153" s="350" t="s">
        <v>1435</v>
      </c>
      <c r="K153" s="346"/>
    </row>
    <row r="154" s="1" customFormat="1" ht="15" customHeight="1">
      <c r="B154" s="323"/>
      <c r="C154" s="350" t="s">
        <v>1389</v>
      </c>
      <c r="D154" s="298"/>
      <c r="E154" s="298"/>
      <c r="F154" s="351" t="s">
        <v>1390</v>
      </c>
      <c r="G154" s="298"/>
      <c r="H154" s="350" t="s">
        <v>1424</v>
      </c>
      <c r="I154" s="350" t="s">
        <v>1386</v>
      </c>
      <c r="J154" s="350">
        <v>50</v>
      </c>
      <c r="K154" s="346"/>
    </row>
    <row r="155" s="1" customFormat="1" ht="15" customHeight="1">
      <c r="B155" s="323"/>
      <c r="C155" s="350" t="s">
        <v>1392</v>
      </c>
      <c r="D155" s="298"/>
      <c r="E155" s="298"/>
      <c r="F155" s="351" t="s">
        <v>1384</v>
      </c>
      <c r="G155" s="298"/>
      <c r="H155" s="350" t="s">
        <v>1424</v>
      </c>
      <c r="I155" s="350" t="s">
        <v>1394</v>
      </c>
      <c r="J155" s="350"/>
      <c r="K155" s="346"/>
    </row>
    <row r="156" s="1" customFormat="1" ht="15" customHeight="1">
      <c r="B156" s="323"/>
      <c r="C156" s="350" t="s">
        <v>1403</v>
      </c>
      <c r="D156" s="298"/>
      <c r="E156" s="298"/>
      <c r="F156" s="351" t="s">
        <v>1390</v>
      </c>
      <c r="G156" s="298"/>
      <c r="H156" s="350" t="s">
        <v>1424</v>
      </c>
      <c r="I156" s="350" t="s">
        <v>1386</v>
      </c>
      <c r="J156" s="350">
        <v>50</v>
      </c>
      <c r="K156" s="346"/>
    </row>
    <row r="157" s="1" customFormat="1" ht="15" customHeight="1">
      <c r="B157" s="323"/>
      <c r="C157" s="350" t="s">
        <v>1411</v>
      </c>
      <c r="D157" s="298"/>
      <c r="E157" s="298"/>
      <c r="F157" s="351" t="s">
        <v>1390</v>
      </c>
      <c r="G157" s="298"/>
      <c r="H157" s="350" t="s">
        <v>1424</v>
      </c>
      <c r="I157" s="350" t="s">
        <v>1386</v>
      </c>
      <c r="J157" s="350">
        <v>50</v>
      </c>
      <c r="K157" s="346"/>
    </row>
    <row r="158" s="1" customFormat="1" ht="15" customHeight="1">
      <c r="B158" s="323"/>
      <c r="C158" s="350" t="s">
        <v>1409</v>
      </c>
      <c r="D158" s="298"/>
      <c r="E158" s="298"/>
      <c r="F158" s="351" t="s">
        <v>1390</v>
      </c>
      <c r="G158" s="298"/>
      <c r="H158" s="350" t="s">
        <v>1424</v>
      </c>
      <c r="I158" s="350" t="s">
        <v>1386</v>
      </c>
      <c r="J158" s="350">
        <v>50</v>
      </c>
      <c r="K158" s="346"/>
    </row>
    <row r="159" s="1" customFormat="1" ht="15" customHeight="1">
      <c r="B159" s="323"/>
      <c r="C159" s="350" t="s">
        <v>124</v>
      </c>
      <c r="D159" s="298"/>
      <c r="E159" s="298"/>
      <c r="F159" s="351" t="s">
        <v>1384</v>
      </c>
      <c r="G159" s="298"/>
      <c r="H159" s="350" t="s">
        <v>1446</v>
      </c>
      <c r="I159" s="350" t="s">
        <v>1386</v>
      </c>
      <c r="J159" s="350" t="s">
        <v>1447</v>
      </c>
      <c r="K159" s="346"/>
    </row>
    <row r="160" s="1" customFormat="1" ht="15" customHeight="1">
      <c r="B160" s="323"/>
      <c r="C160" s="350" t="s">
        <v>1448</v>
      </c>
      <c r="D160" s="298"/>
      <c r="E160" s="298"/>
      <c r="F160" s="351" t="s">
        <v>1384</v>
      </c>
      <c r="G160" s="298"/>
      <c r="H160" s="350" t="s">
        <v>1449</v>
      </c>
      <c r="I160" s="350" t="s">
        <v>1419</v>
      </c>
      <c r="J160" s="350"/>
      <c r="K160" s="346"/>
    </row>
    <row r="16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="1" customFormat="1" ht="45" customHeight="1">
      <c r="B165" s="288"/>
      <c r="C165" s="289" t="s">
        <v>1450</v>
      </c>
      <c r="D165" s="289"/>
      <c r="E165" s="289"/>
      <c r="F165" s="289"/>
      <c r="G165" s="289"/>
      <c r="H165" s="289"/>
      <c r="I165" s="289"/>
      <c r="J165" s="289"/>
      <c r="K165" s="290"/>
    </row>
    <row r="166" s="1" customFormat="1" ht="17.25" customHeight="1">
      <c r="B166" s="288"/>
      <c r="C166" s="313" t="s">
        <v>1378</v>
      </c>
      <c r="D166" s="313"/>
      <c r="E166" s="313"/>
      <c r="F166" s="313" t="s">
        <v>1379</v>
      </c>
      <c r="G166" s="355"/>
      <c r="H166" s="356" t="s">
        <v>59</v>
      </c>
      <c r="I166" s="356" t="s">
        <v>62</v>
      </c>
      <c r="J166" s="313" t="s">
        <v>1380</v>
      </c>
      <c r="K166" s="290"/>
    </row>
    <row r="167" s="1" customFormat="1" ht="17.25" customHeight="1">
      <c r="B167" s="291"/>
      <c r="C167" s="315" t="s">
        <v>1381</v>
      </c>
      <c r="D167" s="315"/>
      <c r="E167" s="315"/>
      <c r="F167" s="316" t="s">
        <v>1382</v>
      </c>
      <c r="G167" s="357"/>
      <c r="H167" s="358"/>
      <c r="I167" s="358"/>
      <c r="J167" s="315" t="s">
        <v>1383</v>
      </c>
      <c r="K167" s="293"/>
    </row>
    <row r="168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="1" customFormat="1" ht="15" customHeight="1">
      <c r="B169" s="323"/>
      <c r="C169" s="298" t="s">
        <v>1387</v>
      </c>
      <c r="D169" s="298"/>
      <c r="E169" s="298"/>
      <c r="F169" s="321" t="s">
        <v>1384</v>
      </c>
      <c r="G169" s="298"/>
      <c r="H169" s="298" t="s">
        <v>1424</v>
      </c>
      <c r="I169" s="298" t="s">
        <v>1386</v>
      </c>
      <c r="J169" s="298">
        <v>120</v>
      </c>
      <c r="K169" s="346"/>
    </row>
    <row r="170" s="1" customFormat="1" ht="15" customHeight="1">
      <c r="B170" s="323"/>
      <c r="C170" s="298" t="s">
        <v>1433</v>
      </c>
      <c r="D170" s="298"/>
      <c r="E170" s="298"/>
      <c r="F170" s="321" t="s">
        <v>1384</v>
      </c>
      <c r="G170" s="298"/>
      <c r="H170" s="298" t="s">
        <v>1434</v>
      </c>
      <c r="I170" s="298" t="s">
        <v>1386</v>
      </c>
      <c r="J170" s="298" t="s">
        <v>1435</v>
      </c>
      <c r="K170" s="346"/>
    </row>
    <row r="171" s="1" customFormat="1" ht="15" customHeight="1">
      <c r="B171" s="323"/>
      <c r="C171" s="298" t="s">
        <v>89</v>
      </c>
      <c r="D171" s="298"/>
      <c r="E171" s="298"/>
      <c r="F171" s="321" t="s">
        <v>1384</v>
      </c>
      <c r="G171" s="298"/>
      <c r="H171" s="298" t="s">
        <v>1451</v>
      </c>
      <c r="I171" s="298" t="s">
        <v>1386</v>
      </c>
      <c r="J171" s="298" t="s">
        <v>1435</v>
      </c>
      <c r="K171" s="346"/>
    </row>
    <row r="172" s="1" customFormat="1" ht="15" customHeight="1">
      <c r="B172" s="323"/>
      <c r="C172" s="298" t="s">
        <v>1389</v>
      </c>
      <c r="D172" s="298"/>
      <c r="E172" s="298"/>
      <c r="F172" s="321" t="s">
        <v>1390</v>
      </c>
      <c r="G172" s="298"/>
      <c r="H172" s="298" t="s">
        <v>1451</v>
      </c>
      <c r="I172" s="298" t="s">
        <v>1386</v>
      </c>
      <c r="J172" s="298">
        <v>50</v>
      </c>
      <c r="K172" s="346"/>
    </row>
    <row r="173" s="1" customFormat="1" ht="15" customHeight="1">
      <c r="B173" s="323"/>
      <c r="C173" s="298" t="s">
        <v>1392</v>
      </c>
      <c r="D173" s="298"/>
      <c r="E173" s="298"/>
      <c r="F173" s="321" t="s">
        <v>1384</v>
      </c>
      <c r="G173" s="298"/>
      <c r="H173" s="298" t="s">
        <v>1451</v>
      </c>
      <c r="I173" s="298" t="s">
        <v>1394</v>
      </c>
      <c r="J173" s="298"/>
      <c r="K173" s="346"/>
    </row>
    <row r="174" s="1" customFormat="1" ht="15" customHeight="1">
      <c r="B174" s="323"/>
      <c r="C174" s="298" t="s">
        <v>1403</v>
      </c>
      <c r="D174" s="298"/>
      <c r="E174" s="298"/>
      <c r="F174" s="321" t="s">
        <v>1390</v>
      </c>
      <c r="G174" s="298"/>
      <c r="H174" s="298" t="s">
        <v>1451</v>
      </c>
      <c r="I174" s="298" t="s">
        <v>1386</v>
      </c>
      <c r="J174" s="298">
        <v>50</v>
      </c>
      <c r="K174" s="346"/>
    </row>
    <row r="175" s="1" customFormat="1" ht="15" customHeight="1">
      <c r="B175" s="323"/>
      <c r="C175" s="298" t="s">
        <v>1411</v>
      </c>
      <c r="D175" s="298"/>
      <c r="E175" s="298"/>
      <c r="F175" s="321" t="s">
        <v>1390</v>
      </c>
      <c r="G175" s="298"/>
      <c r="H175" s="298" t="s">
        <v>1451</v>
      </c>
      <c r="I175" s="298" t="s">
        <v>1386</v>
      </c>
      <c r="J175" s="298">
        <v>50</v>
      </c>
      <c r="K175" s="346"/>
    </row>
    <row r="176" s="1" customFormat="1" ht="15" customHeight="1">
      <c r="B176" s="323"/>
      <c r="C176" s="298" t="s">
        <v>1409</v>
      </c>
      <c r="D176" s="298"/>
      <c r="E176" s="298"/>
      <c r="F176" s="321" t="s">
        <v>1390</v>
      </c>
      <c r="G176" s="298"/>
      <c r="H176" s="298" t="s">
        <v>1451</v>
      </c>
      <c r="I176" s="298" t="s">
        <v>1386</v>
      </c>
      <c r="J176" s="298">
        <v>50</v>
      </c>
      <c r="K176" s="346"/>
    </row>
    <row r="177" s="1" customFormat="1" ht="15" customHeight="1">
      <c r="B177" s="323"/>
      <c r="C177" s="298" t="s">
        <v>136</v>
      </c>
      <c r="D177" s="298"/>
      <c r="E177" s="298"/>
      <c r="F177" s="321" t="s">
        <v>1384</v>
      </c>
      <c r="G177" s="298"/>
      <c r="H177" s="298" t="s">
        <v>1452</v>
      </c>
      <c r="I177" s="298" t="s">
        <v>1453</v>
      </c>
      <c r="J177" s="298"/>
      <c r="K177" s="346"/>
    </row>
    <row r="178" s="1" customFormat="1" ht="15" customHeight="1">
      <c r="B178" s="323"/>
      <c r="C178" s="298" t="s">
        <v>62</v>
      </c>
      <c r="D178" s="298"/>
      <c r="E178" s="298"/>
      <c r="F178" s="321" t="s">
        <v>1384</v>
      </c>
      <c r="G178" s="298"/>
      <c r="H178" s="298" t="s">
        <v>1454</v>
      </c>
      <c r="I178" s="298" t="s">
        <v>1455</v>
      </c>
      <c r="J178" s="298">
        <v>1</v>
      </c>
      <c r="K178" s="346"/>
    </row>
    <row r="179" s="1" customFormat="1" ht="15" customHeight="1">
      <c r="B179" s="323"/>
      <c r="C179" s="298" t="s">
        <v>58</v>
      </c>
      <c r="D179" s="298"/>
      <c r="E179" s="298"/>
      <c r="F179" s="321" t="s">
        <v>1384</v>
      </c>
      <c r="G179" s="298"/>
      <c r="H179" s="298" t="s">
        <v>1456</v>
      </c>
      <c r="I179" s="298" t="s">
        <v>1386</v>
      </c>
      <c r="J179" s="298">
        <v>20</v>
      </c>
      <c r="K179" s="346"/>
    </row>
    <row r="180" s="1" customFormat="1" ht="15" customHeight="1">
      <c r="B180" s="323"/>
      <c r="C180" s="298" t="s">
        <v>59</v>
      </c>
      <c r="D180" s="298"/>
      <c r="E180" s="298"/>
      <c r="F180" s="321" t="s">
        <v>1384</v>
      </c>
      <c r="G180" s="298"/>
      <c r="H180" s="298" t="s">
        <v>1457</v>
      </c>
      <c r="I180" s="298" t="s">
        <v>1386</v>
      </c>
      <c r="J180" s="298">
        <v>255</v>
      </c>
      <c r="K180" s="346"/>
    </row>
    <row r="181" s="1" customFormat="1" ht="15" customHeight="1">
      <c r="B181" s="323"/>
      <c r="C181" s="298" t="s">
        <v>137</v>
      </c>
      <c r="D181" s="298"/>
      <c r="E181" s="298"/>
      <c r="F181" s="321" t="s">
        <v>1384</v>
      </c>
      <c r="G181" s="298"/>
      <c r="H181" s="298" t="s">
        <v>1348</v>
      </c>
      <c r="I181" s="298" t="s">
        <v>1386</v>
      </c>
      <c r="J181" s="298">
        <v>10</v>
      </c>
      <c r="K181" s="346"/>
    </row>
    <row r="182" s="1" customFormat="1" ht="15" customHeight="1">
      <c r="B182" s="323"/>
      <c r="C182" s="298" t="s">
        <v>138</v>
      </c>
      <c r="D182" s="298"/>
      <c r="E182" s="298"/>
      <c r="F182" s="321" t="s">
        <v>1384</v>
      </c>
      <c r="G182" s="298"/>
      <c r="H182" s="298" t="s">
        <v>1458</v>
      </c>
      <c r="I182" s="298" t="s">
        <v>1419</v>
      </c>
      <c r="J182" s="298"/>
      <c r="K182" s="346"/>
    </row>
    <row r="183" s="1" customFormat="1" ht="15" customHeight="1">
      <c r="B183" s="323"/>
      <c r="C183" s="298" t="s">
        <v>1459</v>
      </c>
      <c r="D183" s="298"/>
      <c r="E183" s="298"/>
      <c r="F183" s="321" t="s">
        <v>1384</v>
      </c>
      <c r="G183" s="298"/>
      <c r="H183" s="298" t="s">
        <v>1460</v>
      </c>
      <c r="I183" s="298" t="s">
        <v>1419</v>
      </c>
      <c r="J183" s="298"/>
      <c r="K183" s="346"/>
    </row>
    <row r="184" s="1" customFormat="1" ht="15" customHeight="1">
      <c r="B184" s="323"/>
      <c r="C184" s="298" t="s">
        <v>1448</v>
      </c>
      <c r="D184" s="298"/>
      <c r="E184" s="298"/>
      <c r="F184" s="321" t="s">
        <v>1384</v>
      </c>
      <c r="G184" s="298"/>
      <c r="H184" s="298" t="s">
        <v>1461</v>
      </c>
      <c r="I184" s="298" t="s">
        <v>1419</v>
      </c>
      <c r="J184" s="298"/>
      <c r="K184" s="346"/>
    </row>
    <row r="185" s="1" customFormat="1" ht="15" customHeight="1">
      <c r="B185" s="323"/>
      <c r="C185" s="298" t="s">
        <v>140</v>
      </c>
      <c r="D185" s="298"/>
      <c r="E185" s="298"/>
      <c r="F185" s="321" t="s">
        <v>1390</v>
      </c>
      <c r="G185" s="298"/>
      <c r="H185" s="298" t="s">
        <v>1462</v>
      </c>
      <c r="I185" s="298" t="s">
        <v>1386</v>
      </c>
      <c r="J185" s="298">
        <v>50</v>
      </c>
      <c r="K185" s="346"/>
    </row>
    <row r="186" s="1" customFormat="1" ht="15" customHeight="1">
      <c r="B186" s="323"/>
      <c r="C186" s="298" t="s">
        <v>1463</v>
      </c>
      <c r="D186" s="298"/>
      <c r="E186" s="298"/>
      <c r="F186" s="321" t="s">
        <v>1390</v>
      </c>
      <c r="G186" s="298"/>
      <c r="H186" s="298" t="s">
        <v>1464</v>
      </c>
      <c r="I186" s="298" t="s">
        <v>1465</v>
      </c>
      <c r="J186" s="298"/>
      <c r="K186" s="346"/>
    </row>
    <row r="187" s="1" customFormat="1" ht="15" customHeight="1">
      <c r="B187" s="323"/>
      <c r="C187" s="298" t="s">
        <v>1466</v>
      </c>
      <c r="D187" s="298"/>
      <c r="E187" s="298"/>
      <c r="F187" s="321" t="s">
        <v>1390</v>
      </c>
      <c r="G187" s="298"/>
      <c r="H187" s="298" t="s">
        <v>1467</v>
      </c>
      <c r="I187" s="298" t="s">
        <v>1465</v>
      </c>
      <c r="J187" s="298"/>
      <c r="K187" s="346"/>
    </row>
    <row r="188" s="1" customFormat="1" ht="15" customHeight="1">
      <c r="B188" s="323"/>
      <c r="C188" s="298" t="s">
        <v>1468</v>
      </c>
      <c r="D188" s="298"/>
      <c r="E188" s="298"/>
      <c r="F188" s="321" t="s">
        <v>1390</v>
      </c>
      <c r="G188" s="298"/>
      <c r="H188" s="298" t="s">
        <v>1469</v>
      </c>
      <c r="I188" s="298" t="s">
        <v>1465</v>
      </c>
      <c r="J188" s="298"/>
      <c r="K188" s="346"/>
    </row>
    <row r="189" s="1" customFormat="1" ht="15" customHeight="1">
      <c r="B189" s="323"/>
      <c r="C189" s="359" t="s">
        <v>1470</v>
      </c>
      <c r="D189" s="298"/>
      <c r="E189" s="298"/>
      <c r="F189" s="321" t="s">
        <v>1390</v>
      </c>
      <c r="G189" s="298"/>
      <c r="H189" s="298" t="s">
        <v>1471</v>
      </c>
      <c r="I189" s="298" t="s">
        <v>1472</v>
      </c>
      <c r="J189" s="360" t="s">
        <v>1473</v>
      </c>
      <c r="K189" s="346"/>
    </row>
    <row r="190" s="1" customFormat="1" ht="15" customHeight="1">
      <c r="B190" s="323"/>
      <c r="C190" s="359" t="s">
        <v>47</v>
      </c>
      <c r="D190" s="298"/>
      <c r="E190" s="298"/>
      <c r="F190" s="321" t="s">
        <v>1384</v>
      </c>
      <c r="G190" s="298"/>
      <c r="H190" s="295" t="s">
        <v>1474</v>
      </c>
      <c r="I190" s="298" t="s">
        <v>1475</v>
      </c>
      <c r="J190" s="298"/>
      <c r="K190" s="346"/>
    </row>
    <row r="191" s="1" customFormat="1" ht="15" customHeight="1">
      <c r="B191" s="323"/>
      <c r="C191" s="359" t="s">
        <v>1476</v>
      </c>
      <c r="D191" s="298"/>
      <c r="E191" s="298"/>
      <c r="F191" s="321" t="s">
        <v>1384</v>
      </c>
      <c r="G191" s="298"/>
      <c r="H191" s="298" t="s">
        <v>1477</v>
      </c>
      <c r="I191" s="298" t="s">
        <v>1419</v>
      </c>
      <c r="J191" s="298"/>
      <c r="K191" s="346"/>
    </row>
    <row r="192" s="1" customFormat="1" ht="15" customHeight="1">
      <c r="B192" s="323"/>
      <c r="C192" s="359" t="s">
        <v>1478</v>
      </c>
      <c r="D192" s="298"/>
      <c r="E192" s="298"/>
      <c r="F192" s="321" t="s">
        <v>1384</v>
      </c>
      <c r="G192" s="298"/>
      <c r="H192" s="298" t="s">
        <v>1479</v>
      </c>
      <c r="I192" s="298" t="s">
        <v>1419</v>
      </c>
      <c r="J192" s="298"/>
      <c r="K192" s="346"/>
    </row>
    <row r="193" s="1" customFormat="1" ht="15" customHeight="1">
      <c r="B193" s="323"/>
      <c r="C193" s="359" t="s">
        <v>1480</v>
      </c>
      <c r="D193" s="298"/>
      <c r="E193" s="298"/>
      <c r="F193" s="321" t="s">
        <v>1390</v>
      </c>
      <c r="G193" s="298"/>
      <c r="H193" s="298" t="s">
        <v>1481</v>
      </c>
      <c r="I193" s="298" t="s">
        <v>1419</v>
      </c>
      <c r="J193" s="298"/>
      <c r="K193" s="346"/>
    </row>
    <row r="194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="1" customFormat="1" ht="21">
      <c r="B199" s="288"/>
      <c r="C199" s="289" t="s">
        <v>1482</v>
      </c>
      <c r="D199" s="289"/>
      <c r="E199" s="289"/>
      <c r="F199" s="289"/>
      <c r="G199" s="289"/>
      <c r="H199" s="289"/>
      <c r="I199" s="289"/>
      <c r="J199" s="289"/>
      <c r="K199" s="290"/>
    </row>
    <row r="200" s="1" customFormat="1" ht="25.5" customHeight="1">
      <c r="B200" s="288"/>
      <c r="C200" s="362" t="s">
        <v>1483</v>
      </c>
      <c r="D200" s="362"/>
      <c r="E200" s="362"/>
      <c r="F200" s="362" t="s">
        <v>1484</v>
      </c>
      <c r="G200" s="363"/>
      <c r="H200" s="362" t="s">
        <v>1485</v>
      </c>
      <c r="I200" s="362"/>
      <c r="J200" s="362"/>
      <c r="K200" s="290"/>
    </row>
    <row r="20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="1" customFormat="1" ht="15" customHeight="1">
      <c r="B202" s="323"/>
      <c r="C202" s="298" t="s">
        <v>1475</v>
      </c>
      <c r="D202" s="298"/>
      <c r="E202" s="298"/>
      <c r="F202" s="321" t="s">
        <v>48</v>
      </c>
      <c r="G202" s="298"/>
      <c r="H202" s="298" t="s">
        <v>1486</v>
      </c>
      <c r="I202" s="298"/>
      <c r="J202" s="298"/>
      <c r="K202" s="346"/>
    </row>
    <row r="203" s="1" customFormat="1" ht="15" customHeight="1">
      <c r="B203" s="323"/>
      <c r="C203" s="298"/>
      <c r="D203" s="298"/>
      <c r="E203" s="298"/>
      <c r="F203" s="321" t="s">
        <v>49</v>
      </c>
      <c r="G203" s="298"/>
      <c r="H203" s="298" t="s">
        <v>1487</v>
      </c>
      <c r="I203" s="298"/>
      <c r="J203" s="298"/>
      <c r="K203" s="346"/>
    </row>
    <row r="204" s="1" customFormat="1" ht="15" customHeight="1">
      <c r="B204" s="323"/>
      <c r="C204" s="298"/>
      <c r="D204" s="298"/>
      <c r="E204" s="298"/>
      <c r="F204" s="321" t="s">
        <v>52</v>
      </c>
      <c r="G204" s="298"/>
      <c r="H204" s="298" t="s">
        <v>1488</v>
      </c>
      <c r="I204" s="298"/>
      <c r="J204" s="298"/>
      <c r="K204" s="346"/>
    </row>
    <row r="205" s="1" customFormat="1" ht="15" customHeight="1">
      <c r="B205" s="323"/>
      <c r="C205" s="298"/>
      <c r="D205" s="298"/>
      <c r="E205" s="298"/>
      <c r="F205" s="321" t="s">
        <v>50</v>
      </c>
      <c r="G205" s="298"/>
      <c r="H205" s="298" t="s">
        <v>1489</v>
      </c>
      <c r="I205" s="298"/>
      <c r="J205" s="298"/>
      <c r="K205" s="346"/>
    </row>
    <row r="206" s="1" customFormat="1" ht="15" customHeight="1">
      <c r="B206" s="323"/>
      <c r="C206" s="298"/>
      <c r="D206" s="298"/>
      <c r="E206" s="298"/>
      <c r="F206" s="321" t="s">
        <v>51</v>
      </c>
      <c r="G206" s="298"/>
      <c r="H206" s="298" t="s">
        <v>1490</v>
      </c>
      <c r="I206" s="298"/>
      <c r="J206" s="298"/>
      <c r="K206" s="346"/>
    </row>
    <row r="207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="1" customFormat="1" ht="15" customHeight="1">
      <c r="B208" s="323"/>
      <c r="C208" s="298" t="s">
        <v>1431</v>
      </c>
      <c r="D208" s="298"/>
      <c r="E208" s="298"/>
      <c r="F208" s="321" t="s">
        <v>83</v>
      </c>
      <c r="G208" s="298"/>
      <c r="H208" s="298" t="s">
        <v>1491</v>
      </c>
      <c r="I208" s="298"/>
      <c r="J208" s="298"/>
      <c r="K208" s="346"/>
    </row>
    <row r="209" s="1" customFormat="1" ht="15" customHeight="1">
      <c r="B209" s="323"/>
      <c r="C209" s="298"/>
      <c r="D209" s="298"/>
      <c r="E209" s="298"/>
      <c r="F209" s="321" t="s">
        <v>1329</v>
      </c>
      <c r="G209" s="298"/>
      <c r="H209" s="298" t="s">
        <v>1330</v>
      </c>
      <c r="I209" s="298"/>
      <c r="J209" s="298"/>
      <c r="K209" s="346"/>
    </row>
    <row r="210" s="1" customFormat="1" ht="15" customHeight="1">
      <c r="B210" s="323"/>
      <c r="C210" s="298"/>
      <c r="D210" s="298"/>
      <c r="E210" s="298"/>
      <c r="F210" s="321" t="s">
        <v>1327</v>
      </c>
      <c r="G210" s="298"/>
      <c r="H210" s="298" t="s">
        <v>1492</v>
      </c>
      <c r="I210" s="298"/>
      <c r="J210" s="298"/>
      <c r="K210" s="346"/>
    </row>
    <row r="211" s="1" customFormat="1" ht="15" customHeight="1">
      <c r="B211" s="364"/>
      <c r="C211" s="298"/>
      <c r="D211" s="298"/>
      <c r="E211" s="298"/>
      <c r="F211" s="321" t="s">
        <v>1331</v>
      </c>
      <c r="G211" s="359"/>
      <c r="H211" s="350" t="s">
        <v>1332</v>
      </c>
      <c r="I211" s="350"/>
      <c r="J211" s="350"/>
      <c r="K211" s="365"/>
    </row>
    <row r="212" s="1" customFormat="1" ht="15" customHeight="1">
      <c r="B212" s="364"/>
      <c r="C212" s="298"/>
      <c r="D212" s="298"/>
      <c r="E212" s="298"/>
      <c r="F212" s="321" t="s">
        <v>398</v>
      </c>
      <c r="G212" s="359"/>
      <c r="H212" s="350" t="s">
        <v>1493</v>
      </c>
      <c r="I212" s="350"/>
      <c r="J212" s="350"/>
      <c r="K212" s="365"/>
    </row>
    <row r="213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="1" customFormat="1" ht="15" customHeight="1">
      <c r="B214" s="364"/>
      <c r="C214" s="298" t="s">
        <v>1455</v>
      </c>
      <c r="D214" s="298"/>
      <c r="E214" s="298"/>
      <c r="F214" s="321">
        <v>1</v>
      </c>
      <c r="G214" s="359"/>
      <c r="H214" s="350" t="s">
        <v>1494</v>
      </c>
      <c r="I214" s="350"/>
      <c r="J214" s="350"/>
      <c r="K214" s="365"/>
    </row>
    <row r="215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1495</v>
      </c>
      <c r="I215" s="350"/>
      <c r="J215" s="350"/>
      <c r="K215" s="365"/>
    </row>
    <row r="216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1496</v>
      </c>
      <c r="I216" s="350"/>
      <c r="J216" s="350"/>
      <c r="K216" s="365"/>
    </row>
    <row r="217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1497</v>
      </c>
      <c r="I217" s="350"/>
      <c r="J217" s="350"/>
      <c r="K217" s="365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120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122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ROUND(J93,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ROUND((SUM(BE93:BE165)),  0)</f>
        <v>0</v>
      </c>
      <c r="G35" s="39"/>
      <c r="H35" s="39"/>
      <c r="I35" s="158">
        <v>0.20999999999999999</v>
      </c>
      <c r="J35" s="157">
        <f>ROUND(((SUM(BE93:BE165))*I35),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ROUND((SUM(BF93:BF165)),  0)</f>
        <v>0</v>
      </c>
      <c r="G36" s="39"/>
      <c r="H36" s="39"/>
      <c r="I36" s="158">
        <v>0.14999999999999999</v>
      </c>
      <c r="J36" s="157">
        <f>ROUND(((SUM(BF93:BF165))*I36),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ROUND((SUM(BG93:BG165)),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ROUND((SUM(BH93:BH165)),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ROUND((SUM(BI93:BI165)),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922/M - Zemní a montážní práce kVN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127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128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129</v>
      </c>
      <c r="E66" s="183"/>
      <c r="F66" s="183"/>
      <c r="G66" s="183"/>
      <c r="H66" s="183"/>
      <c r="I66" s="183"/>
      <c r="J66" s="184">
        <f>J111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1"/>
      <c r="C67" s="126"/>
      <c r="D67" s="182" t="s">
        <v>130</v>
      </c>
      <c r="E67" s="183"/>
      <c r="F67" s="183"/>
      <c r="G67" s="183"/>
      <c r="H67" s="183"/>
      <c r="I67" s="183"/>
      <c r="J67" s="184">
        <f>J112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1"/>
      <c r="C68" s="126"/>
      <c r="D68" s="182" t="s">
        <v>131</v>
      </c>
      <c r="E68" s="183"/>
      <c r="F68" s="183"/>
      <c r="G68" s="183"/>
      <c r="H68" s="183"/>
      <c r="I68" s="183"/>
      <c r="J68" s="184">
        <f>J129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1"/>
      <c r="C69" s="126"/>
      <c r="D69" s="182" t="s">
        <v>132</v>
      </c>
      <c r="E69" s="183"/>
      <c r="F69" s="183"/>
      <c r="G69" s="183"/>
      <c r="H69" s="183"/>
      <c r="I69" s="183"/>
      <c r="J69" s="184">
        <f>J138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1"/>
      <c r="C70" s="126"/>
      <c r="D70" s="182" t="s">
        <v>133</v>
      </c>
      <c r="E70" s="183"/>
      <c r="F70" s="183"/>
      <c r="G70" s="183"/>
      <c r="H70" s="183"/>
      <c r="I70" s="183"/>
      <c r="J70" s="184">
        <f>J157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5"/>
      <c r="C71" s="176"/>
      <c r="D71" s="177" t="s">
        <v>134</v>
      </c>
      <c r="E71" s="178"/>
      <c r="F71" s="178"/>
      <c r="G71" s="178"/>
      <c r="H71" s="178"/>
      <c r="I71" s="178"/>
      <c r="J71" s="179">
        <f>J161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135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70" t="str">
        <f>E7</f>
        <v>Praha 6 - Vokovice, Vokovická, přeložka TS 4893, kVN a kNN, S-146587 aktualizace 23 - TSK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119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120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121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922/M - Zemní a montážní práce kVN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22</v>
      </c>
      <c r="D87" s="41"/>
      <c r="E87" s="41"/>
      <c r="F87" s="28" t="str">
        <f>F14</f>
        <v>Praha 6 - Vokovice</v>
      </c>
      <c r="G87" s="41"/>
      <c r="H87" s="41"/>
      <c r="I87" s="33" t="s">
        <v>24</v>
      </c>
      <c r="J87" s="73" t="str">
        <f>IF(J14="","",J14)</f>
        <v>27. 1. 2023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26</v>
      </c>
      <c r="D89" s="41"/>
      <c r="E89" s="41"/>
      <c r="F89" s="28" t="str">
        <f>E17</f>
        <v>Městská část Praha 6</v>
      </c>
      <c r="G89" s="41"/>
      <c r="H89" s="41"/>
      <c r="I89" s="33" t="s">
        <v>34</v>
      </c>
      <c r="J89" s="37" t="str">
        <f>E23</f>
        <v>Jiří Kroupa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32</v>
      </c>
      <c r="D90" s="41"/>
      <c r="E90" s="41"/>
      <c r="F90" s="28" t="str">
        <f>IF(E20="","",E20)</f>
        <v>Vyplň údaj</v>
      </c>
      <c r="G90" s="41"/>
      <c r="H90" s="41"/>
      <c r="I90" s="33" t="s">
        <v>39</v>
      </c>
      <c r="J90" s="37" t="str">
        <f>E26</f>
        <v>VlKu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136</v>
      </c>
      <c r="D92" s="189" t="s">
        <v>62</v>
      </c>
      <c r="E92" s="189" t="s">
        <v>58</v>
      </c>
      <c r="F92" s="189" t="s">
        <v>59</v>
      </c>
      <c r="G92" s="189" t="s">
        <v>137</v>
      </c>
      <c r="H92" s="189" t="s">
        <v>138</v>
      </c>
      <c r="I92" s="189" t="s">
        <v>139</v>
      </c>
      <c r="J92" s="189" t="s">
        <v>125</v>
      </c>
      <c r="K92" s="190" t="s">
        <v>140</v>
      </c>
      <c r="L92" s="191"/>
      <c r="M92" s="93" t="s">
        <v>20</v>
      </c>
      <c r="N92" s="94" t="s">
        <v>47</v>
      </c>
      <c r="O92" s="94" t="s">
        <v>141</v>
      </c>
      <c r="P92" s="94" t="s">
        <v>142</v>
      </c>
      <c r="Q92" s="94" t="s">
        <v>143</v>
      </c>
      <c r="R92" s="94" t="s">
        <v>144</v>
      </c>
      <c r="S92" s="94" t="s">
        <v>145</v>
      </c>
      <c r="T92" s="95" t="s">
        <v>146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147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P94+P161</f>
        <v>0</v>
      </c>
      <c r="Q93" s="97"/>
      <c r="R93" s="194">
        <f>R94+R161</f>
        <v>1.3112259999999998</v>
      </c>
      <c r="S93" s="97"/>
      <c r="T93" s="195">
        <f>T94+T161</f>
        <v>26.925999999999998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76</v>
      </c>
      <c r="AU93" s="18" t="s">
        <v>126</v>
      </c>
      <c r="BK93" s="196">
        <f>BK94+BK161</f>
        <v>0</v>
      </c>
    </row>
    <row r="94" s="12" customFormat="1" ht="25.92" customHeight="1">
      <c r="A94" s="12"/>
      <c r="B94" s="197"/>
      <c r="C94" s="198"/>
      <c r="D94" s="199" t="s">
        <v>76</v>
      </c>
      <c r="E94" s="200" t="s">
        <v>148</v>
      </c>
      <c r="F94" s="200" t="s">
        <v>149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P95+P111</f>
        <v>0</v>
      </c>
      <c r="Q94" s="205"/>
      <c r="R94" s="206">
        <f>R95+R111</f>
        <v>1.2840159999999998</v>
      </c>
      <c r="S94" s="205"/>
      <c r="T94" s="207">
        <f>T95+T111</f>
        <v>26.925999999999998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150</v>
      </c>
      <c r="AT94" s="209" t="s">
        <v>76</v>
      </c>
      <c r="AU94" s="209" t="s">
        <v>77</v>
      </c>
      <c r="AY94" s="208" t="s">
        <v>151</v>
      </c>
      <c r="BK94" s="210">
        <f>BK95+BK111</f>
        <v>0</v>
      </c>
    </row>
    <row r="95" s="12" customFormat="1" ht="22.8" customHeight="1">
      <c r="A95" s="12"/>
      <c r="B95" s="197"/>
      <c r="C95" s="198"/>
      <c r="D95" s="199" t="s">
        <v>76</v>
      </c>
      <c r="E95" s="211" t="s">
        <v>152</v>
      </c>
      <c r="F95" s="211" t="s">
        <v>153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SUM(P96:P110)</f>
        <v>0</v>
      </c>
      <c r="Q95" s="205"/>
      <c r="R95" s="206">
        <f>SUM(R96:R110)</f>
        <v>0</v>
      </c>
      <c r="S95" s="205"/>
      <c r="T95" s="207">
        <f>SUM(T96:T110)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150</v>
      </c>
      <c r="AT95" s="209" t="s">
        <v>76</v>
      </c>
      <c r="AU95" s="209" t="s">
        <v>8</v>
      </c>
      <c r="AY95" s="208" t="s">
        <v>151</v>
      </c>
      <c r="BK95" s="210">
        <f>SUM(BK96:BK110)</f>
        <v>0</v>
      </c>
    </row>
    <row r="96" s="2" customFormat="1" ht="33" customHeight="1">
      <c r="A96" s="39"/>
      <c r="B96" s="40"/>
      <c r="C96" s="213" t="s">
        <v>8</v>
      </c>
      <c r="D96" s="213" t="s">
        <v>154</v>
      </c>
      <c r="E96" s="214" t="s">
        <v>155</v>
      </c>
      <c r="F96" s="215" t="s">
        <v>156</v>
      </c>
      <c r="G96" s="216" t="s">
        <v>157</v>
      </c>
      <c r="H96" s="217">
        <v>6</v>
      </c>
      <c r="I96" s="218"/>
      <c r="J96" s="219">
        <f>ROUND(I96*H96,0)</f>
        <v>0</v>
      </c>
      <c r="K96" s="215" t="s">
        <v>20</v>
      </c>
      <c r="L96" s="45"/>
      <c r="M96" s="220" t="s">
        <v>20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158</v>
      </c>
      <c r="AT96" s="224" t="s">
        <v>154</v>
      </c>
      <c r="AU96" s="224" t="s">
        <v>85</v>
      </c>
      <c r="AY96" s="18" t="s">
        <v>151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158</v>
      </c>
      <c r="BM96" s="224" t="s">
        <v>159</v>
      </c>
    </row>
    <row r="97" s="2" customFormat="1" ht="24.15" customHeight="1">
      <c r="A97" s="39"/>
      <c r="B97" s="40"/>
      <c r="C97" s="213" t="s">
        <v>85</v>
      </c>
      <c r="D97" s="213" t="s">
        <v>154</v>
      </c>
      <c r="E97" s="214" t="s">
        <v>160</v>
      </c>
      <c r="F97" s="215" t="s">
        <v>161</v>
      </c>
      <c r="G97" s="216" t="s">
        <v>157</v>
      </c>
      <c r="H97" s="217">
        <v>6</v>
      </c>
      <c r="I97" s="218"/>
      <c r="J97" s="219">
        <f>ROUND(I97*H97,0)</f>
        <v>0</v>
      </c>
      <c r="K97" s="215" t="s">
        <v>20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8</v>
      </c>
      <c r="AT97" s="224" t="s">
        <v>154</v>
      </c>
      <c r="AU97" s="224" t="s">
        <v>85</v>
      </c>
      <c r="AY97" s="18" t="s">
        <v>151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8</v>
      </c>
      <c r="BM97" s="224" t="s">
        <v>162</v>
      </c>
    </row>
    <row r="98" s="2" customFormat="1" ht="16.5" customHeight="1">
      <c r="A98" s="39"/>
      <c r="B98" s="40"/>
      <c r="C98" s="213" t="s">
        <v>150</v>
      </c>
      <c r="D98" s="213" t="s">
        <v>154</v>
      </c>
      <c r="E98" s="214" t="s">
        <v>163</v>
      </c>
      <c r="F98" s="215" t="s">
        <v>164</v>
      </c>
      <c r="G98" s="216" t="s">
        <v>157</v>
      </c>
      <c r="H98" s="217">
        <v>6</v>
      </c>
      <c r="I98" s="218"/>
      <c r="J98" s="219">
        <f>ROUND(I98*H98,0)</f>
        <v>0</v>
      </c>
      <c r="K98" s="215" t="s">
        <v>20</v>
      </c>
      <c r="L98" s="45"/>
      <c r="M98" s="220" t="s">
        <v>20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158</v>
      </c>
      <c r="AT98" s="224" t="s">
        <v>154</v>
      </c>
      <c r="AU98" s="224" t="s">
        <v>85</v>
      </c>
      <c r="AY98" s="18" t="s">
        <v>151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</v>
      </c>
      <c r="BK98" s="225">
        <f>ROUND(I98*H98,0)</f>
        <v>0</v>
      </c>
      <c r="BL98" s="18" t="s">
        <v>158</v>
      </c>
      <c r="BM98" s="224" t="s">
        <v>165</v>
      </c>
    </row>
    <row r="99" s="2" customFormat="1" ht="24.9" customHeight="1">
      <c r="A99" s="39"/>
      <c r="B99" s="40"/>
      <c r="C99" s="213" t="s">
        <v>166</v>
      </c>
      <c r="D99" s="213" t="s">
        <v>154</v>
      </c>
      <c r="E99" s="214" t="s">
        <v>167</v>
      </c>
      <c r="F99" s="215" t="s">
        <v>168</v>
      </c>
      <c r="G99" s="216" t="s">
        <v>169</v>
      </c>
      <c r="H99" s="217">
        <v>642</v>
      </c>
      <c r="I99" s="218"/>
      <c r="J99" s="219">
        <f>ROUND(I99*H99,0)</f>
        <v>0</v>
      </c>
      <c r="K99" s="215" t="s">
        <v>20</v>
      </c>
      <c r="L99" s="45"/>
      <c r="M99" s="220" t="s">
        <v>20</v>
      </c>
      <c r="N99" s="221" t="s">
        <v>48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158</v>
      </c>
      <c r="AT99" s="224" t="s">
        <v>154</v>
      </c>
      <c r="AU99" s="224" t="s">
        <v>85</v>
      </c>
      <c r="AY99" s="18" t="s">
        <v>151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158</v>
      </c>
      <c r="BM99" s="224" t="s">
        <v>170</v>
      </c>
    </row>
    <row r="100" s="2" customFormat="1" ht="24.9" customHeight="1">
      <c r="A100" s="39"/>
      <c r="B100" s="40"/>
      <c r="C100" s="213" t="s">
        <v>171</v>
      </c>
      <c r="D100" s="213" t="s">
        <v>154</v>
      </c>
      <c r="E100" s="214" t="s">
        <v>172</v>
      </c>
      <c r="F100" s="215" t="s">
        <v>173</v>
      </c>
      <c r="G100" s="216" t="s">
        <v>169</v>
      </c>
      <c r="H100" s="217">
        <v>642</v>
      </c>
      <c r="I100" s="218"/>
      <c r="J100" s="219">
        <f>ROUND(I100*H100,0)</f>
        <v>0</v>
      </c>
      <c r="K100" s="215" t="s">
        <v>20</v>
      </c>
      <c r="L100" s="45"/>
      <c r="M100" s="220" t="s">
        <v>20</v>
      </c>
      <c r="N100" s="221" t="s">
        <v>48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158</v>
      </c>
      <c r="AT100" s="224" t="s">
        <v>154</v>
      </c>
      <c r="AU100" s="224" t="s">
        <v>85</v>
      </c>
      <c r="AY100" s="18" t="s">
        <v>151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158</v>
      </c>
      <c r="BM100" s="224" t="s">
        <v>174</v>
      </c>
    </row>
    <row r="101" s="2" customFormat="1" ht="24.15" customHeight="1">
      <c r="A101" s="39"/>
      <c r="B101" s="40"/>
      <c r="C101" s="213" t="s">
        <v>175</v>
      </c>
      <c r="D101" s="213" t="s">
        <v>154</v>
      </c>
      <c r="E101" s="214" t="s">
        <v>176</v>
      </c>
      <c r="F101" s="215" t="s">
        <v>177</v>
      </c>
      <c r="G101" s="216" t="s">
        <v>169</v>
      </c>
      <c r="H101" s="217">
        <v>642</v>
      </c>
      <c r="I101" s="218"/>
      <c r="J101" s="219">
        <f>ROUND(I101*H101,0)</f>
        <v>0</v>
      </c>
      <c r="K101" s="215" t="s">
        <v>20</v>
      </c>
      <c r="L101" s="45"/>
      <c r="M101" s="220" t="s">
        <v>20</v>
      </c>
      <c r="N101" s="221" t="s">
        <v>48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158</v>
      </c>
      <c r="AT101" s="224" t="s">
        <v>154</v>
      </c>
      <c r="AU101" s="224" t="s">
        <v>85</v>
      </c>
      <c r="AY101" s="18" t="s">
        <v>151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158</v>
      </c>
      <c r="BM101" s="224" t="s">
        <v>178</v>
      </c>
    </row>
    <row r="102" s="2" customFormat="1" ht="16.5" customHeight="1">
      <c r="A102" s="39"/>
      <c r="B102" s="40"/>
      <c r="C102" s="213" t="s">
        <v>179</v>
      </c>
      <c r="D102" s="213" t="s">
        <v>154</v>
      </c>
      <c r="E102" s="214" t="s">
        <v>180</v>
      </c>
      <c r="F102" s="215" t="s">
        <v>181</v>
      </c>
      <c r="G102" s="216" t="s">
        <v>157</v>
      </c>
      <c r="H102" s="217">
        <v>633.5</v>
      </c>
      <c r="I102" s="218"/>
      <c r="J102" s="219">
        <f>ROUND(I102*H102,0)</f>
        <v>0</v>
      </c>
      <c r="K102" s="215" t="s">
        <v>20</v>
      </c>
      <c r="L102" s="45"/>
      <c r="M102" s="220" t="s">
        <v>20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158</v>
      </c>
      <c r="AT102" s="224" t="s">
        <v>154</v>
      </c>
      <c r="AU102" s="224" t="s">
        <v>85</v>
      </c>
      <c r="AY102" s="18" t="s">
        <v>151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</v>
      </c>
      <c r="BK102" s="225">
        <f>ROUND(I102*H102,0)</f>
        <v>0</v>
      </c>
      <c r="BL102" s="18" t="s">
        <v>158</v>
      </c>
      <c r="BM102" s="224" t="s">
        <v>182</v>
      </c>
    </row>
    <row r="103" s="2" customFormat="1" ht="16.5" customHeight="1">
      <c r="A103" s="39"/>
      <c r="B103" s="40"/>
      <c r="C103" s="226" t="s">
        <v>183</v>
      </c>
      <c r="D103" s="226" t="s">
        <v>148</v>
      </c>
      <c r="E103" s="227" t="s">
        <v>184</v>
      </c>
      <c r="F103" s="228" t="s">
        <v>185</v>
      </c>
      <c r="G103" s="229" t="s">
        <v>186</v>
      </c>
      <c r="H103" s="230">
        <v>633.5</v>
      </c>
      <c r="I103" s="231"/>
      <c r="J103" s="232">
        <f>ROUND(I103*H103,0)</f>
        <v>0</v>
      </c>
      <c r="K103" s="228" t="s">
        <v>20</v>
      </c>
      <c r="L103" s="233"/>
      <c r="M103" s="234" t="s">
        <v>20</v>
      </c>
      <c r="N103" s="235" t="s">
        <v>48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187</v>
      </c>
      <c r="AT103" s="224" t="s">
        <v>148</v>
      </c>
      <c r="AU103" s="224" t="s">
        <v>85</v>
      </c>
      <c r="AY103" s="18" t="s">
        <v>151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187</v>
      </c>
      <c r="BM103" s="224" t="s">
        <v>188</v>
      </c>
    </row>
    <row r="104" s="2" customFormat="1" ht="24.15" customHeight="1">
      <c r="A104" s="39"/>
      <c r="B104" s="40"/>
      <c r="C104" s="226" t="s">
        <v>189</v>
      </c>
      <c r="D104" s="226" t="s">
        <v>148</v>
      </c>
      <c r="E104" s="227" t="s">
        <v>190</v>
      </c>
      <c r="F104" s="228" t="s">
        <v>191</v>
      </c>
      <c r="G104" s="229" t="s">
        <v>186</v>
      </c>
      <c r="H104" s="230">
        <v>6</v>
      </c>
      <c r="I104" s="231"/>
      <c r="J104" s="232">
        <f>ROUND(I104*H104,0)</f>
        <v>0</v>
      </c>
      <c r="K104" s="228" t="s">
        <v>20</v>
      </c>
      <c r="L104" s="233"/>
      <c r="M104" s="234" t="s">
        <v>20</v>
      </c>
      <c r="N104" s="235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183</v>
      </c>
      <c r="AT104" s="224" t="s">
        <v>148</v>
      </c>
      <c r="AU104" s="224" t="s">
        <v>85</v>
      </c>
      <c r="AY104" s="18" t="s">
        <v>151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</v>
      </c>
      <c r="BK104" s="225">
        <f>ROUND(I104*H104,0)</f>
        <v>0</v>
      </c>
      <c r="BL104" s="18" t="s">
        <v>166</v>
      </c>
      <c r="BM104" s="224" t="s">
        <v>192</v>
      </c>
    </row>
    <row r="105" s="2" customFormat="1" ht="24.15" customHeight="1">
      <c r="A105" s="39"/>
      <c r="B105" s="40"/>
      <c r="C105" s="226" t="s">
        <v>193</v>
      </c>
      <c r="D105" s="226" t="s">
        <v>148</v>
      </c>
      <c r="E105" s="227" t="s">
        <v>194</v>
      </c>
      <c r="F105" s="228" t="s">
        <v>195</v>
      </c>
      <c r="G105" s="229" t="s">
        <v>186</v>
      </c>
      <c r="H105" s="230">
        <v>9</v>
      </c>
      <c r="I105" s="231"/>
      <c r="J105" s="232">
        <f>ROUND(I105*H105,0)</f>
        <v>0</v>
      </c>
      <c r="K105" s="228" t="s">
        <v>20</v>
      </c>
      <c r="L105" s="233"/>
      <c r="M105" s="234" t="s">
        <v>20</v>
      </c>
      <c r="N105" s="235" t="s">
        <v>48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183</v>
      </c>
      <c r="AT105" s="224" t="s">
        <v>148</v>
      </c>
      <c r="AU105" s="224" t="s">
        <v>85</v>
      </c>
      <c r="AY105" s="18" t="s">
        <v>151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166</v>
      </c>
      <c r="BM105" s="224" t="s">
        <v>196</v>
      </c>
    </row>
    <row r="106" s="2" customFormat="1" ht="33" customHeight="1">
      <c r="A106" s="39"/>
      <c r="B106" s="40"/>
      <c r="C106" s="213" t="s">
        <v>197</v>
      </c>
      <c r="D106" s="213" t="s">
        <v>154</v>
      </c>
      <c r="E106" s="214" t="s">
        <v>198</v>
      </c>
      <c r="F106" s="215" t="s">
        <v>199</v>
      </c>
      <c r="G106" s="216" t="s">
        <v>157</v>
      </c>
      <c r="H106" s="217">
        <v>6</v>
      </c>
      <c r="I106" s="218"/>
      <c r="J106" s="219">
        <f>ROUND(I106*H106,0)</f>
        <v>0</v>
      </c>
      <c r="K106" s="215" t="s">
        <v>20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158</v>
      </c>
      <c r="AT106" s="224" t="s">
        <v>154</v>
      </c>
      <c r="AU106" s="224" t="s">
        <v>85</v>
      </c>
      <c r="AY106" s="18" t="s">
        <v>151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158</v>
      </c>
      <c r="BM106" s="224" t="s">
        <v>200</v>
      </c>
    </row>
    <row r="107" s="2" customFormat="1" ht="33" customHeight="1">
      <c r="A107" s="39"/>
      <c r="B107" s="40"/>
      <c r="C107" s="213" t="s">
        <v>201</v>
      </c>
      <c r="D107" s="213" t="s">
        <v>154</v>
      </c>
      <c r="E107" s="214" t="s">
        <v>202</v>
      </c>
      <c r="F107" s="215" t="s">
        <v>203</v>
      </c>
      <c r="G107" s="216" t="s">
        <v>169</v>
      </c>
      <c r="H107" s="217">
        <v>12</v>
      </c>
      <c r="I107" s="218"/>
      <c r="J107" s="219">
        <f>ROUND(I107*H107,0)</f>
        <v>0</v>
      </c>
      <c r="K107" s="215" t="s">
        <v>20</v>
      </c>
      <c r="L107" s="45"/>
      <c r="M107" s="220" t="s">
        <v>20</v>
      </c>
      <c r="N107" s="221" t="s">
        <v>48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158</v>
      </c>
      <c r="AT107" s="224" t="s">
        <v>154</v>
      </c>
      <c r="AU107" s="224" t="s">
        <v>85</v>
      </c>
      <c r="AY107" s="18" t="s">
        <v>151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158</v>
      </c>
      <c r="BM107" s="224" t="s">
        <v>204</v>
      </c>
    </row>
    <row r="108" s="2" customFormat="1" ht="16.5" customHeight="1">
      <c r="A108" s="39"/>
      <c r="B108" s="40"/>
      <c r="C108" s="213" t="s">
        <v>205</v>
      </c>
      <c r="D108" s="213" t="s">
        <v>154</v>
      </c>
      <c r="E108" s="214" t="s">
        <v>206</v>
      </c>
      <c r="F108" s="215" t="s">
        <v>207</v>
      </c>
      <c r="G108" s="216" t="s">
        <v>208</v>
      </c>
      <c r="H108" s="217">
        <v>1</v>
      </c>
      <c r="I108" s="218"/>
      <c r="J108" s="219">
        <f>ROUND(I108*H108,0)</f>
        <v>0</v>
      </c>
      <c r="K108" s="215" t="s">
        <v>20</v>
      </c>
      <c r="L108" s="45"/>
      <c r="M108" s="220" t="s">
        <v>20</v>
      </c>
      <c r="N108" s="221" t="s">
        <v>48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158</v>
      </c>
      <c r="AT108" s="224" t="s">
        <v>154</v>
      </c>
      <c r="AU108" s="224" t="s">
        <v>85</v>
      </c>
      <c r="AY108" s="18" t="s">
        <v>151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158</v>
      </c>
      <c r="BM108" s="224" t="s">
        <v>209</v>
      </c>
    </row>
    <row r="109" s="2" customFormat="1" ht="24.15" customHeight="1">
      <c r="A109" s="39"/>
      <c r="B109" s="40"/>
      <c r="C109" s="213" t="s">
        <v>210</v>
      </c>
      <c r="D109" s="213" t="s">
        <v>154</v>
      </c>
      <c r="E109" s="214" t="s">
        <v>211</v>
      </c>
      <c r="F109" s="215" t="s">
        <v>212</v>
      </c>
      <c r="G109" s="216" t="s">
        <v>157</v>
      </c>
      <c r="H109" s="217">
        <v>2</v>
      </c>
      <c r="I109" s="218"/>
      <c r="J109" s="219">
        <f>ROUND(I109*H109,0)</f>
        <v>0</v>
      </c>
      <c r="K109" s="215" t="s">
        <v>20</v>
      </c>
      <c r="L109" s="45"/>
      <c r="M109" s="220" t="s">
        <v>20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158</v>
      </c>
      <c r="AT109" s="224" t="s">
        <v>154</v>
      </c>
      <c r="AU109" s="224" t="s">
        <v>85</v>
      </c>
      <c r="AY109" s="18" t="s">
        <v>151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158</v>
      </c>
      <c r="BM109" s="224" t="s">
        <v>213</v>
      </c>
    </row>
    <row r="110" s="2" customFormat="1" ht="24.15" customHeight="1">
      <c r="A110" s="39"/>
      <c r="B110" s="40"/>
      <c r="C110" s="213" t="s">
        <v>9</v>
      </c>
      <c r="D110" s="213" t="s">
        <v>154</v>
      </c>
      <c r="E110" s="214" t="s">
        <v>214</v>
      </c>
      <c r="F110" s="215" t="s">
        <v>215</v>
      </c>
      <c r="G110" s="216" t="s">
        <v>157</v>
      </c>
      <c r="H110" s="217">
        <v>2</v>
      </c>
      <c r="I110" s="218"/>
      <c r="J110" s="219">
        <f>ROUND(I110*H110,0)</f>
        <v>0</v>
      </c>
      <c r="K110" s="215" t="s">
        <v>20</v>
      </c>
      <c r="L110" s="45"/>
      <c r="M110" s="220" t="s">
        <v>20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158</v>
      </c>
      <c r="AT110" s="224" t="s">
        <v>154</v>
      </c>
      <c r="AU110" s="224" t="s">
        <v>85</v>
      </c>
      <c r="AY110" s="18" t="s">
        <v>151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</v>
      </c>
      <c r="BK110" s="225">
        <f>ROUND(I110*H110,0)</f>
        <v>0</v>
      </c>
      <c r="BL110" s="18" t="s">
        <v>158</v>
      </c>
      <c r="BM110" s="224" t="s">
        <v>216</v>
      </c>
    </row>
    <row r="111" s="12" customFormat="1" ht="22.8" customHeight="1">
      <c r="A111" s="12"/>
      <c r="B111" s="197"/>
      <c r="C111" s="198"/>
      <c r="D111" s="199" t="s">
        <v>76</v>
      </c>
      <c r="E111" s="211" t="s">
        <v>217</v>
      </c>
      <c r="F111" s="211" t="s">
        <v>218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P112+P129+P138+P157</f>
        <v>0</v>
      </c>
      <c r="Q111" s="205"/>
      <c r="R111" s="206">
        <f>R112+R129+R138+R157</f>
        <v>1.2840159999999998</v>
      </c>
      <c r="S111" s="205"/>
      <c r="T111" s="207">
        <f>T112+T129+T138+T157</f>
        <v>26.925999999999998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150</v>
      </c>
      <c r="AT111" s="209" t="s">
        <v>76</v>
      </c>
      <c r="AU111" s="209" t="s">
        <v>8</v>
      </c>
      <c r="AY111" s="208" t="s">
        <v>151</v>
      </c>
      <c r="BK111" s="210">
        <f>BK112+BK129+BK138+BK157</f>
        <v>0</v>
      </c>
    </row>
    <row r="112" s="12" customFormat="1" ht="20.88" customHeight="1">
      <c r="A112" s="12"/>
      <c r="B112" s="197"/>
      <c r="C112" s="198"/>
      <c r="D112" s="199" t="s">
        <v>76</v>
      </c>
      <c r="E112" s="211" t="s">
        <v>219</v>
      </c>
      <c r="F112" s="211" t="s">
        <v>220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SUM(P113:P128)</f>
        <v>0</v>
      </c>
      <c r="Q112" s="205"/>
      <c r="R112" s="206">
        <f>SUM(R113:R128)</f>
        <v>0.25931999999999999</v>
      </c>
      <c r="S112" s="205"/>
      <c r="T112" s="207">
        <f>SUM(T113:T128)</f>
        <v>1.8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150</v>
      </c>
      <c r="AT112" s="209" t="s">
        <v>76</v>
      </c>
      <c r="AU112" s="209" t="s">
        <v>85</v>
      </c>
      <c r="AY112" s="208" t="s">
        <v>151</v>
      </c>
      <c r="BK112" s="210">
        <f>SUM(BK113:BK128)</f>
        <v>0</v>
      </c>
    </row>
    <row r="113" s="2" customFormat="1" ht="16.5" customHeight="1">
      <c r="A113" s="39"/>
      <c r="B113" s="40"/>
      <c r="C113" s="213" t="s">
        <v>221</v>
      </c>
      <c r="D113" s="213" t="s">
        <v>154</v>
      </c>
      <c r="E113" s="214" t="s">
        <v>222</v>
      </c>
      <c r="F113" s="215" t="s">
        <v>223</v>
      </c>
      <c r="G113" s="216" t="s">
        <v>224</v>
      </c>
      <c r="H113" s="217">
        <v>1</v>
      </c>
      <c r="I113" s="218"/>
      <c r="J113" s="219">
        <f>ROUND(I113*H113,0)</f>
        <v>0</v>
      </c>
      <c r="K113" s="215" t="s">
        <v>20</v>
      </c>
      <c r="L113" s="45"/>
      <c r="M113" s="220" t="s">
        <v>20</v>
      </c>
      <c r="N113" s="221" t="s">
        <v>48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158</v>
      </c>
      <c r="AT113" s="224" t="s">
        <v>154</v>
      </c>
      <c r="AU113" s="224" t="s">
        <v>150</v>
      </c>
      <c r="AY113" s="18" t="s">
        <v>151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158</v>
      </c>
      <c r="BM113" s="224" t="s">
        <v>225</v>
      </c>
    </row>
    <row r="114" s="2" customFormat="1" ht="24.15" customHeight="1">
      <c r="A114" s="39"/>
      <c r="B114" s="40"/>
      <c r="C114" s="213" t="s">
        <v>226</v>
      </c>
      <c r="D114" s="213" t="s">
        <v>154</v>
      </c>
      <c r="E114" s="214" t="s">
        <v>227</v>
      </c>
      <c r="F114" s="215" t="s">
        <v>228</v>
      </c>
      <c r="G114" s="216" t="s">
        <v>224</v>
      </c>
      <c r="H114" s="217">
        <v>2</v>
      </c>
      <c r="I114" s="218"/>
      <c r="J114" s="219">
        <f>ROUND(I114*H114,0)</f>
        <v>0</v>
      </c>
      <c r="K114" s="215" t="s">
        <v>20</v>
      </c>
      <c r="L114" s="45"/>
      <c r="M114" s="220" t="s">
        <v>20</v>
      </c>
      <c r="N114" s="221" t="s">
        <v>48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0.20000000000000001</v>
      </c>
      <c r="T114" s="223">
        <f>S114*H114</f>
        <v>0.40000000000000002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158</v>
      </c>
      <c r="AT114" s="224" t="s">
        <v>154</v>
      </c>
      <c r="AU114" s="224" t="s">
        <v>150</v>
      </c>
      <c r="AY114" s="18" t="s">
        <v>151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</v>
      </c>
      <c r="BK114" s="225">
        <f>ROUND(I114*H114,0)</f>
        <v>0</v>
      </c>
      <c r="BL114" s="18" t="s">
        <v>158</v>
      </c>
      <c r="BM114" s="224" t="s">
        <v>229</v>
      </c>
    </row>
    <row r="115" s="2" customFormat="1" ht="24.15" customHeight="1">
      <c r="A115" s="39"/>
      <c r="B115" s="40"/>
      <c r="C115" s="213" t="s">
        <v>230</v>
      </c>
      <c r="D115" s="213" t="s">
        <v>154</v>
      </c>
      <c r="E115" s="214" t="s">
        <v>231</v>
      </c>
      <c r="F115" s="215" t="s">
        <v>232</v>
      </c>
      <c r="G115" s="216" t="s">
        <v>224</v>
      </c>
      <c r="H115" s="217">
        <v>2</v>
      </c>
      <c r="I115" s="218"/>
      <c r="J115" s="219">
        <f>ROUND(I115*H115,0)</f>
        <v>0</v>
      </c>
      <c r="K115" s="215" t="s">
        <v>20</v>
      </c>
      <c r="L115" s="45"/>
      <c r="M115" s="220" t="s">
        <v>20</v>
      </c>
      <c r="N115" s="221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0.10000000000000001</v>
      </c>
      <c r="T115" s="223">
        <f>S115*H115</f>
        <v>0.20000000000000001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158</v>
      </c>
      <c r="AT115" s="224" t="s">
        <v>154</v>
      </c>
      <c r="AU115" s="224" t="s">
        <v>150</v>
      </c>
      <c r="AY115" s="18" t="s">
        <v>151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158</v>
      </c>
      <c r="BM115" s="224" t="s">
        <v>233</v>
      </c>
    </row>
    <row r="116" s="2" customFormat="1" ht="16.5" customHeight="1">
      <c r="A116" s="39"/>
      <c r="B116" s="40"/>
      <c r="C116" s="213" t="s">
        <v>234</v>
      </c>
      <c r="D116" s="213" t="s">
        <v>154</v>
      </c>
      <c r="E116" s="214" t="s">
        <v>235</v>
      </c>
      <c r="F116" s="215" t="s">
        <v>236</v>
      </c>
      <c r="G116" s="216" t="s">
        <v>169</v>
      </c>
      <c r="H116" s="217">
        <v>8</v>
      </c>
      <c r="I116" s="218"/>
      <c r="J116" s="219">
        <f>ROUND(I116*H116,0)</f>
        <v>0</v>
      </c>
      <c r="K116" s="215" t="s">
        <v>20</v>
      </c>
      <c r="L116" s="45"/>
      <c r="M116" s="220" t="s">
        <v>20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158</v>
      </c>
      <c r="AT116" s="224" t="s">
        <v>154</v>
      </c>
      <c r="AU116" s="224" t="s">
        <v>150</v>
      </c>
      <c r="AY116" s="18" t="s">
        <v>151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</v>
      </c>
      <c r="BK116" s="225">
        <f>ROUND(I116*H116,0)</f>
        <v>0</v>
      </c>
      <c r="BL116" s="18" t="s">
        <v>158</v>
      </c>
      <c r="BM116" s="224" t="s">
        <v>237</v>
      </c>
    </row>
    <row r="117" s="2" customFormat="1" ht="24.15" customHeight="1">
      <c r="A117" s="39"/>
      <c r="B117" s="40"/>
      <c r="C117" s="213" t="s">
        <v>238</v>
      </c>
      <c r="D117" s="213" t="s">
        <v>154</v>
      </c>
      <c r="E117" s="214" t="s">
        <v>239</v>
      </c>
      <c r="F117" s="215" t="s">
        <v>240</v>
      </c>
      <c r="G117" s="216" t="s">
        <v>241</v>
      </c>
      <c r="H117" s="217">
        <v>1.2</v>
      </c>
      <c r="I117" s="218"/>
      <c r="J117" s="219">
        <f>ROUND(I117*H117,0)</f>
        <v>0</v>
      </c>
      <c r="K117" s="215" t="s">
        <v>20</v>
      </c>
      <c r="L117" s="45"/>
      <c r="M117" s="220" t="s">
        <v>20</v>
      </c>
      <c r="N117" s="221" t="s">
        <v>48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1</v>
      </c>
      <c r="T117" s="223">
        <f>S117*H117</f>
        <v>1.2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158</v>
      </c>
      <c r="AT117" s="224" t="s">
        <v>154</v>
      </c>
      <c r="AU117" s="224" t="s">
        <v>150</v>
      </c>
      <c r="AY117" s="18" t="s">
        <v>151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158</v>
      </c>
      <c r="BM117" s="224" t="s">
        <v>242</v>
      </c>
    </row>
    <row r="118" s="2" customFormat="1" ht="21.75" customHeight="1">
      <c r="A118" s="39"/>
      <c r="B118" s="40"/>
      <c r="C118" s="213" t="s">
        <v>7</v>
      </c>
      <c r="D118" s="213" t="s">
        <v>154</v>
      </c>
      <c r="E118" s="214" t="s">
        <v>243</v>
      </c>
      <c r="F118" s="215" t="s">
        <v>244</v>
      </c>
      <c r="G118" s="216" t="s">
        <v>241</v>
      </c>
      <c r="H118" s="217">
        <v>26.925999999999998</v>
      </c>
      <c r="I118" s="218"/>
      <c r="J118" s="219">
        <f>ROUND(I118*H118,0)</f>
        <v>0</v>
      </c>
      <c r="K118" s="215" t="s">
        <v>20</v>
      </c>
      <c r="L118" s="45"/>
      <c r="M118" s="220" t="s">
        <v>20</v>
      </c>
      <c r="N118" s="221" t="s">
        <v>48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158</v>
      </c>
      <c r="AT118" s="224" t="s">
        <v>154</v>
      </c>
      <c r="AU118" s="224" t="s">
        <v>150</v>
      </c>
      <c r="AY118" s="18" t="s">
        <v>151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</v>
      </c>
      <c r="BK118" s="225">
        <f>ROUND(I118*H118,0)</f>
        <v>0</v>
      </c>
      <c r="BL118" s="18" t="s">
        <v>158</v>
      </c>
      <c r="BM118" s="224" t="s">
        <v>245</v>
      </c>
    </row>
    <row r="119" s="2" customFormat="1" ht="24.15" customHeight="1">
      <c r="A119" s="39"/>
      <c r="B119" s="40"/>
      <c r="C119" s="213" t="s">
        <v>246</v>
      </c>
      <c r="D119" s="213" t="s">
        <v>154</v>
      </c>
      <c r="E119" s="214" t="s">
        <v>247</v>
      </c>
      <c r="F119" s="215" t="s">
        <v>248</v>
      </c>
      <c r="G119" s="216" t="s">
        <v>241</v>
      </c>
      <c r="H119" s="217">
        <v>511.59399999999999</v>
      </c>
      <c r="I119" s="218"/>
      <c r="J119" s="219">
        <f>ROUND(I119*H119,0)</f>
        <v>0</v>
      </c>
      <c r="K119" s="215" t="s">
        <v>20</v>
      </c>
      <c r="L119" s="45"/>
      <c r="M119" s="220" t="s">
        <v>20</v>
      </c>
      <c r="N119" s="221" t="s">
        <v>48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158</v>
      </c>
      <c r="AT119" s="224" t="s">
        <v>154</v>
      </c>
      <c r="AU119" s="224" t="s">
        <v>150</v>
      </c>
      <c r="AY119" s="18" t="s">
        <v>151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158</v>
      </c>
      <c r="BM119" s="224" t="s">
        <v>249</v>
      </c>
    </row>
    <row r="120" s="13" customFormat="1">
      <c r="A120" s="13"/>
      <c r="B120" s="236"/>
      <c r="C120" s="237"/>
      <c r="D120" s="238" t="s">
        <v>250</v>
      </c>
      <c r="E120" s="239" t="s">
        <v>20</v>
      </c>
      <c r="F120" s="240" t="s">
        <v>251</v>
      </c>
      <c r="G120" s="237"/>
      <c r="H120" s="241">
        <v>511.59399999999999</v>
      </c>
      <c r="I120" s="242"/>
      <c r="J120" s="237"/>
      <c r="K120" s="237"/>
      <c r="L120" s="243"/>
      <c r="M120" s="244"/>
      <c r="N120" s="245"/>
      <c r="O120" s="245"/>
      <c r="P120" s="245"/>
      <c r="Q120" s="245"/>
      <c r="R120" s="245"/>
      <c r="S120" s="245"/>
      <c r="T120" s="24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7" t="s">
        <v>250</v>
      </c>
      <c r="AU120" s="247" t="s">
        <v>150</v>
      </c>
      <c r="AV120" s="13" t="s">
        <v>85</v>
      </c>
      <c r="AW120" s="13" t="s">
        <v>38</v>
      </c>
      <c r="AX120" s="13" t="s">
        <v>8</v>
      </c>
      <c r="AY120" s="247" t="s">
        <v>151</v>
      </c>
    </row>
    <row r="121" s="2" customFormat="1" ht="16.5" customHeight="1">
      <c r="A121" s="39"/>
      <c r="B121" s="40"/>
      <c r="C121" s="213" t="s">
        <v>252</v>
      </c>
      <c r="D121" s="213" t="s">
        <v>154</v>
      </c>
      <c r="E121" s="214" t="s">
        <v>253</v>
      </c>
      <c r="F121" s="215" t="s">
        <v>254</v>
      </c>
      <c r="G121" s="216" t="s">
        <v>241</v>
      </c>
      <c r="H121" s="217">
        <v>25.126000000000001</v>
      </c>
      <c r="I121" s="218"/>
      <c r="J121" s="219">
        <f>ROUND(I121*H121,0)</f>
        <v>0</v>
      </c>
      <c r="K121" s="215" t="s">
        <v>20</v>
      </c>
      <c r="L121" s="45"/>
      <c r="M121" s="220" t="s">
        <v>20</v>
      </c>
      <c r="N121" s="221" t="s">
        <v>48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158</v>
      </c>
      <c r="AT121" s="224" t="s">
        <v>154</v>
      </c>
      <c r="AU121" s="224" t="s">
        <v>150</v>
      </c>
      <c r="AY121" s="18" t="s">
        <v>151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158</v>
      </c>
      <c r="BM121" s="224" t="s">
        <v>255</v>
      </c>
    </row>
    <row r="122" s="2" customFormat="1" ht="16.5" customHeight="1">
      <c r="A122" s="39"/>
      <c r="B122" s="40"/>
      <c r="C122" s="213" t="s">
        <v>256</v>
      </c>
      <c r="D122" s="213" t="s">
        <v>154</v>
      </c>
      <c r="E122" s="214" t="s">
        <v>257</v>
      </c>
      <c r="F122" s="215" t="s">
        <v>258</v>
      </c>
      <c r="G122" s="216" t="s">
        <v>241</v>
      </c>
      <c r="H122" s="217">
        <v>1.6000000000000001</v>
      </c>
      <c r="I122" s="218"/>
      <c r="J122" s="219">
        <f>ROUND(I122*H122,0)</f>
        <v>0</v>
      </c>
      <c r="K122" s="215" t="s">
        <v>20</v>
      </c>
      <c r="L122" s="45"/>
      <c r="M122" s="220" t="s">
        <v>20</v>
      </c>
      <c r="N122" s="221" t="s">
        <v>48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158</v>
      </c>
      <c r="AT122" s="224" t="s">
        <v>154</v>
      </c>
      <c r="AU122" s="224" t="s">
        <v>150</v>
      </c>
      <c r="AY122" s="18" t="s">
        <v>151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</v>
      </c>
      <c r="BK122" s="225">
        <f>ROUND(I122*H122,0)</f>
        <v>0</v>
      </c>
      <c r="BL122" s="18" t="s">
        <v>158</v>
      </c>
      <c r="BM122" s="224" t="s">
        <v>259</v>
      </c>
    </row>
    <row r="123" s="2" customFormat="1" ht="16.5" customHeight="1">
      <c r="A123" s="39"/>
      <c r="B123" s="40"/>
      <c r="C123" s="213" t="s">
        <v>260</v>
      </c>
      <c r="D123" s="213" t="s">
        <v>154</v>
      </c>
      <c r="E123" s="214" t="s">
        <v>261</v>
      </c>
      <c r="F123" s="215" t="s">
        <v>262</v>
      </c>
      <c r="G123" s="216" t="s">
        <v>241</v>
      </c>
      <c r="H123" s="217">
        <v>0.20000000000000001</v>
      </c>
      <c r="I123" s="218"/>
      <c r="J123" s="219">
        <f>ROUND(I123*H123,0)</f>
        <v>0</v>
      </c>
      <c r="K123" s="215" t="s">
        <v>20</v>
      </c>
      <c r="L123" s="45"/>
      <c r="M123" s="220" t="s">
        <v>20</v>
      </c>
      <c r="N123" s="221" t="s">
        <v>48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158</v>
      </c>
      <c r="AT123" s="224" t="s">
        <v>154</v>
      </c>
      <c r="AU123" s="224" t="s">
        <v>150</v>
      </c>
      <c r="AY123" s="18" t="s">
        <v>151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158</v>
      </c>
      <c r="BM123" s="224" t="s">
        <v>263</v>
      </c>
    </row>
    <row r="124" s="2" customFormat="1" ht="21.75" customHeight="1">
      <c r="A124" s="39"/>
      <c r="B124" s="40"/>
      <c r="C124" s="213" t="s">
        <v>264</v>
      </c>
      <c r="D124" s="213" t="s">
        <v>154</v>
      </c>
      <c r="E124" s="214" t="s">
        <v>265</v>
      </c>
      <c r="F124" s="215" t="s">
        <v>266</v>
      </c>
      <c r="G124" s="216" t="s">
        <v>224</v>
      </c>
      <c r="H124" s="217">
        <v>1</v>
      </c>
      <c r="I124" s="218"/>
      <c r="J124" s="219">
        <f>ROUND(I124*H124,0)</f>
        <v>0</v>
      </c>
      <c r="K124" s="215" t="s">
        <v>20</v>
      </c>
      <c r="L124" s="45"/>
      <c r="M124" s="220" t="s">
        <v>20</v>
      </c>
      <c r="N124" s="221" t="s">
        <v>48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158</v>
      </c>
      <c r="AT124" s="224" t="s">
        <v>154</v>
      </c>
      <c r="AU124" s="224" t="s">
        <v>150</v>
      </c>
      <c r="AY124" s="18" t="s">
        <v>151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158</v>
      </c>
      <c r="BM124" s="224" t="s">
        <v>267</v>
      </c>
    </row>
    <row r="125" s="2" customFormat="1" ht="24.15" customHeight="1">
      <c r="A125" s="39"/>
      <c r="B125" s="40"/>
      <c r="C125" s="213" t="s">
        <v>268</v>
      </c>
      <c r="D125" s="213" t="s">
        <v>154</v>
      </c>
      <c r="E125" s="214" t="s">
        <v>269</v>
      </c>
      <c r="F125" s="215" t="s">
        <v>270</v>
      </c>
      <c r="G125" s="216" t="s">
        <v>224</v>
      </c>
      <c r="H125" s="217">
        <v>1</v>
      </c>
      <c r="I125" s="218"/>
      <c r="J125" s="219">
        <f>ROUND(I125*H125,0)</f>
        <v>0</v>
      </c>
      <c r="K125" s="215" t="s">
        <v>20</v>
      </c>
      <c r="L125" s="45"/>
      <c r="M125" s="220" t="s">
        <v>20</v>
      </c>
      <c r="N125" s="221" t="s">
        <v>48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158</v>
      </c>
      <c r="AT125" s="224" t="s">
        <v>154</v>
      </c>
      <c r="AU125" s="224" t="s">
        <v>150</v>
      </c>
      <c r="AY125" s="18" t="s">
        <v>151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</v>
      </c>
      <c r="BK125" s="225">
        <f>ROUND(I125*H125,0)</f>
        <v>0</v>
      </c>
      <c r="BL125" s="18" t="s">
        <v>158</v>
      </c>
      <c r="BM125" s="224" t="s">
        <v>271</v>
      </c>
    </row>
    <row r="126" s="2" customFormat="1" ht="24.15" customHeight="1">
      <c r="A126" s="39"/>
      <c r="B126" s="40"/>
      <c r="C126" s="213" t="s">
        <v>272</v>
      </c>
      <c r="D126" s="213" t="s">
        <v>154</v>
      </c>
      <c r="E126" s="214" t="s">
        <v>273</v>
      </c>
      <c r="F126" s="215" t="s">
        <v>274</v>
      </c>
      <c r="G126" s="216" t="s">
        <v>224</v>
      </c>
      <c r="H126" s="217">
        <v>2</v>
      </c>
      <c r="I126" s="218"/>
      <c r="J126" s="219">
        <f>ROUND(I126*H126,0)</f>
        <v>0</v>
      </c>
      <c r="K126" s="215" t="s">
        <v>20</v>
      </c>
      <c r="L126" s="45"/>
      <c r="M126" s="220" t="s">
        <v>20</v>
      </c>
      <c r="N126" s="221" t="s">
        <v>48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158</v>
      </c>
      <c r="AT126" s="224" t="s">
        <v>154</v>
      </c>
      <c r="AU126" s="224" t="s">
        <v>150</v>
      </c>
      <c r="AY126" s="18" t="s">
        <v>151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158</v>
      </c>
      <c r="BM126" s="224" t="s">
        <v>275</v>
      </c>
    </row>
    <row r="127" s="2" customFormat="1" ht="24.15" customHeight="1">
      <c r="A127" s="39"/>
      <c r="B127" s="40"/>
      <c r="C127" s="213" t="s">
        <v>276</v>
      </c>
      <c r="D127" s="213" t="s">
        <v>154</v>
      </c>
      <c r="E127" s="214" t="s">
        <v>277</v>
      </c>
      <c r="F127" s="215" t="s">
        <v>278</v>
      </c>
      <c r="G127" s="216" t="s">
        <v>224</v>
      </c>
      <c r="H127" s="217">
        <v>26</v>
      </c>
      <c r="I127" s="218"/>
      <c r="J127" s="219">
        <f>ROUND(I127*H127,0)</f>
        <v>0</v>
      </c>
      <c r="K127" s="215" t="s">
        <v>20</v>
      </c>
      <c r="L127" s="45"/>
      <c r="M127" s="220" t="s">
        <v>20</v>
      </c>
      <c r="N127" s="221" t="s">
        <v>48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158</v>
      </c>
      <c r="AT127" s="224" t="s">
        <v>154</v>
      </c>
      <c r="AU127" s="224" t="s">
        <v>150</v>
      </c>
      <c r="AY127" s="18" t="s">
        <v>151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</v>
      </c>
      <c r="BK127" s="225">
        <f>ROUND(I127*H127,0)</f>
        <v>0</v>
      </c>
      <c r="BL127" s="18" t="s">
        <v>158</v>
      </c>
      <c r="BM127" s="224" t="s">
        <v>279</v>
      </c>
    </row>
    <row r="128" s="2" customFormat="1" ht="24.15" customHeight="1">
      <c r="A128" s="39"/>
      <c r="B128" s="40"/>
      <c r="C128" s="213" t="s">
        <v>280</v>
      </c>
      <c r="D128" s="213" t="s">
        <v>154</v>
      </c>
      <c r="E128" s="214" t="s">
        <v>281</v>
      </c>
      <c r="F128" s="215" t="s">
        <v>282</v>
      </c>
      <c r="G128" s="216" t="s">
        <v>224</v>
      </c>
      <c r="H128" s="217">
        <v>2</v>
      </c>
      <c r="I128" s="218"/>
      <c r="J128" s="219">
        <f>ROUND(I128*H128,0)</f>
        <v>0</v>
      </c>
      <c r="K128" s="215" t="s">
        <v>20</v>
      </c>
      <c r="L128" s="45"/>
      <c r="M128" s="220" t="s">
        <v>20</v>
      </c>
      <c r="N128" s="221" t="s">
        <v>48</v>
      </c>
      <c r="O128" s="85"/>
      <c r="P128" s="222">
        <f>O128*H128</f>
        <v>0</v>
      </c>
      <c r="Q128" s="222">
        <v>0.12966</v>
      </c>
      <c r="R128" s="222">
        <f>Q128*H128</f>
        <v>0.25931999999999999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158</v>
      </c>
      <c r="AT128" s="224" t="s">
        <v>154</v>
      </c>
      <c r="AU128" s="224" t="s">
        <v>150</v>
      </c>
      <c r="AY128" s="18" t="s">
        <v>151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</v>
      </c>
      <c r="BK128" s="225">
        <f>ROUND(I128*H128,0)</f>
        <v>0</v>
      </c>
      <c r="BL128" s="18" t="s">
        <v>158</v>
      </c>
      <c r="BM128" s="224" t="s">
        <v>283</v>
      </c>
    </row>
    <row r="129" s="12" customFormat="1" ht="20.88" customHeight="1">
      <c r="A129" s="12"/>
      <c r="B129" s="197"/>
      <c r="C129" s="198"/>
      <c r="D129" s="199" t="s">
        <v>76</v>
      </c>
      <c r="E129" s="211" t="s">
        <v>284</v>
      </c>
      <c r="F129" s="211" t="s">
        <v>285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SUM(P130:P137)</f>
        <v>0</v>
      </c>
      <c r="Q129" s="205"/>
      <c r="R129" s="206">
        <f>SUM(R130:R137)</f>
        <v>0</v>
      </c>
      <c r="S129" s="205"/>
      <c r="T129" s="207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150</v>
      </c>
      <c r="AT129" s="209" t="s">
        <v>76</v>
      </c>
      <c r="AU129" s="209" t="s">
        <v>85</v>
      </c>
      <c r="AY129" s="208" t="s">
        <v>151</v>
      </c>
      <c r="BK129" s="210">
        <f>SUM(BK130:BK137)</f>
        <v>0</v>
      </c>
    </row>
    <row r="130" s="2" customFormat="1" ht="33" customHeight="1">
      <c r="A130" s="39"/>
      <c r="B130" s="40"/>
      <c r="C130" s="213" t="s">
        <v>286</v>
      </c>
      <c r="D130" s="213" t="s">
        <v>154</v>
      </c>
      <c r="E130" s="214" t="s">
        <v>287</v>
      </c>
      <c r="F130" s="215" t="s">
        <v>288</v>
      </c>
      <c r="G130" s="216" t="s">
        <v>169</v>
      </c>
      <c r="H130" s="217">
        <v>3.5</v>
      </c>
      <c r="I130" s="218"/>
      <c r="J130" s="219">
        <f>ROUND(I130*H130,0)</f>
        <v>0</v>
      </c>
      <c r="K130" s="215" t="s">
        <v>20</v>
      </c>
      <c r="L130" s="45"/>
      <c r="M130" s="220" t="s">
        <v>20</v>
      </c>
      <c r="N130" s="221" t="s">
        <v>48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158</v>
      </c>
      <c r="AT130" s="224" t="s">
        <v>154</v>
      </c>
      <c r="AU130" s="224" t="s">
        <v>150</v>
      </c>
      <c r="AY130" s="18" t="s">
        <v>151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</v>
      </c>
      <c r="BK130" s="225">
        <f>ROUND(I130*H130,0)</f>
        <v>0</v>
      </c>
      <c r="BL130" s="18" t="s">
        <v>158</v>
      </c>
      <c r="BM130" s="224" t="s">
        <v>289</v>
      </c>
    </row>
    <row r="131" s="2" customFormat="1" ht="24.15" customHeight="1">
      <c r="A131" s="39"/>
      <c r="B131" s="40"/>
      <c r="C131" s="213" t="s">
        <v>290</v>
      </c>
      <c r="D131" s="213" t="s">
        <v>154</v>
      </c>
      <c r="E131" s="214" t="s">
        <v>291</v>
      </c>
      <c r="F131" s="215" t="s">
        <v>292</v>
      </c>
      <c r="G131" s="216" t="s">
        <v>169</v>
      </c>
      <c r="H131" s="217">
        <v>163</v>
      </c>
      <c r="I131" s="218"/>
      <c r="J131" s="219">
        <f>ROUND(I131*H131,0)</f>
        <v>0</v>
      </c>
      <c r="K131" s="215" t="s">
        <v>20</v>
      </c>
      <c r="L131" s="45"/>
      <c r="M131" s="220" t="s">
        <v>20</v>
      </c>
      <c r="N131" s="221" t="s">
        <v>48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158</v>
      </c>
      <c r="AT131" s="224" t="s">
        <v>154</v>
      </c>
      <c r="AU131" s="224" t="s">
        <v>150</v>
      </c>
      <c r="AY131" s="18" t="s">
        <v>151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158</v>
      </c>
      <c r="BM131" s="224" t="s">
        <v>293</v>
      </c>
    </row>
    <row r="132" s="2" customFormat="1" ht="37.8" customHeight="1">
      <c r="A132" s="39"/>
      <c r="B132" s="40"/>
      <c r="C132" s="213" t="s">
        <v>294</v>
      </c>
      <c r="D132" s="213" t="s">
        <v>154</v>
      </c>
      <c r="E132" s="214" t="s">
        <v>295</v>
      </c>
      <c r="F132" s="215" t="s">
        <v>296</v>
      </c>
      <c r="G132" s="216" t="s">
        <v>157</v>
      </c>
      <c r="H132" s="217">
        <v>2</v>
      </c>
      <c r="I132" s="218"/>
      <c r="J132" s="219">
        <f>ROUND(I132*H132,0)</f>
        <v>0</v>
      </c>
      <c r="K132" s="215" t="s">
        <v>20</v>
      </c>
      <c r="L132" s="45"/>
      <c r="M132" s="220" t="s">
        <v>20</v>
      </c>
      <c r="N132" s="221" t="s">
        <v>48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158</v>
      </c>
      <c r="AT132" s="224" t="s">
        <v>154</v>
      </c>
      <c r="AU132" s="224" t="s">
        <v>150</v>
      </c>
      <c r="AY132" s="18" t="s">
        <v>151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158</v>
      </c>
      <c r="BM132" s="224" t="s">
        <v>297</v>
      </c>
    </row>
    <row r="133" s="2" customFormat="1" ht="24.15" customHeight="1">
      <c r="A133" s="39"/>
      <c r="B133" s="40"/>
      <c r="C133" s="213" t="s">
        <v>298</v>
      </c>
      <c r="D133" s="213" t="s">
        <v>154</v>
      </c>
      <c r="E133" s="214" t="s">
        <v>299</v>
      </c>
      <c r="F133" s="215" t="s">
        <v>300</v>
      </c>
      <c r="G133" s="216" t="s">
        <v>241</v>
      </c>
      <c r="H133" s="217">
        <v>1.8999999999999999</v>
      </c>
      <c r="I133" s="218"/>
      <c r="J133" s="219">
        <f>ROUND(I133*H133,0)</f>
        <v>0</v>
      </c>
      <c r="K133" s="215" t="s">
        <v>20</v>
      </c>
      <c r="L133" s="45"/>
      <c r="M133" s="220" t="s">
        <v>20</v>
      </c>
      <c r="N133" s="221" t="s">
        <v>48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158</v>
      </c>
      <c r="AT133" s="224" t="s">
        <v>154</v>
      </c>
      <c r="AU133" s="224" t="s">
        <v>150</v>
      </c>
      <c r="AY133" s="18" t="s">
        <v>151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158</v>
      </c>
      <c r="BM133" s="224" t="s">
        <v>301</v>
      </c>
    </row>
    <row r="134" s="2" customFormat="1" ht="24.15" customHeight="1">
      <c r="A134" s="39"/>
      <c r="B134" s="40"/>
      <c r="C134" s="213" t="s">
        <v>302</v>
      </c>
      <c r="D134" s="213" t="s">
        <v>154</v>
      </c>
      <c r="E134" s="214" t="s">
        <v>303</v>
      </c>
      <c r="F134" s="215" t="s">
        <v>304</v>
      </c>
      <c r="G134" s="216" t="s">
        <v>169</v>
      </c>
      <c r="H134" s="217">
        <v>163</v>
      </c>
      <c r="I134" s="218"/>
      <c r="J134" s="219">
        <f>ROUND(I134*H134,0)</f>
        <v>0</v>
      </c>
      <c r="K134" s="215" t="s">
        <v>20</v>
      </c>
      <c r="L134" s="45"/>
      <c r="M134" s="220" t="s">
        <v>20</v>
      </c>
      <c r="N134" s="221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158</v>
      </c>
      <c r="AT134" s="224" t="s">
        <v>154</v>
      </c>
      <c r="AU134" s="224" t="s">
        <v>150</v>
      </c>
      <c r="AY134" s="18" t="s">
        <v>151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158</v>
      </c>
      <c r="BM134" s="224" t="s">
        <v>305</v>
      </c>
    </row>
    <row r="135" s="2" customFormat="1" ht="24.15" customHeight="1">
      <c r="A135" s="39"/>
      <c r="B135" s="40"/>
      <c r="C135" s="213" t="s">
        <v>306</v>
      </c>
      <c r="D135" s="213" t="s">
        <v>154</v>
      </c>
      <c r="E135" s="214" t="s">
        <v>307</v>
      </c>
      <c r="F135" s="215" t="s">
        <v>308</v>
      </c>
      <c r="G135" s="216" t="s">
        <v>169</v>
      </c>
      <c r="H135" s="217">
        <v>3.5</v>
      </c>
      <c r="I135" s="218"/>
      <c r="J135" s="219">
        <f>ROUND(I135*H135,0)</f>
        <v>0</v>
      </c>
      <c r="K135" s="215" t="s">
        <v>20</v>
      </c>
      <c r="L135" s="45"/>
      <c r="M135" s="220" t="s">
        <v>20</v>
      </c>
      <c r="N135" s="221" t="s">
        <v>48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158</v>
      </c>
      <c r="AT135" s="224" t="s">
        <v>154</v>
      </c>
      <c r="AU135" s="224" t="s">
        <v>150</v>
      </c>
      <c r="AY135" s="18" t="s">
        <v>151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158</v>
      </c>
      <c r="BM135" s="224" t="s">
        <v>309</v>
      </c>
    </row>
    <row r="136" s="2" customFormat="1" ht="24.15" customHeight="1">
      <c r="A136" s="39"/>
      <c r="B136" s="40"/>
      <c r="C136" s="213" t="s">
        <v>310</v>
      </c>
      <c r="D136" s="213" t="s">
        <v>154</v>
      </c>
      <c r="E136" s="214" t="s">
        <v>311</v>
      </c>
      <c r="F136" s="215" t="s">
        <v>312</v>
      </c>
      <c r="G136" s="216" t="s">
        <v>241</v>
      </c>
      <c r="H136" s="217">
        <v>15.300000000000001</v>
      </c>
      <c r="I136" s="218"/>
      <c r="J136" s="219">
        <f>ROUND(I136*H136,0)</f>
        <v>0</v>
      </c>
      <c r="K136" s="215" t="s">
        <v>20</v>
      </c>
      <c r="L136" s="45"/>
      <c r="M136" s="220" t="s">
        <v>20</v>
      </c>
      <c r="N136" s="221" t="s">
        <v>48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158</v>
      </c>
      <c r="AT136" s="224" t="s">
        <v>154</v>
      </c>
      <c r="AU136" s="224" t="s">
        <v>150</v>
      </c>
      <c r="AY136" s="18" t="s">
        <v>151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158</v>
      </c>
      <c r="BM136" s="224" t="s">
        <v>313</v>
      </c>
    </row>
    <row r="137" s="13" customFormat="1">
      <c r="A137" s="13"/>
      <c r="B137" s="236"/>
      <c r="C137" s="237"/>
      <c r="D137" s="238" t="s">
        <v>250</v>
      </c>
      <c r="E137" s="239" t="s">
        <v>20</v>
      </c>
      <c r="F137" s="240" t="s">
        <v>314</v>
      </c>
      <c r="G137" s="237"/>
      <c r="H137" s="241">
        <v>15.300000000000001</v>
      </c>
      <c r="I137" s="242"/>
      <c r="J137" s="237"/>
      <c r="K137" s="237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250</v>
      </c>
      <c r="AU137" s="247" t="s">
        <v>150</v>
      </c>
      <c r="AV137" s="13" t="s">
        <v>85</v>
      </c>
      <c r="AW137" s="13" t="s">
        <v>38</v>
      </c>
      <c r="AX137" s="13" t="s">
        <v>8</v>
      </c>
      <c r="AY137" s="247" t="s">
        <v>151</v>
      </c>
    </row>
    <row r="138" s="12" customFormat="1" ht="20.88" customHeight="1">
      <c r="A138" s="12"/>
      <c r="B138" s="197"/>
      <c r="C138" s="198"/>
      <c r="D138" s="199" t="s">
        <v>76</v>
      </c>
      <c r="E138" s="211" t="s">
        <v>315</v>
      </c>
      <c r="F138" s="211" t="s">
        <v>316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SUM(P139:P156)</f>
        <v>0</v>
      </c>
      <c r="Q138" s="205"/>
      <c r="R138" s="206">
        <f>SUM(R139:R156)</f>
        <v>1.0231999999999999</v>
      </c>
      <c r="S138" s="205"/>
      <c r="T138" s="207">
        <f>SUM(T139:T156)</f>
        <v>25.125999999999998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150</v>
      </c>
      <c r="AT138" s="209" t="s">
        <v>76</v>
      </c>
      <c r="AU138" s="209" t="s">
        <v>85</v>
      </c>
      <c r="AY138" s="208" t="s">
        <v>151</v>
      </c>
      <c r="BK138" s="210">
        <f>SUM(BK139:BK156)</f>
        <v>0</v>
      </c>
    </row>
    <row r="139" s="2" customFormat="1" ht="33" customHeight="1">
      <c r="A139" s="39"/>
      <c r="B139" s="40"/>
      <c r="C139" s="213" t="s">
        <v>317</v>
      </c>
      <c r="D139" s="213" t="s">
        <v>154</v>
      </c>
      <c r="E139" s="214" t="s">
        <v>318</v>
      </c>
      <c r="F139" s="215" t="s">
        <v>319</v>
      </c>
      <c r="G139" s="216" t="s">
        <v>169</v>
      </c>
      <c r="H139" s="217">
        <v>158</v>
      </c>
      <c r="I139" s="218"/>
      <c r="J139" s="219">
        <f>ROUND(I139*H139,0)</f>
        <v>0</v>
      </c>
      <c r="K139" s="215" t="s">
        <v>20</v>
      </c>
      <c r="L139" s="45"/>
      <c r="M139" s="220" t="s">
        <v>20</v>
      </c>
      <c r="N139" s="221" t="s">
        <v>48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0.14599999999999999</v>
      </c>
      <c r="T139" s="223">
        <f>S139*H139</f>
        <v>23.067999999999998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158</v>
      </c>
      <c r="AT139" s="224" t="s">
        <v>154</v>
      </c>
      <c r="AU139" s="224" t="s">
        <v>150</v>
      </c>
      <c r="AY139" s="18" t="s">
        <v>151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158</v>
      </c>
      <c r="BM139" s="224" t="s">
        <v>320</v>
      </c>
    </row>
    <row r="140" s="2" customFormat="1" ht="16.5" customHeight="1">
      <c r="A140" s="39"/>
      <c r="B140" s="40"/>
      <c r="C140" s="226" t="s">
        <v>321</v>
      </c>
      <c r="D140" s="226" t="s">
        <v>148</v>
      </c>
      <c r="E140" s="227" t="s">
        <v>322</v>
      </c>
      <c r="F140" s="228" t="s">
        <v>323</v>
      </c>
      <c r="G140" s="229" t="s">
        <v>186</v>
      </c>
      <c r="H140" s="230">
        <v>316</v>
      </c>
      <c r="I140" s="231"/>
      <c r="J140" s="232">
        <f>ROUND(I140*H140,0)</f>
        <v>0</v>
      </c>
      <c r="K140" s="228" t="s">
        <v>20</v>
      </c>
      <c r="L140" s="233"/>
      <c r="M140" s="234" t="s">
        <v>20</v>
      </c>
      <c r="N140" s="235" t="s">
        <v>48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187</v>
      </c>
      <c r="AT140" s="224" t="s">
        <v>148</v>
      </c>
      <c r="AU140" s="224" t="s">
        <v>150</v>
      </c>
      <c r="AY140" s="18" t="s">
        <v>151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</v>
      </c>
      <c r="BK140" s="225">
        <f>ROUND(I140*H140,0)</f>
        <v>0</v>
      </c>
      <c r="BL140" s="18" t="s">
        <v>187</v>
      </c>
      <c r="BM140" s="224" t="s">
        <v>324</v>
      </c>
    </row>
    <row r="141" s="13" customFormat="1">
      <c r="A141" s="13"/>
      <c r="B141" s="236"/>
      <c r="C141" s="237"/>
      <c r="D141" s="238" t="s">
        <v>250</v>
      </c>
      <c r="E141" s="239" t="s">
        <v>20</v>
      </c>
      <c r="F141" s="240" t="s">
        <v>325</v>
      </c>
      <c r="G141" s="237"/>
      <c r="H141" s="241">
        <v>316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250</v>
      </c>
      <c r="AU141" s="247" t="s">
        <v>150</v>
      </c>
      <c r="AV141" s="13" t="s">
        <v>85</v>
      </c>
      <c r="AW141" s="13" t="s">
        <v>38</v>
      </c>
      <c r="AX141" s="13" t="s">
        <v>77</v>
      </c>
      <c r="AY141" s="247" t="s">
        <v>151</v>
      </c>
    </row>
    <row r="142" s="14" customFormat="1">
      <c r="A142" s="14"/>
      <c r="B142" s="248"/>
      <c r="C142" s="249"/>
      <c r="D142" s="238" t="s">
        <v>250</v>
      </c>
      <c r="E142" s="250" t="s">
        <v>20</v>
      </c>
      <c r="F142" s="251" t="s">
        <v>326</v>
      </c>
      <c r="G142" s="249"/>
      <c r="H142" s="252">
        <v>316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8" t="s">
        <v>250</v>
      </c>
      <c r="AU142" s="258" t="s">
        <v>150</v>
      </c>
      <c r="AV142" s="14" t="s">
        <v>166</v>
      </c>
      <c r="AW142" s="14" t="s">
        <v>38</v>
      </c>
      <c r="AX142" s="14" t="s">
        <v>8</v>
      </c>
      <c r="AY142" s="258" t="s">
        <v>151</v>
      </c>
    </row>
    <row r="143" s="2" customFormat="1" ht="24.15" customHeight="1">
      <c r="A143" s="39"/>
      <c r="B143" s="40"/>
      <c r="C143" s="213" t="s">
        <v>327</v>
      </c>
      <c r="D143" s="213" t="s">
        <v>154</v>
      </c>
      <c r="E143" s="214" t="s">
        <v>328</v>
      </c>
      <c r="F143" s="215" t="s">
        <v>329</v>
      </c>
      <c r="G143" s="216" t="s">
        <v>157</v>
      </c>
      <c r="H143" s="217">
        <v>2</v>
      </c>
      <c r="I143" s="218"/>
      <c r="J143" s="219">
        <f>ROUND(I143*H143,0)</f>
        <v>0</v>
      </c>
      <c r="K143" s="215" t="s">
        <v>20</v>
      </c>
      <c r="L143" s="45"/>
      <c r="M143" s="220" t="s">
        <v>20</v>
      </c>
      <c r="N143" s="221" t="s">
        <v>48</v>
      </c>
      <c r="O143" s="85"/>
      <c r="P143" s="222">
        <f>O143*H143</f>
        <v>0</v>
      </c>
      <c r="Q143" s="222">
        <v>0.0038</v>
      </c>
      <c r="R143" s="222">
        <f>Q143*H143</f>
        <v>0.0076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158</v>
      </c>
      <c r="AT143" s="224" t="s">
        <v>154</v>
      </c>
      <c r="AU143" s="224" t="s">
        <v>150</v>
      </c>
      <c r="AY143" s="18" t="s">
        <v>151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158</v>
      </c>
      <c r="BM143" s="224" t="s">
        <v>330</v>
      </c>
    </row>
    <row r="144" s="2" customFormat="1" ht="21.75" customHeight="1">
      <c r="A144" s="39"/>
      <c r="B144" s="40"/>
      <c r="C144" s="213" t="s">
        <v>331</v>
      </c>
      <c r="D144" s="213" t="s">
        <v>154</v>
      </c>
      <c r="E144" s="214" t="s">
        <v>332</v>
      </c>
      <c r="F144" s="215" t="s">
        <v>333</v>
      </c>
      <c r="G144" s="216" t="s">
        <v>157</v>
      </c>
      <c r="H144" s="217">
        <v>3</v>
      </c>
      <c r="I144" s="218"/>
      <c r="J144" s="219">
        <f>ROUND(I144*H144,0)</f>
        <v>0</v>
      </c>
      <c r="K144" s="215" t="s">
        <v>20</v>
      </c>
      <c r="L144" s="45"/>
      <c r="M144" s="220" t="s">
        <v>20</v>
      </c>
      <c r="N144" s="221" t="s">
        <v>48</v>
      </c>
      <c r="O144" s="85"/>
      <c r="P144" s="222">
        <f>O144*H144</f>
        <v>0</v>
      </c>
      <c r="Q144" s="222">
        <v>0.0076</v>
      </c>
      <c r="R144" s="222">
        <f>Q144*H144</f>
        <v>0.022800000000000001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158</v>
      </c>
      <c r="AT144" s="224" t="s">
        <v>154</v>
      </c>
      <c r="AU144" s="224" t="s">
        <v>150</v>
      </c>
      <c r="AY144" s="18" t="s">
        <v>151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158</v>
      </c>
      <c r="BM144" s="224" t="s">
        <v>334</v>
      </c>
    </row>
    <row r="145" s="2" customFormat="1" ht="24.15" customHeight="1">
      <c r="A145" s="39"/>
      <c r="B145" s="40"/>
      <c r="C145" s="213" t="s">
        <v>335</v>
      </c>
      <c r="D145" s="213" t="s">
        <v>154</v>
      </c>
      <c r="E145" s="214" t="s">
        <v>336</v>
      </c>
      <c r="F145" s="215" t="s">
        <v>337</v>
      </c>
      <c r="G145" s="216" t="s">
        <v>169</v>
      </c>
      <c r="H145" s="217">
        <v>12</v>
      </c>
      <c r="I145" s="218"/>
      <c r="J145" s="219">
        <f>ROUND(I145*H145,0)</f>
        <v>0</v>
      </c>
      <c r="K145" s="215" t="s">
        <v>20</v>
      </c>
      <c r="L145" s="45"/>
      <c r="M145" s="220" t="s">
        <v>20</v>
      </c>
      <c r="N145" s="221" t="s">
        <v>48</v>
      </c>
      <c r="O145" s="85"/>
      <c r="P145" s="222">
        <f>O145*H145</f>
        <v>0</v>
      </c>
      <c r="Q145" s="222">
        <v>0.0019</v>
      </c>
      <c r="R145" s="222">
        <f>Q145*H145</f>
        <v>0.022800000000000001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158</v>
      </c>
      <c r="AT145" s="224" t="s">
        <v>154</v>
      </c>
      <c r="AU145" s="224" t="s">
        <v>150</v>
      </c>
      <c r="AY145" s="18" t="s">
        <v>151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</v>
      </c>
      <c r="BK145" s="225">
        <f>ROUND(I145*H145,0)</f>
        <v>0</v>
      </c>
      <c r="BL145" s="18" t="s">
        <v>158</v>
      </c>
      <c r="BM145" s="224" t="s">
        <v>338</v>
      </c>
    </row>
    <row r="146" s="2" customFormat="1" ht="24.15" customHeight="1">
      <c r="A146" s="39"/>
      <c r="B146" s="40"/>
      <c r="C146" s="213" t="s">
        <v>339</v>
      </c>
      <c r="D146" s="213" t="s">
        <v>154</v>
      </c>
      <c r="E146" s="214" t="s">
        <v>340</v>
      </c>
      <c r="F146" s="215" t="s">
        <v>341</v>
      </c>
      <c r="G146" s="216" t="s">
        <v>169</v>
      </c>
      <c r="H146" s="217">
        <v>158</v>
      </c>
      <c r="I146" s="218"/>
      <c r="J146" s="219">
        <f>ROUND(I146*H146,0)</f>
        <v>0</v>
      </c>
      <c r="K146" s="215" t="s">
        <v>20</v>
      </c>
      <c r="L146" s="45"/>
      <c r="M146" s="220" t="s">
        <v>20</v>
      </c>
      <c r="N146" s="221" t="s">
        <v>48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0.0060000000000000001</v>
      </c>
      <c r="T146" s="223">
        <f>S146*H146</f>
        <v>0.94800000000000006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158</v>
      </c>
      <c r="AT146" s="224" t="s">
        <v>154</v>
      </c>
      <c r="AU146" s="224" t="s">
        <v>150</v>
      </c>
      <c r="AY146" s="18" t="s">
        <v>151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158</v>
      </c>
      <c r="BM146" s="224" t="s">
        <v>342</v>
      </c>
    </row>
    <row r="147" s="2" customFormat="1" ht="33" customHeight="1">
      <c r="A147" s="39"/>
      <c r="B147" s="40"/>
      <c r="C147" s="213" t="s">
        <v>343</v>
      </c>
      <c r="D147" s="213" t="s">
        <v>154</v>
      </c>
      <c r="E147" s="214" t="s">
        <v>344</v>
      </c>
      <c r="F147" s="215" t="s">
        <v>345</v>
      </c>
      <c r="G147" s="216" t="s">
        <v>169</v>
      </c>
      <c r="H147" s="217">
        <v>4.5</v>
      </c>
      <c r="I147" s="218"/>
      <c r="J147" s="219">
        <f>ROUND(I147*H147,0)</f>
        <v>0</v>
      </c>
      <c r="K147" s="215" t="s">
        <v>20</v>
      </c>
      <c r="L147" s="45"/>
      <c r="M147" s="220" t="s">
        <v>20</v>
      </c>
      <c r="N147" s="221" t="s">
        <v>48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0.040000000000000001</v>
      </c>
      <c r="T147" s="223">
        <f>S147*H147</f>
        <v>0.17999999999999999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158</v>
      </c>
      <c r="AT147" s="224" t="s">
        <v>154</v>
      </c>
      <c r="AU147" s="224" t="s">
        <v>150</v>
      </c>
      <c r="AY147" s="18" t="s">
        <v>151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</v>
      </c>
      <c r="BK147" s="225">
        <f>ROUND(I147*H147,0)</f>
        <v>0</v>
      </c>
      <c r="BL147" s="18" t="s">
        <v>158</v>
      </c>
      <c r="BM147" s="224" t="s">
        <v>346</v>
      </c>
    </row>
    <row r="148" s="2" customFormat="1" ht="21.75" customHeight="1">
      <c r="A148" s="39"/>
      <c r="B148" s="40"/>
      <c r="C148" s="226" t="s">
        <v>347</v>
      </c>
      <c r="D148" s="226" t="s">
        <v>148</v>
      </c>
      <c r="E148" s="227" t="s">
        <v>348</v>
      </c>
      <c r="F148" s="228" t="s">
        <v>349</v>
      </c>
      <c r="G148" s="229" t="s">
        <v>169</v>
      </c>
      <c r="H148" s="230">
        <v>4.5</v>
      </c>
      <c r="I148" s="231"/>
      <c r="J148" s="232">
        <f>ROUND(I148*H148,0)</f>
        <v>0</v>
      </c>
      <c r="K148" s="228" t="s">
        <v>20</v>
      </c>
      <c r="L148" s="233"/>
      <c r="M148" s="234" t="s">
        <v>20</v>
      </c>
      <c r="N148" s="235" t="s">
        <v>48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187</v>
      </c>
      <c r="AT148" s="224" t="s">
        <v>148</v>
      </c>
      <c r="AU148" s="224" t="s">
        <v>150</v>
      </c>
      <c r="AY148" s="18" t="s">
        <v>151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187</v>
      </c>
      <c r="BM148" s="224" t="s">
        <v>350</v>
      </c>
    </row>
    <row r="149" s="2" customFormat="1" ht="16.5" customHeight="1">
      <c r="A149" s="39"/>
      <c r="B149" s="40"/>
      <c r="C149" s="226" t="s">
        <v>351</v>
      </c>
      <c r="D149" s="226" t="s">
        <v>148</v>
      </c>
      <c r="E149" s="227" t="s">
        <v>352</v>
      </c>
      <c r="F149" s="228" t="s">
        <v>353</v>
      </c>
      <c r="G149" s="229" t="s">
        <v>186</v>
      </c>
      <c r="H149" s="230">
        <v>4</v>
      </c>
      <c r="I149" s="231"/>
      <c r="J149" s="232">
        <f>ROUND(I149*H149,0)</f>
        <v>0</v>
      </c>
      <c r="K149" s="228" t="s">
        <v>20</v>
      </c>
      <c r="L149" s="233"/>
      <c r="M149" s="234" t="s">
        <v>20</v>
      </c>
      <c r="N149" s="235" t="s">
        <v>48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187</v>
      </c>
      <c r="AT149" s="224" t="s">
        <v>148</v>
      </c>
      <c r="AU149" s="224" t="s">
        <v>150</v>
      </c>
      <c r="AY149" s="18" t="s">
        <v>151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</v>
      </c>
      <c r="BK149" s="225">
        <f>ROUND(I149*H149,0)</f>
        <v>0</v>
      </c>
      <c r="BL149" s="18" t="s">
        <v>187</v>
      </c>
      <c r="BM149" s="224" t="s">
        <v>354</v>
      </c>
    </row>
    <row r="150" s="2" customFormat="1" ht="24.15" customHeight="1">
      <c r="A150" s="39"/>
      <c r="B150" s="40"/>
      <c r="C150" s="213" t="s">
        <v>355</v>
      </c>
      <c r="D150" s="213" t="s">
        <v>154</v>
      </c>
      <c r="E150" s="214" t="s">
        <v>356</v>
      </c>
      <c r="F150" s="215" t="s">
        <v>357</v>
      </c>
      <c r="G150" s="216" t="s">
        <v>157</v>
      </c>
      <c r="H150" s="217">
        <v>5</v>
      </c>
      <c r="I150" s="218"/>
      <c r="J150" s="219">
        <f>ROUND(I150*H150,0)</f>
        <v>0</v>
      </c>
      <c r="K150" s="215" t="s">
        <v>20</v>
      </c>
      <c r="L150" s="45"/>
      <c r="M150" s="220" t="s">
        <v>20</v>
      </c>
      <c r="N150" s="221" t="s">
        <v>48</v>
      </c>
      <c r="O150" s="85"/>
      <c r="P150" s="222">
        <f>O150*H150</f>
        <v>0</v>
      </c>
      <c r="Q150" s="222">
        <v>0.19400000000000001</v>
      </c>
      <c r="R150" s="222">
        <f>Q150*H150</f>
        <v>0.96999999999999997</v>
      </c>
      <c r="S150" s="222">
        <v>0.186</v>
      </c>
      <c r="T150" s="223">
        <f>S150*H150</f>
        <v>0.92999999999999994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158</v>
      </c>
      <c r="AT150" s="224" t="s">
        <v>154</v>
      </c>
      <c r="AU150" s="224" t="s">
        <v>150</v>
      </c>
      <c r="AY150" s="18" t="s">
        <v>151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158</v>
      </c>
      <c r="BM150" s="224" t="s">
        <v>358</v>
      </c>
    </row>
    <row r="151" s="2" customFormat="1" ht="24.15" customHeight="1">
      <c r="A151" s="39"/>
      <c r="B151" s="40"/>
      <c r="C151" s="213" t="s">
        <v>359</v>
      </c>
      <c r="D151" s="213" t="s">
        <v>154</v>
      </c>
      <c r="E151" s="214" t="s">
        <v>360</v>
      </c>
      <c r="F151" s="215" t="s">
        <v>361</v>
      </c>
      <c r="G151" s="216" t="s">
        <v>157</v>
      </c>
      <c r="H151" s="217">
        <v>3</v>
      </c>
      <c r="I151" s="218"/>
      <c r="J151" s="219">
        <f>ROUND(I151*H151,0)</f>
        <v>0</v>
      </c>
      <c r="K151" s="215" t="s">
        <v>20</v>
      </c>
      <c r="L151" s="45"/>
      <c r="M151" s="220" t="s">
        <v>20</v>
      </c>
      <c r="N151" s="221" t="s">
        <v>48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158</v>
      </c>
      <c r="AT151" s="224" t="s">
        <v>154</v>
      </c>
      <c r="AU151" s="224" t="s">
        <v>150</v>
      </c>
      <c r="AY151" s="18" t="s">
        <v>151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158</v>
      </c>
      <c r="BM151" s="224" t="s">
        <v>362</v>
      </c>
    </row>
    <row r="152" s="2" customFormat="1" ht="16.5" customHeight="1">
      <c r="A152" s="39"/>
      <c r="B152" s="40"/>
      <c r="C152" s="226" t="s">
        <v>363</v>
      </c>
      <c r="D152" s="226" t="s">
        <v>148</v>
      </c>
      <c r="E152" s="227" t="s">
        <v>364</v>
      </c>
      <c r="F152" s="228" t="s">
        <v>365</v>
      </c>
      <c r="G152" s="229" t="s">
        <v>186</v>
      </c>
      <c r="H152" s="230">
        <v>1</v>
      </c>
      <c r="I152" s="231"/>
      <c r="J152" s="232">
        <f>ROUND(I152*H152,0)</f>
        <v>0</v>
      </c>
      <c r="K152" s="228" t="s">
        <v>20</v>
      </c>
      <c r="L152" s="233"/>
      <c r="M152" s="234" t="s">
        <v>20</v>
      </c>
      <c r="N152" s="235" t="s">
        <v>48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187</v>
      </c>
      <c r="AT152" s="224" t="s">
        <v>148</v>
      </c>
      <c r="AU152" s="224" t="s">
        <v>150</v>
      </c>
      <c r="AY152" s="18" t="s">
        <v>151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</v>
      </c>
      <c r="BK152" s="225">
        <f>ROUND(I152*H152,0)</f>
        <v>0</v>
      </c>
      <c r="BL152" s="18" t="s">
        <v>187</v>
      </c>
      <c r="BM152" s="224" t="s">
        <v>366</v>
      </c>
    </row>
    <row r="153" s="2" customFormat="1" ht="16.5" customHeight="1">
      <c r="A153" s="39"/>
      <c r="B153" s="40"/>
      <c r="C153" s="226" t="s">
        <v>367</v>
      </c>
      <c r="D153" s="226" t="s">
        <v>148</v>
      </c>
      <c r="E153" s="227" t="s">
        <v>368</v>
      </c>
      <c r="F153" s="228" t="s">
        <v>369</v>
      </c>
      <c r="G153" s="229" t="s">
        <v>186</v>
      </c>
      <c r="H153" s="230">
        <v>1</v>
      </c>
      <c r="I153" s="231"/>
      <c r="J153" s="232">
        <f>ROUND(I153*H153,0)</f>
        <v>0</v>
      </c>
      <c r="K153" s="228" t="s">
        <v>20</v>
      </c>
      <c r="L153" s="233"/>
      <c r="M153" s="234" t="s">
        <v>20</v>
      </c>
      <c r="N153" s="235" t="s">
        <v>48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187</v>
      </c>
      <c r="AT153" s="224" t="s">
        <v>148</v>
      </c>
      <c r="AU153" s="224" t="s">
        <v>150</v>
      </c>
      <c r="AY153" s="18" t="s">
        <v>151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</v>
      </c>
      <c r="BK153" s="225">
        <f>ROUND(I153*H153,0)</f>
        <v>0</v>
      </c>
      <c r="BL153" s="18" t="s">
        <v>187</v>
      </c>
      <c r="BM153" s="224" t="s">
        <v>370</v>
      </c>
    </row>
    <row r="154" s="2" customFormat="1" ht="16.5" customHeight="1">
      <c r="A154" s="39"/>
      <c r="B154" s="40"/>
      <c r="C154" s="226" t="s">
        <v>371</v>
      </c>
      <c r="D154" s="226" t="s">
        <v>148</v>
      </c>
      <c r="E154" s="227" t="s">
        <v>372</v>
      </c>
      <c r="F154" s="228" t="s">
        <v>373</v>
      </c>
      <c r="G154" s="229" t="s">
        <v>186</v>
      </c>
      <c r="H154" s="230">
        <v>2</v>
      </c>
      <c r="I154" s="231"/>
      <c r="J154" s="232">
        <f>ROUND(I154*H154,0)</f>
        <v>0</v>
      </c>
      <c r="K154" s="228" t="s">
        <v>20</v>
      </c>
      <c r="L154" s="233"/>
      <c r="M154" s="234" t="s">
        <v>20</v>
      </c>
      <c r="N154" s="235" t="s">
        <v>48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187</v>
      </c>
      <c r="AT154" s="224" t="s">
        <v>148</v>
      </c>
      <c r="AU154" s="224" t="s">
        <v>150</v>
      </c>
      <c r="AY154" s="18" t="s">
        <v>151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187</v>
      </c>
      <c r="BM154" s="224" t="s">
        <v>374</v>
      </c>
    </row>
    <row r="155" s="2" customFormat="1" ht="24.15" customHeight="1">
      <c r="A155" s="39"/>
      <c r="B155" s="40"/>
      <c r="C155" s="213" t="s">
        <v>375</v>
      </c>
      <c r="D155" s="213" t="s">
        <v>154</v>
      </c>
      <c r="E155" s="214" t="s">
        <v>376</v>
      </c>
      <c r="F155" s="215" t="s">
        <v>377</v>
      </c>
      <c r="G155" s="216" t="s">
        <v>157</v>
      </c>
      <c r="H155" s="217">
        <v>2</v>
      </c>
      <c r="I155" s="218"/>
      <c r="J155" s="219">
        <f>ROUND(I155*H155,0)</f>
        <v>0</v>
      </c>
      <c r="K155" s="215" t="s">
        <v>20</v>
      </c>
      <c r="L155" s="45"/>
      <c r="M155" s="220" t="s">
        <v>20</v>
      </c>
      <c r="N155" s="221" t="s">
        <v>48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158</v>
      </c>
      <c r="AT155" s="224" t="s">
        <v>154</v>
      </c>
      <c r="AU155" s="224" t="s">
        <v>150</v>
      </c>
      <c r="AY155" s="18" t="s">
        <v>151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</v>
      </c>
      <c r="BK155" s="225">
        <f>ROUND(I155*H155,0)</f>
        <v>0</v>
      </c>
      <c r="BL155" s="18" t="s">
        <v>158</v>
      </c>
      <c r="BM155" s="224" t="s">
        <v>378</v>
      </c>
    </row>
    <row r="156" s="2" customFormat="1" ht="16.5" customHeight="1">
      <c r="A156" s="39"/>
      <c r="B156" s="40"/>
      <c r="C156" s="226" t="s">
        <v>379</v>
      </c>
      <c r="D156" s="226" t="s">
        <v>148</v>
      </c>
      <c r="E156" s="227" t="s">
        <v>380</v>
      </c>
      <c r="F156" s="228" t="s">
        <v>381</v>
      </c>
      <c r="G156" s="229" t="s">
        <v>186</v>
      </c>
      <c r="H156" s="230">
        <v>2</v>
      </c>
      <c r="I156" s="231"/>
      <c r="J156" s="232">
        <f>ROUND(I156*H156,0)</f>
        <v>0</v>
      </c>
      <c r="K156" s="228" t="s">
        <v>20</v>
      </c>
      <c r="L156" s="233"/>
      <c r="M156" s="234" t="s">
        <v>20</v>
      </c>
      <c r="N156" s="235" t="s">
        <v>48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187</v>
      </c>
      <c r="AT156" s="224" t="s">
        <v>148</v>
      </c>
      <c r="AU156" s="224" t="s">
        <v>150</v>
      </c>
      <c r="AY156" s="18" t="s">
        <v>151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187</v>
      </c>
      <c r="BM156" s="224" t="s">
        <v>382</v>
      </c>
    </row>
    <row r="157" s="12" customFormat="1" ht="20.88" customHeight="1">
      <c r="A157" s="12"/>
      <c r="B157" s="197"/>
      <c r="C157" s="198"/>
      <c r="D157" s="199" t="s">
        <v>76</v>
      </c>
      <c r="E157" s="211" t="s">
        <v>383</v>
      </c>
      <c r="F157" s="211" t="s">
        <v>384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SUM(P158:P160)</f>
        <v>0</v>
      </c>
      <c r="Q157" s="205"/>
      <c r="R157" s="206">
        <f>SUM(R158:R160)</f>
        <v>0.0014960000000000002</v>
      </c>
      <c r="S157" s="205"/>
      <c r="T157" s="207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150</v>
      </c>
      <c r="AT157" s="209" t="s">
        <v>76</v>
      </c>
      <c r="AU157" s="209" t="s">
        <v>85</v>
      </c>
      <c r="AY157" s="208" t="s">
        <v>151</v>
      </c>
      <c r="BK157" s="210">
        <f>SUM(BK158:BK160)</f>
        <v>0</v>
      </c>
    </row>
    <row r="158" s="2" customFormat="1" ht="24.15" customHeight="1">
      <c r="A158" s="39"/>
      <c r="B158" s="40"/>
      <c r="C158" s="213" t="s">
        <v>385</v>
      </c>
      <c r="D158" s="213" t="s">
        <v>154</v>
      </c>
      <c r="E158" s="214" t="s">
        <v>386</v>
      </c>
      <c r="F158" s="215" t="s">
        <v>387</v>
      </c>
      <c r="G158" s="216" t="s">
        <v>388</v>
      </c>
      <c r="H158" s="217">
        <v>0.17000000000000001</v>
      </c>
      <c r="I158" s="218"/>
      <c r="J158" s="219">
        <f>ROUND(I158*H158,0)</f>
        <v>0</v>
      </c>
      <c r="K158" s="215" t="s">
        <v>20</v>
      </c>
      <c r="L158" s="45"/>
      <c r="M158" s="220" t="s">
        <v>20</v>
      </c>
      <c r="N158" s="221" t="s">
        <v>48</v>
      </c>
      <c r="O158" s="85"/>
      <c r="P158" s="222">
        <f>O158*H158</f>
        <v>0</v>
      </c>
      <c r="Q158" s="222">
        <v>0.0088000000000000005</v>
      </c>
      <c r="R158" s="222">
        <f>Q158*H158</f>
        <v>0.0014960000000000002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158</v>
      </c>
      <c r="AT158" s="224" t="s">
        <v>154</v>
      </c>
      <c r="AU158" s="224" t="s">
        <v>150</v>
      </c>
      <c r="AY158" s="18" t="s">
        <v>151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158</v>
      </c>
      <c r="BM158" s="224" t="s">
        <v>389</v>
      </c>
    </row>
    <row r="159" s="2" customFormat="1" ht="24.15" customHeight="1">
      <c r="A159" s="39"/>
      <c r="B159" s="40"/>
      <c r="C159" s="213" t="s">
        <v>390</v>
      </c>
      <c r="D159" s="213" t="s">
        <v>154</v>
      </c>
      <c r="E159" s="214" t="s">
        <v>391</v>
      </c>
      <c r="F159" s="215" t="s">
        <v>392</v>
      </c>
      <c r="G159" s="216" t="s">
        <v>157</v>
      </c>
      <c r="H159" s="217">
        <v>2</v>
      </c>
      <c r="I159" s="218"/>
      <c r="J159" s="219">
        <f>ROUND(I159*H159,0)</f>
        <v>0</v>
      </c>
      <c r="K159" s="215" t="s">
        <v>20</v>
      </c>
      <c r="L159" s="45"/>
      <c r="M159" s="220" t="s">
        <v>20</v>
      </c>
      <c r="N159" s="221" t="s">
        <v>48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158</v>
      </c>
      <c r="AT159" s="224" t="s">
        <v>154</v>
      </c>
      <c r="AU159" s="224" t="s">
        <v>150</v>
      </c>
      <c r="AY159" s="18" t="s">
        <v>151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158</v>
      </c>
      <c r="BM159" s="224" t="s">
        <v>393</v>
      </c>
    </row>
    <row r="160" s="2" customFormat="1" ht="24.15" customHeight="1">
      <c r="A160" s="39"/>
      <c r="B160" s="40"/>
      <c r="C160" s="213" t="s">
        <v>394</v>
      </c>
      <c r="D160" s="213" t="s">
        <v>154</v>
      </c>
      <c r="E160" s="214" t="s">
        <v>395</v>
      </c>
      <c r="F160" s="215" t="s">
        <v>396</v>
      </c>
      <c r="G160" s="216" t="s">
        <v>157</v>
      </c>
      <c r="H160" s="217">
        <v>2</v>
      </c>
      <c r="I160" s="218"/>
      <c r="J160" s="219">
        <f>ROUND(I160*H160,0)</f>
        <v>0</v>
      </c>
      <c r="K160" s="215" t="s">
        <v>20</v>
      </c>
      <c r="L160" s="45"/>
      <c r="M160" s="220" t="s">
        <v>20</v>
      </c>
      <c r="N160" s="221" t="s">
        <v>48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158</v>
      </c>
      <c r="AT160" s="224" t="s">
        <v>154</v>
      </c>
      <c r="AU160" s="224" t="s">
        <v>150</v>
      </c>
      <c r="AY160" s="18" t="s">
        <v>151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158</v>
      </c>
      <c r="BM160" s="224" t="s">
        <v>397</v>
      </c>
    </row>
    <row r="161" s="12" customFormat="1" ht="25.92" customHeight="1">
      <c r="A161" s="12"/>
      <c r="B161" s="197"/>
      <c r="C161" s="198"/>
      <c r="D161" s="199" t="s">
        <v>76</v>
      </c>
      <c r="E161" s="200" t="s">
        <v>398</v>
      </c>
      <c r="F161" s="200" t="s">
        <v>399</v>
      </c>
      <c r="G161" s="198"/>
      <c r="H161" s="198"/>
      <c r="I161" s="201"/>
      <c r="J161" s="202">
        <f>BK161</f>
        <v>0</v>
      </c>
      <c r="K161" s="198"/>
      <c r="L161" s="203"/>
      <c r="M161" s="204"/>
      <c r="N161" s="205"/>
      <c r="O161" s="205"/>
      <c r="P161" s="206">
        <f>SUM(P162:P165)</f>
        <v>0</v>
      </c>
      <c r="Q161" s="205"/>
      <c r="R161" s="206">
        <f>SUM(R162:R165)</f>
        <v>0.027209999999999998</v>
      </c>
      <c r="S161" s="205"/>
      <c r="T161" s="207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166</v>
      </c>
      <c r="AT161" s="209" t="s">
        <v>76</v>
      </c>
      <c r="AU161" s="209" t="s">
        <v>77</v>
      </c>
      <c r="AY161" s="208" t="s">
        <v>151</v>
      </c>
      <c r="BK161" s="210">
        <f>SUM(BK162:BK165)</f>
        <v>0</v>
      </c>
    </row>
    <row r="162" s="2" customFormat="1" ht="21.75" customHeight="1">
      <c r="A162" s="39"/>
      <c r="B162" s="40"/>
      <c r="C162" s="213" t="s">
        <v>400</v>
      </c>
      <c r="D162" s="213" t="s">
        <v>154</v>
      </c>
      <c r="E162" s="214" t="s">
        <v>401</v>
      </c>
      <c r="F162" s="215" t="s">
        <v>402</v>
      </c>
      <c r="G162" s="216" t="s">
        <v>157</v>
      </c>
      <c r="H162" s="217">
        <v>6</v>
      </c>
      <c r="I162" s="218"/>
      <c r="J162" s="219">
        <f>ROUND(I162*H162,0)</f>
        <v>0</v>
      </c>
      <c r="K162" s="215" t="s">
        <v>20</v>
      </c>
      <c r="L162" s="45"/>
      <c r="M162" s="220" t="s">
        <v>20</v>
      </c>
      <c r="N162" s="221" t="s">
        <v>48</v>
      </c>
      <c r="O162" s="85"/>
      <c r="P162" s="222">
        <f>O162*H162</f>
        <v>0</v>
      </c>
      <c r="Q162" s="222">
        <v>0.00064999999999999997</v>
      </c>
      <c r="R162" s="222">
        <f>Q162*H162</f>
        <v>0.0038999999999999998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403</v>
      </c>
      <c r="AT162" s="224" t="s">
        <v>154</v>
      </c>
      <c r="AU162" s="224" t="s">
        <v>8</v>
      </c>
      <c r="AY162" s="18" t="s">
        <v>151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</v>
      </c>
      <c r="BK162" s="225">
        <f>ROUND(I162*H162,0)</f>
        <v>0</v>
      </c>
      <c r="BL162" s="18" t="s">
        <v>403</v>
      </c>
      <c r="BM162" s="224" t="s">
        <v>404</v>
      </c>
    </row>
    <row r="163" s="2" customFormat="1" ht="21.75" customHeight="1">
      <c r="A163" s="39"/>
      <c r="B163" s="40"/>
      <c r="C163" s="213" t="s">
        <v>405</v>
      </c>
      <c r="D163" s="213" t="s">
        <v>154</v>
      </c>
      <c r="E163" s="214" t="s">
        <v>406</v>
      </c>
      <c r="F163" s="215" t="s">
        <v>407</v>
      </c>
      <c r="G163" s="216" t="s">
        <v>157</v>
      </c>
      <c r="H163" s="217">
        <v>6</v>
      </c>
      <c r="I163" s="218"/>
      <c r="J163" s="219">
        <f>ROUND(I163*H163,0)</f>
        <v>0</v>
      </c>
      <c r="K163" s="215" t="s">
        <v>20</v>
      </c>
      <c r="L163" s="45"/>
      <c r="M163" s="220" t="s">
        <v>20</v>
      </c>
      <c r="N163" s="221" t="s">
        <v>48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403</v>
      </c>
      <c r="AT163" s="224" t="s">
        <v>154</v>
      </c>
      <c r="AU163" s="224" t="s">
        <v>8</v>
      </c>
      <c r="AY163" s="18" t="s">
        <v>151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403</v>
      </c>
      <c r="BM163" s="224" t="s">
        <v>408</v>
      </c>
    </row>
    <row r="164" s="2" customFormat="1" ht="24.15" customHeight="1">
      <c r="A164" s="39"/>
      <c r="B164" s="40"/>
      <c r="C164" s="213" t="s">
        <v>409</v>
      </c>
      <c r="D164" s="213" t="s">
        <v>154</v>
      </c>
      <c r="E164" s="214" t="s">
        <v>410</v>
      </c>
      <c r="F164" s="215" t="s">
        <v>411</v>
      </c>
      <c r="G164" s="216" t="s">
        <v>169</v>
      </c>
      <c r="H164" s="217">
        <v>166.5</v>
      </c>
      <c r="I164" s="218"/>
      <c r="J164" s="219">
        <f>ROUND(I164*H164,0)</f>
        <v>0</v>
      </c>
      <c r="K164" s="215" t="s">
        <v>20</v>
      </c>
      <c r="L164" s="45"/>
      <c r="M164" s="220" t="s">
        <v>20</v>
      </c>
      <c r="N164" s="221" t="s">
        <v>48</v>
      </c>
      <c r="O164" s="85"/>
      <c r="P164" s="222">
        <f>O164*H164</f>
        <v>0</v>
      </c>
      <c r="Q164" s="222">
        <v>0.00013999999999999999</v>
      </c>
      <c r="R164" s="222">
        <f>Q164*H164</f>
        <v>0.023309999999999997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403</v>
      </c>
      <c r="AT164" s="224" t="s">
        <v>154</v>
      </c>
      <c r="AU164" s="224" t="s">
        <v>8</v>
      </c>
      <c r="AY164" s="18" t="s">
        <v>151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403</v>
      </c>
      <c r="BM164" s="224" t="s">
        <v>412</v>
      </c>
    </row>
    <row r="165" s="2" customFormat="1" ht="24.15" customHeight="1">
      <c r="A165" s="39"/>
      <c r="B165" s="40"/>
      <c r="C165" s="213" t="s">
        <v>413</v>
      </c>
      <c r="D165" s="213" t="s">
        <v>154</v>
      </c>
      <c r="E165" s="214" t="s">
        <v>414</v>
      </c>
      <c r="F165" s="215" t="s">
        <v>415</v>
      </c>
      <c r="G165" s="216" t="s">
        <v>169</v>
      </c>
      <c r="H165" s="217">
        <v>166.5</v>
      </c>
      <c r="I165" s="218"/>
      <c r="J165" s="219">
        <f>ROUND(I165*H165,0)</f>
        <v>0</v>
      </c>
      <c r="K165" s="215" t="s">
        <v>20</v>
      </c>
      <c r="L165" s="45"/>
      <c r="M165" s="259" t="s">
        <v>20</v>
      </c>
      <c r="N165" s="260" t="s">
        <v>48</v>
      </c>
      <c r="O165" s="261"/>
      <c r="P165" s="262">
        <f>O165*H165</f>
        <v>0</v>
      </c>
      <c r="Q165" s="262">
        <v>0</v>
      </c>
      <c r="R165" s="262">
        <f>Q165*H165</f>
        <v>0</v>
      </c>
      <c r="S165" s="262">
        <v>0</v>
      </c>
      <c r="T165" s="26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403</v>
      </c>
      <c r="AT165" s="224" t="s">
        <v>154</v>
      </c>
      <c r="AU165" s="224" t="s">
        <v>8</v>
      </c>
      <c r="AY165" s="18" t="s">
        <v>151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403</v>
      </c>
      <c r="BM165" s="224" t="s">
        <v>416</v>
      </c>
    </row>
    <row r="166" s="2" customFormat="1" ht="6.96" customHeight="1">
      <c r="A166" s="39"/>
      <c r="B166" s="60"/>
      <c r="C166" s="61"/>
      <c r="D166" s="61"/>
      <c r="E166" s="61"/>
      <c r="F166" s="61"/>
      <c r="G166" s="61"/>
      <c r="H166" s="61"/>
      <c r="I166" s="61"/>
      <c r="J166" s="61"/>
      <c r="K166" s="61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sheet="1" autoFilter="0" formatColumns="0" formatRows="0" objects="1" scenarios="1" spinCount="100000" saltValue="7XplJZ1DIpy3GgMHraqB8dcp/1Yv6m+y0Lu/SCzikE7tiZykpokunvpS6NhO6YssHHfl4GFCQ3iTpTf346I8HA==" hashValue="6fYnOXR1108wZrbfHRYCx+en+MJt5jK5TE9+6NTtNZNLTxewdGOcqNo2EQ2hBguzD5IHQcO+Ql585P3123BeFQ==" algorithmName="SHA-512" password="CCF2"/>
  <autoFilter ref="C92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120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417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ROUND(J87,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ROUND((SUM(BE87:BE99)),  0)</f>
        <v>0</v>
      </c>
      <c r="G35" s="39"/>
      <c r="H35" s="39"/>
      <c r="I35" s="158">
        <v>0.20999999999999999</v>
      </c>
      <c r="J35" s="157">
        <f>ROUND(((SUM(BE87:BE99))*I35),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ROUND((SUM(BF87:BF99)),  0)</f>
        <v>0</v>
      </c>
      <c r="G36" s="39"/>
      <c r="H36" s="39"/>
      <c r="I36" s="158">
        <v>0.14999999999999999</v>
      </c>
      <c r="J36" s="157">
        <f>ROUND(((SUM(BF87:BF99))*I36),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ROUND((SUM(BG87:BG99)),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ROUND((SUM(BH87:BH99)),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ROUND((SUM(BI87:BI99)),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922/OST - Ostatní náklady kVN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134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418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6.25" customHeight="1">
      <c r="A75" s="39"/>
      <c r="B75" s="40"/>
      <c r="C75" s="41"/>
      <c r="D75" s="41"/>
      <c r="E75" s="170" t="str">
        <f>E7</f>
        <v>Praha 6 - Vokovice, Vokovická, přeložka TS 4893, kVN a kNN, S-146587 aktualizace 23 - TSK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119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120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922/OST - Ostatní náklady kVN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22</v>
      </c>
      <c r="D81" s="41"/>
      <c r="E81" s="41"/>
      <c r="F81" s="28" t="str">
        <f>F14</f>
        <v>Praha 6 - Vokovice</v>
      </c>
      <c r="G81" s="41"/>
      <c r="H81" s="41"/>
      <c r="I81" s="33" t="s">
        <v>24</v>
      </c>
      <c r="J81" s="73" t="str">
        <f>IF(J14="","",J14)</f>
        <v>27. 1. 2023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26</v>
      </c>
      <c r="D83" s="41"/>
      <c r="E83" s="41"/>
      <c r="F83" s="28" t="str">
        <f>E17</f>
        <v>Městská část Praha 6</v>
      </c>
      <c r="G83" s="41"/>
      <c r="H83" s="41"/>
      <c r="I83" s="33" t="s">
        <v>34</v>
      </c>
      <c r="J83" s="37" t="str">
        <f>E23</f>
        <v>Jiří Kroupa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39</v>
      </c>
      <c r="J84" s="37" t="str">
        <f>E26</f>
        <v>VlKu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136</v>
      </c>
      <c r="D86" s="189" t="s">
        <v>62</v>
      </c>
      <c r="E86" s="189" t="s">
        <v>58</v>
      </c>
      <c r="F86" s="189" t="s">
        <v>59</v>
      </c>
      <c r="G86" s="189" t="s">
        <v>137</v>
      </c>
      <c r="H86" s="189" t="s">
        <v>138</v>
      </c>
      <c r="I86" s="189" t="s">
        <v>139</v>
      </c>
      <c r="J86" s="189" t="s">
        <v>125</v>
      </c>
      <c r="K86" s="190" t="s">
        <v>140</v>
      </c>
      <c r="L86" s="191"/>
      <c r="M86" s="93" t="s">
        <v>20</v>
      </c>
      <c r="N86" s="94" t="s">
        <v>47</v>
      </c>
      <c r="O86" s="94" t="s">
        <v>141</v>
      </c>
      <c r="P86" s="94" t="s">
        <v>142</v>
      </c>
      <c r="Q86" s="94" t="s">
        <v>143</v>
      </c>
      <c r="R86" s="94" t="s">
        <v>144</v>
      </c>
      <c r="S86" s="94" t="s">
        <v>145</v>
      </c>
      <c r="T86" s="95" t="s">
        <v>146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147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76</v>
      </c>
      <c r="AU87" s="18" t="s">
        <v>126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76</v>
      </c>
      <c r="E88" s="200" t="s">
        <v>398</v>
      </c>
      <c r="F88" s="200" t="s">
        <v>399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166</v>
      </c>
      <c r="AT88" s="209" t="s">
        <v>76</v>
      </c>
      <c r="AU88" s="209" t="s">
        <v>77</v>
      </c>
      <c r="AY88" s="208" t="s">
        <v>151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76</v>
      </c>
      <c r="E89" s="211" t="s">
        <v>419</v>
      </c>
      <c r="F89" s="211" t="s">
        <v>399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SUM(P90:P99)</f>
        <v>0</v>
      </c>
      <c r="Q89" s="205"/>
      <c r="R89" s="206">
        <f>SUM(R90:R99)</f>
        <v>0</v>
      </c>
      <c r="S89" s="205"/>
      <c r="T89" s="207">
        <f>SUM(T90:T99)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166</v>
      </c>
      <c r="AT89" s="209" t="s">
        <v>76</v>
      </c>
      <c r="AU89" s="209" t="s">
        <v>8</v>
      </c>
      <c r="AY89" s="208" t="s">
        <v>151</v>
      </c>
      <c r="BK89" s="210">
        <f>SUM(BK90:BK99)</f>
        <v>0</v>
      </c>
    </row>
    <row r="90" s="2" customFormat="1" ht="24.15" customHeight="1">
      <c r="A90" s="39"/>
      <c r="B90" s="40"/>
      <c r="C90" s="213" t="s">
        <v>8</v>
      </c>
      <c r="D90" s="213" t="s">
        <v>154</v>
      </c>
      <c r="E90" s="214" t="s">
        <v>420</v>
      </c>
      <c r="F90" s="215" t="s">
        <v>421</v>
      </c>
      <c r="G90" s="216" t="s">
        <v>208</v>
      </c>
      <c r="H90" s="217">
        <v>1</v>
      </c>
      <c r="I90" s="218"/>
      <c r="J90" s="219">
        <f>ROUND(I90*H90,0)</f>
        <v>0</v>
      </c>
      <c r="K90" s="215" t="s">
        <v>20</v>
      </c>
      <c r="L90" s="45"/>
      <c r="M90" s="220" t="s">
        <v>20</v>
      </c>
      <c r="N90" s="221" t="s">
        <v>48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403</v>
      </c>
      <c r="AT90" s="224" t="s">
        <v>154</v>
      </c>
      <c r="AU90" s="224" t="s">
        <v>85</v>
      </c>
      <c r="AY90" s="18" t="s">
        <v>151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</v>
      </c>
      <c r="BK90" s="225">
        <f>ROUND(I90*H90,0)</f>
        <v>0</v>
      </c>
      <c r="BL90" s="18" t="s">
        <v>403</v>
      </c>
      <c r="BM90" s="224" t="s">
        <v>422</v>
      </c>
    </row>
    <row r="91" s="2" customFormat="1">
      <c r="A91" s="39"/>
      <c r="B91" s="40"/>
      <c r="C91" s="41"/>
      <c r="D91" s="238" t="s">
        <v>423</v>
      </c>
      <c r="E91" s="41"/>
      <c r="F91" s="264" t="s">
        <v>424</v>
      </c>
      <c r="G91" s="41"/>
      <c r="H91" s="41"/>
      <c r="I91" s="265"/>
      <c r="J91" s="41"/>
      <c r="K91" s="41"/>
      <c r="L91" s="45"/>
      <c r="M91" s="266"/>
      <c r="N91" s="267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423</v>
      </c>
      <c r="AU91" s="18" t="s">
        <v>85</v>
      </c>
    </row>
    <row r="92" s="2" customFormat="1" ht="16.5" customHeight="1">
      <c r="A92" s="39"/>
      <c r="B92" s="40"/>
      <c r="C92" s="213" t="s">
        <v>85</v>
      </c>
      <c r="D92" s="213" t="s">
        <v>154</v>
      </c>
      <c r="E92" s="214" t="s">
        <v>425</v>
      </c>
      <c r="F92" s="215" t="s">
        <v>426</v>
      </c>
      <c r="G92" s="216" t="s">
        <v>208</v>
      </c>
      <c r="H92" s="217">
        <v>1</v>
      </c>
      <c r="I92" s="218"/>
      <c r="J92" s="219">
        <f>ROUND(I92*H92,0)</f>
        <v>0</v>
      </c>
      <c r="K92" s="215" t="s">
        <v>20</v>
      </c>
      <c r="L92" s="45"/>
      <c r="M92" s="220" t="s">
        <v>20</v>
      </c>
      <c r="N92" s="221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403</v>
      </c>
      <c r="AT92" s="224" t="s">
        <v>154</v>
      </c>
      <c r="AU92" s="224" t="s">
        <v>85</v>
      </c>
      <c r="AY92" s="18" t="s">
        <v>151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</v>
      </c>
      <c r="BK92" s="225">
        <f>ROUND(I92*H92,0)</f>
        <v>0</v>
      </c>
      <c r="BL92" s="18" t="s">
        <v>403</v>
      </c>
      <c r="BM92" s="224" t="s">
        <v>427</v>
      </c>
    </row>
    <row r="93" s="2" customFormat="1" ht="16.5" customHeight="1">
      <c r="A93" s="39"/>
      <c r="B93" s="40"/>
      <c r="C93" s="213" t="s">
        <v>150</v>
      </c>
      <c r="D93" s="213" t="s">
        <v>154</v>
      </c>
      <c r="E93" s="214" t="s">
        <v>428</v>
      </c>
      <c r="F93" s="215" t="s">
        <v>429</v>
      </c>
      <c r="G93" s="216" t="s">
        <v>208</v>
      </c>
      <c r="H93" s="217">
        <v>1</v>
      </c>
      <c r="I93" s="218"/>
      <c r="J93" s="219">
        <f>ROUND(I93*H93,0)</f>
        <v>0</v>
      </c>
      <c r="K93" s="215" t="s">
        <v>20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403</v>
      </c>
      <c r="AT93" s="224" t="s">
        <v>154</v>
      </c>
      <c r="AU93" s="224" t="s">
        <v>85</v>
      </c>
      <c r="AY93" s="18" t="s">
        <v>151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403</v>
      </c>
      <c r="BM93" s="224" t="s">
        <v>430</v>
      </c>
    </row>
    <row r="94" s="2" customFormat="1" ht="24.15" customHeight="1">
      <c r="A94" s="39"/>
      <c r="B94" s="40"/>
      <c r="C94" s="213" t="s">
        <v>166</v>
      </c>
      <c r="D94" s="213" t="s">
        <v>154</v>
      </c>
      <c r="E94" s="214" t="s">
        <v>431</v>
      </c>
      <c r="F94" s="215" t="s">
        <v>432</v>
      </c>
      <c r="G94" s="216" t="s">
        <v>388</v>
      </c>
      <c r="H94" s="217">
        <v>0.20000000000000001</v>
      </c>
      <c r="I94" s="218"/>
      <c r="J94" s="219">
        <f>ROUND(I94*H94,0)</f>
        <v>0</v>
      </c>
      <c r="K94" s="215" t="s">
        <v>20</v>
      </c>
      <c r="L94" s="45"/>
      <c r="M94" s="220" t="s">
        <v>20</v>
      </c>
      <c r="N94" s="221" t="s">
        <v>48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403</v>
      </c>
      <c r="AT94" s="224" t="s">
        <v>154</v>
      </c>
      <c r="AU94" s="224" t="s">
        <v>85</v>
      </c>
      <c r="AY94" s="18" t="s">
        <v>151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</v>
      </c>
      <c r="BK94" s="225">
        <f>ROUND(I94*H94,0)</f>
        <v>0</v>
      </c>
      <c r="BL94" s="18" t="s">
        <v>403</v>
      </c>
      <c r="BM94" s="224" t="s">
        <v>433</v>
      </c>
    </row>
    <row r="95" s="2" customFormat="1" ht="24.15" customHeight="1">
      <c r="A95" s="39"/>
      <c r="B95" s="40"/>
      <c r="C95" s="213" t="s">
        <v>171</v>
      </c>
      <c r="D95" s="213" t="s">
        <v>154</v>
      </c>
      <c r="E95" s="214" t="s">
        <v>434</v>
      </c>
      <c r="F95" s="215" t="s">
        <v>435</v>
      </c>
      <c r="G95" s="216" t="s">
        <v>388</v>
      </c>
      <c r="H95" s="217">
        <v>0.20000000000000001</v>
      </c>
      <c r="I95" s="218"/>
      <c r="J95" s="219">
        <f>ROUND(I95*H95,0)</f>
        <v>0</v>
      </c>
      <c r="K95" s="215" t="s">
        <v>20</v>
      </c>
      <c r="L95" s="45"/>
      <c r="M95" s="220" t="s">
        <v>20</v>
      </c>
      <c r="N95" s="221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403</v>
      </c>
      <c r="AT95" s="224" t="s">
        <v>154</v>
      </c>
      <c r="AU95" s="224" t="s">
        <v>85</v>
      </c>
      <c r="AY95" s="18" t="s">
        <v>151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403</v>
      </c>
      <c r="BM95" s="224" t="s">
        <v>436</v>
      </c>
    </row>
    <row r="96" s="2" customFormat="1" ht="24.15" customHeight="1">
      <c r="A96" s="39"/>
      <c r="B96" s="40"/>
      <c r="C96" s="213" t="s">
        <v>175</v>
      </c>
      <c r="D96" s="213" t="s">
        <v>154</v>
      </c>
      <c r="E96" s="214" t="s">
        <v>437</v>
      </c>
      <c r="F96" s="215" t="s">
        <v>438</v>
      </c>
      <c r="G96" s="216" t="s">
        <v>157</v>
      </c>
      <c r="H96" s="217">
        <v>2</v>
      </c>
      <c r="I96" s="218"/>
      <c r="J96" s="219">
        <f>ROUND(I96*H96,0)</f>
        <v>0</v>
      </c>
      <c r="K96" s="215" t="s">
        <v>20</v>
      </c>
      <c r="L96" s="45"/>
      <c r="M96" s="220" t="s">
        <v>20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403</v>
      </c>
      <c r="AT96" s="224" t="s">
        <v>154</v>
      </c>
      <c r="AU96" s="224" t="s">
        <v>85</v>
      </c>
      <c r="AY96" s="18" t="s">
        <v>151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403</v>
      </c>
      <c r="BM96" s="224" t="s">
        <v>439</v>
      </c>
    </row>
    <row r="97" s="2" customFormat="1" ht="16.5" customHeight="1">
      <c r="A97" s="39"/>
      <c r="B97" s="40"/>
      <c r="C97" s="213" t="s">
        <v>179</v>
      </c>
      <c r="D97" s="213" t="s">
        <v>154</v>
      </c>
      <c r="E97" s="214" t="s">
        <v>440</v>
      </c>
      <c r="F97" s="215" t="s">
        <v>441</v>
      </c>
      <c r="G97" s="216" t="s">
        <v>388</v>
      </c>
      <c r="H97" s="217">
        <v>0.20000000000000001</v>
      </c>
      <c r="I97" s="218"/>
      <c r="J97" s="219">
        <f>ROUND(I97*H97,0)</f>
        <v>0</v>
      </c>
      <c r="K97" s="215" t="s">
        <v>20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403</v>
      </c>
      <c r="AT97" s="224" t="s">
        <v>154</v>
      </c>
      <c r="AU97" s="224" t="s">
        <v>85</v>
      </c>
      <c r="AY97" s="18" t="s">
        <v>151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403</v>
      </c>
      <c r="BM97" s="224" t="s">
        <v>442</v>
      </c>
    </row>
    <row r="98" s="2" customFormat="1" ht="33" customHeight="1">
      <c r="A98" s="39"/>
      <c r="B98" s="40"/>
      <c r="C98" s="213" t="s">
        <v>183</v>
      </c>
      <c r="D98" s="213" t="s">
        <v>154</v>
      </c>
      <c r="E98" s="214" t="s">
        <v>443</v>
      </c>
      <c r="F98" s="215" t="s">
        <v>444</v>
      </c>
      <c r="G98" s="216" t="s">
        <v>157</v>
      </c>
      <c r="H98" s="217">
        <v>1</v>
      </c>
      <c r="I98" s="218"/>
      <c r="J98" s="219">
        <f>ROUND(I98*H98,0)</f>
        <v>0</v>
      </c>
      <c r="K98" s="215" t="s">
        <v>20</v>
      </c>
      <c r="L98" s="45"/>
      <c r="M98" s="220" t="s">
        <v>20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403</v>
      </c>
      <c r="AT98" s="224" t="s">
        <v>154</v>
      </c>
      <c r="AU98" s="224" t="s">
        <v>85</v>
      </c>
      <c r="AY98" s="18" t="s">
        <v>151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</v>
      </c>
      <c r="BK98" s="225">
        <f>ROUND(I98*H98,0)</f>
        <v>0</v>
      </c>
      <c r="BL98" s="18" t="s">
        <v>403</v>
      </c>
      <c r="BM98" s="224" t="s">
        <v>445</v>
      </c>
    </row>
    <row r="99" s="2" customFormat="1" ht="16.5" customHeight="1">
      <c r="A99" s="39"/>
      <c r="B99" s="40"/>
      <c r="C99" s="213" t="s">
        <v>189</v>
      </c>
      <c r="D99" s="213" t="s">
        <v>154</v>
      </c>
      <c r="E99" s="214" t="s">
        <v>446</v>
      </c>
      <c r="F99" s="215" t="s">
        <v>447</v>
      </c>
      <c r="G99" s="216" t="s">
        <v>157</v>
      </c>
      <c r="H99" s="217">
        <v>2</v>
      </c>
      <c r="I99" s="218"/>
      <c r="J99" s="219">
        <f>ROUND(I99*H99,0)</f>
        <v>0</v>
      </c>
      <c r="K99" s="215" t="s">
        <v>20</v>
      </c>
      <c r="L99" s="45"/>
      <c r="M99" s="259" t="s">
        <v>20</v>
      </c>
      <c r="N99" s="260" t="s">
        <v>48</v>
      </c>
      <c r="O99" s="261"/>
      <c r="P99" s="262">
        <f>O99*H99</f>
        <v>0</v>
      </c>
      <c r="Q99" s="262">
        <v>0</v>
      </c>
      <c r="R99" s="262">
        <f>Q99*H99</f>
        <v>0</v>
      </c>
      <c r="S99" s="262">
        <v>0</v>
      </c>
      <c r="T99" s="26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158</v>
      </c>
      <c r="AT99" s="224" t="s">
        <v>154</v>
      </c>
      <c r="AU99" s="224" t="s">
        <v>85</v>
      </c>
      <c r="AY99" s="18" t="s">
        <v>151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158</v>
      </c>
      <c r="BM99" s="224" t="s">
        <v>448</v>
      </c>
    </row>
    <row r="100" s="2" customFormat="1" ht="6.96" customHeight="1">
      <c r="A100" s="3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sheet="1" autoFilter="0" formatColumns="0" formatRows="0" objects="1" scenarios="1" spinCount="100000" saltValue="55EMkeuTcI59TvG/0Jr3CxsSIcdnkYX3T4JuCg7/EdQxgBtPwkWDVDwOqiJz87BSGWI0FKHbA9h31VYJUDXv4A==" hashValue="1aUv94aoudKBrdskvdFL1C1qCYcn6S09tFcQAyAtc7czkrOFcIfvQSTVLePeeAl13MAncdj6yM/PCfJHdHH3BQ==" algorithmName="SHA-512" password="CCF2"/>
  <autoFilter ref="C86:K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120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449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ROUND(J87,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ROUND((SUM(BE87:BE90)),  0)</f>
        <v>0</v>
      </c>
      <c r="G35" s="39"/>
      <c r="H35" s="39"/>
      <c r="I35" s="158">
        <v>0.20999999999999999</v>
      </c>
      <c r="J35" s="157">
        <f>ROUND(((SUM(BE87:BE90))*I35),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ROUND((SUM(BF87:BF90)),  0)</f>
        <v>0</v>
      </c>
      <c r="G36" s="39"/>
      <c r="H36" s="39"/>
      <c r="I36" s="158">
        <v>0.14999999999999999</v>
      </c>
      <c r="J36" s="157">
        <f>ROUND(((SUM(BF87:BF90))*I36),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ROUND((SUM(BG87:BG90)),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ROUND((SUM(BH87:BH90)),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ROUND((SUM(BI87:BI90)),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922/P - Připojení do sítě PREdi kVN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127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6.25" customHeight="1">
      <c r="A75" s="39"/>
      <c r="B75" s="40"/>
      <c r="C75" s="41"/>
      <c r="D75" s="41"/>
      <c r="E75" s="170" t="str">
        <f>E7</f>
        <v>Praha 6 - Vokovice, Vokovická, přeložka TS 4893, kVN a kNN, S-146587 aktualizace 23 - TSK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119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120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922/P - Připojení do sítě PREdi kVN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22</v>
      </c>
      <c r="D81" s="41"/>
      <c r="E81" s="41"/>
      <c r="F81" s="28" t="str">
        <f>F14</f>
        <v>Praha 6 - Vokovice</v>
      </c>
      <c r="G81" s="41"/>
      <c r="H81" s="41"/>
      <c r="I81" s="33" t="s">
        <v>24</v>
      </c>
      <c r="J81" s="73" t="str">
        <f>IF(J14="","",J14)</f>
        <v>27. 1. 2023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26</v>
      </c>
      <c r="D83" s="41"/>
      <c r="E83" s="41"/>
      <c r="F83" s="28" t="str">
        <f>E17</f>
        <v>Městská část Praha 6</v>
      </c>
      <c r="G83" s="41"/>
      <c r="H83" s="41"/>
      <c r="I83" s="33" t="s">
        <v>34</v>
      </c>
      <c r="J83" s="37" t="str">
        <f>E23</f>
        <v>Jiří Kroupa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39</v>
      </c>
      <c r="J84" s="37" t="str">
        <f>E26</f>
        <v>VlKu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136</v>
      </c>
      <c r="D86" s="189" t="s">
        <v>62</v>
      </c>
      <c r="E86" s="189" t="s">
        <v>58</v>
      </c>
      <c r="F86" s="189" t="s">
        <v>59</v>
      </c>
      <c r="G86" s="189" t="s">
        <v>137</v>
      </c>
      <c r="H86" s="189" t="s">
        <v>138</v>
      </c>
      <c r="I86" s="189" t="s">
        <v>139</v>
      </c>
      <c r="J86" s="189" t="s">
        <v>125</v>
      </c>
      <c r="K86" s="190" t="s">
        <v>140</v>
      </c>
      <c r="L86" s="191"/>
      <c r="M86" s="93" t="s">
        <v>20</v>
      </c>
      <c r="N86" s="94" t="s">
        <v>47</v>
      </c>
      <c r="O86" s="94" t="s">
        <v>141</v>
      </c>
      <c r="P86" s="94" t="s">
        <v>142</v>
      </c>
      <c r="Q86" s="94" t="s">
        <v>143</v>
      </c>
      <c r="R86" s="94" t="s">
        <v>144</v>
      </c>
      <c r="S86" s="94" t="s">
        <v>145</v>
      </c>
      <c r="T86" s="95" t="s">
        <v>146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147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76</v>
      </c>
      <c r="AU87" s="18" t="s">
        <v>126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76</v>
      </c>
      <c r="E88" s="200" t="s">
        <v>148</v>
      </c>
      <c r="F88" s="200" t="s">
        <v>149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150</v>
      </c>
      <c r="AT88" s="209" t="s">
        <v>76</v>
      </c>
      <c r="AU88" s="209" t="s">
        <v>77</v>
      </c>
      <c r="AY88" s="208" t="s">
        <v>151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76</v>
      </c>
      <c r="E89" s="211" t="s">
        <v>217</v>
      </c>
      <c r="F89" s="211" t="s">
        <v>218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0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150</v>
      </c>
      <c r="AT89" s="209" t="s">
        <v>76</v>
      </c>
      <c r="AU89" s="209" t="s">
        <v>8</v>
      </c>
      <c r="AY89" s="208" t="s">
        <v>151</v>
      </c>
      <c r="BK89" s="210">
        <f>BK90</f>
        <v>0</v>
      </c>
    </row>
    <row r="90" s="2" customFormat="1" ht="24.15" customHeight="1">
      <c r="A90" s="39"/>
      <c r="B90" s="40"/>
      <c r="C90" s="213" t="s">
        <v>8</v>
      </c>
      <c r="D90" s="213" t="s">
        <v>154</v>
      </c>
      <c r="E90" s="214" t="s">
        <v>450</v>
      </c>
      <c r="F90" s="215" t="s">
        <v>451</v>
      </c>
      <c r="G90" s="216" t="s">
        <v>452</v>
      </c>
      <c r="H90" s="217">
        <v>2</v>
      </c>
      <c r="I90" s="218"/>
      <c r="J90" s="219">
        <f>ROUND(I90*H90,0)</f>
        <v>0</v>
      </c>
      <c r="K90" s="215" t="s">
        <v>20</v>
      </c>
      <c r="L90" s="45"/>
      <c r="M90" s="259" t="s">
        <v>20</v>
      </c>
      <c r="N90" s="260" t="s">
        <v>48</v>
      </c>
      <c r="O90" s="261"/>
      <c r="P90" s="262">
        <f>O90*H90</f>
        <v>0</v>
      </c>
      <c r="Q90" s="262">
        <v>0</v>
      </c>
      <c r="R90" s="262">
        <f>Q90*H90</f>
        <v>0</v>
      </c>
      <c r="S90" s="262">
        <v>0</v>
      </c>
      <c r="T90" s="26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158</v>
      </c>
      <c r="AT90" s="224" t="s">
        <v>154</v>
      </c>
      <c r="AU90" s="224" t="s">
        <v>85</v>
      </c>
      <c r="AY90" s="18" t="s">
        <v>151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</v>
      </c>
      <c r="BK90" s="225">
        <f>ROUND(I90*H90,0)</f>
        <v>0</v>
      </c>
      <c r="BL90" s="18" t="s">
        <v>158</v>
      </c>
      <c r="BM90" s="224" t="s">
        <v>453</v>
      </c>
    </row>
    <row r="91" s="2" customFormat="1" ht="6.96" customHeight="1">
      <c r="A91" s="39"/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45"/>
      <c r="M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</sheetData>
  <sheetProtection sheet="1" autoFilter="0" formatColumns="0" formatRows="0" objects="1" scenarios="1" spinCount="100000" saltValue="m/mmN2JsIPxu5PaDphCxElvDZol0U+epGuzx538PCmSVyo3NLEid7JVtW+i70HiQgt5sJcnz1NjBIKVHSiUn5A==" hashValue="esmYjetnmnLUVmD0PaClSXFQlZL01tN6Pf1Zv5p6Zx65IGpIdG2BcI28+xKRhmPPYzFjqpT2kwJz0hapTA5R/g==" algorithmName="SHA-512" password="CCF2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120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454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ROUND(J87,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ROUND((SUM(BE87:BE93)),  0)</f>
        <v>0</v>
      </c>
      <c r="G35" s="39"/>
      <c r="H35" s="39"/>
      <c r="I35" s="158">
        <v>0.20999999999999999</v>
      </c>
      <c r="J35" s="157">
        <f>ROUND(((SUM(BE87:BE93))*I35),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ROUND((SUM(BF87:BF93)),  0)</f>
        <v>0</v>
      </c>
      <c r="G36" s="39"/>
      <c r="H36" s="39"/>
      <c r="I36" s="158">
        <v>0.14999999999999999</v>
      </c>
      <c r="J36" s="157">
        <f>ROUND(((SUM(BF87:BF93))*I36),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ROUND((SUM(BG87:BG93)),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ROUND((SUM(BH87:BH93)),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ROUND((SUM(BI87:BI93)),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922/MAT - Materiál PREdi kVN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455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456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6.25" customHeight="1">
      <c r="A75" s="39"/>
      <c r="B75" s="40"/>
      <c r="C75" s="41"/>
      <c r="D75" s="41"/>
      <c r="E75" s="170" t="str">
        <f>E7</f>
        <v>Praha 6 - Vokovice, Vokovická, přeložka TS 4893, kVN a kNN, S-146587 aktualizace 23 - TSK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119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120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922/MAT - Materiál PREdi kVN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22</v>
      </c>
      <c r="D81" s="41"/>
      <c r="E81" s="41"/>
      <c r="F81" s="28" t="str">
        <f>F14</f>
        <v>Praha 6 - Vokovice</v>
      </c>
      <c r="G81" s="41"/>
      <c r="H81" s="41"/>
      <c r="I81" s="33" t="s">
        <v>24</v>
      </c>
      <c r="J81" s="73" t="str">
        <f>IF(J14="","",J14)</f>
        <v>27. 1. 2023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26</v>
      </c>
      <c r="D83" s="41"/>
      <c r="E83" s="41"/>
      <c r="F83" s="28" t="str">
        <f>E17</f>
        <v>Městská část Praha 6</v>
      </c>
      <c r="G83" s="41"/>
      <c r="H83" s="41"/>
      <c r="I83" s="33" t="s">
        <v>34</v>
      </c>
      <c r="J83" s="37" t="str">
        <f>E23</f>
        <v>Jiří Kroupa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39</v>
      </c>
      <c r="J84" s="37" t="str">
        <f>E26</f>
        <v>VlKu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136</v>
      </c>
      <c r="D86" s="189" t="s">
        <v>62</v>
      </c>
      <c r="E86" s="189" t="s">
        <v>58</v>
      </c>
      <c r="F86" s="189" t="s">
        <v>59</v>
      </c>
      <c r="G86" s="189" t="s">
        <v>137</v>
      </c>
      <c r="H86" s="189" t="s">
        <v>138</v>
      </c>
      <c r="I86" s="189" t="s">
        <v>139</v>
      </c>
      <c r="J86" s="189" t="s">
        <v>125</v>
      </c>
      <c r="K86" s="190" t="s">
        <v>140</v>
      </c>
      <c r="L86" s="191"/>
      <c r="M86" s="93" t="s">
        <v>20</v>
      </c>
      <c r="N86" s="94" t="s">
        <v>47</v>
      </c>
      <c r="O86" s="94" t="s">
        <v>141</v>
      </c>
      <c r="P86" s="94" t="s">
        <v>142</v>
      </c>
      <c r="Q86" s="94" t="s">
        <v>143</v>
      </c>
      <c r="R86" s="94" t="s">
        <v>144</v>
      </c>
      <c r="S86" s="94" t="s">
        <v>145</v>
      </c>
      <c r="T86" s="95" t="s">
        <v>146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147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76</v>
      </c>
      <c r="AU87" s="18" t="s">
        <v>126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76</v>
      </c>
      <c r="E88" s="200" t="s">
        <v>148</v>
      </c>
      <c r="F88" s="200" t="s">
        <v>148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150</v>
      </c>
      <c r="AT88" s="209" t="s">
        <v>76</v>
      </c>
      <c r="AU88" s="209" t="s">
        <v>77</v>
      </c>
      <c r="AY88" s="208" t="s">
        <v>151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76</v>
      </c>
      <c r="E89" s="211" t="s">
        <v>457</v>
      </c>
      <c r="F89" s="211" t="s">
        <v>458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SUM(P90:P93)</f>
        <v>0</v>
      </c>
      <c r="Q89" s="205"/>
      <c r="R89" s="206">
        <f>SUM(R90:R93)</f>
        <v>0</v>
      </c>
      <c r="S89" s="205"/>
      <c r="T89" s="207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150</v>
      </c>
      <c r="AT89" s="209" t="s">
        <v>76</v>
      </c>
      <c r="AU89" s="209" t="s">
        <v>8</v>
      </c>
      <c r="AY89" s="208" t="s">
        <v>151</v>
      </c>
      <c r="BK89" s="210">
        <f>SUM(BK90:BK93)</f>
        <v>0</v>
      </c>
    </row>
    <row r="90" s="2" customFormat="1" ht="16.5" customHeight="1">
      <c r="A90" s="39"/>
      <c r="B90" s="40"/>
      <c r="C90" s="226" t="s">
        <v>8</v>
      </c>
      <c r="D90" s="226" t="s">
        <v>148</v>
      </c>
      <c r="E90" s="227" t="s">
        <v>459</v>
      </c>
      <c r="F90" s="228" t="s">
        <v>460</v>
      </c>
      <c r="G90" s="229" t="s">
        <v>169</v>
      </c>
      <c r="H90" s="230">
        <v>674</v>
      </c>
      <c r="I90" s="231"/>
      <c r="J90" s="232">
        <f>ROUND(I90*H90,0)</f>
        <v>0</v>
      </c>
      <c r="K90" s="228" t="s">
        <v>20</v>
      </c>
      <c r="L90" s="233"/>
      <c r="M90" s="234" t="s">
        <v>20</v>
      </c>
      <c r="N90" s="235" t="s">
        <v>48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187</v>
      </c>
      <c r="AT90" s="224" t="s">
        <v>148</v>
      </c>
      <c r="AU90" s="224" t="s">
        <v>85</v>
      </c>
      <c r="AY90" s="18" t="s">
        <v>151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</v>
      </c>
      <c r="BK90" s="225">
        <f>ROUND(I90*H90,0)</f>
        <v>0</v>
      </c>
      <c r="BL90" s="18" t="s">
        <v>187</v>
      </c>
      <c r="BM90" s="224" t="s">
        <v>461</v>
      </c>
    </row>
    <row r="91" s="2" customFormat="1" ht="24.15" customHeight="1">
      <c r="A91" s="39"/>
      <c r="B91" s="40"/>
      <c r="C91" s="226" t="s">
        <v>85</v>
      </c>
      <c r="D91" s="226" t="s">
        <v>148</v>
      </c>
      <c r="E91" s="227" t="s">
        <v>462</v>
      </c>
      <c r="F91" s="228" t="s">
        <v>463</v>
      </c>
      <c r="G91" s="229" t="s">
        <v>186</v>
      </c>
      <c r="H91" s="230">
        <v>6</v>
      </c>
      <c r="I91" s="231"/>
      <c r="J91" s="232">
        <f>ROUND(I91*H91,0)</f>
        <v>0</v>
      </c>
      <c r="K91" s="228" t="s">
        <v>20</v>
      </c>
      <c r="L91" s="233"/>
      <c r="M91" s="234" t="s">
        <v>20</v>
      </c>
      <c r="N91" s="235" t="s">
        <v>48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187</v>
      </c>
      <c r="AT91" s="224" t="s">
        <v>148</v>
      </c>
      <c r="AU91" s="224" t="s">
        <v>85</v>
      </c>
      <c r="AY91" s="18" t="s">
        <v>151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</v>
      </c>
      <c r="BK91" s="225">
        <f>ROUND(I91*H91,0)</f>
        <v>0</v>
      </c>
      <c r="BL91" s="18" t="s">
        <v>187</v>
      </c>
      <c r="BM91" s="224" t="s">
        <v>464</v>
      </c>
    </row>
    <row r="92" s="2" customFormat="1" ht="24.15" customHeight="1">
      <c r="A92" s="39"/>
      <c r="B92" s="40"/>
      <c r="C92" s="226" t="s">
        <v>150</v>
      </c>
      <c r="D92" s="226" t="s">
        <v>148</v>
      </c>
      <c r="E92" s="227" t="s">
        <v>465</v>
      </c>
      <c r="F92" s="228" t="s">
        <v>466</v>
      </c>
      <c r="G92" s="229" t="s">
        <v>186</v>
      </c>
      <c r="H92" s="230">
        <v>6</v>
      </c>
      <c r="I92" s="231"/>
      <c r="J92" s="232">
        <f>ROUND(I92*H92,0)</f>
        <v>0</v>
      </c>
      <c r="K92" s="228" t="s">
        <v>20</v>
      </c>
      <c r="L92" s="233"/>
      <c r="M92" s="234" t="s">
        <v>20</v>
      </c>
      <c r="N92" s="235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187</v>
      </c>
      <c r="AT92" s="224" t="s">
        <v>148</v>
      </c>
      <c r="AU92" s="224" t="s">
        <v>85</v>
      </c>
      <c r="AY92" s="18" t="s">
        <v>151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</v>
      </c>
      <c r="BK92" s="225">
        <f>ROUND(I92*H92,0)</f>
        <v>0</v>
      </c>
      <c r="BL92" s="18" t="s">
        <v>187</v>
      </c>
      <c r="BM92" s="224" t="s">
        <v>467</v>
      </c>
    </row>
    <row r="93" s="2" customFormat="1" ht="24.15" customHeight="1">
      <c r="A93" s="39"/>
      <c r="B93" s="40"/>
      <c r="C93" s="226" t="s">
        <v>166</v>
      </c>
      <c r="D93" s="226" t="s">
        <v>148</v>
      </c>
      <c r="E93" s="227" t="s">
        <v>468</v>
      </c>
      <c r="F93" s="228" t="s">
        <v>469</v>
      </c>
      <c r="G93" s="229" t="s">
        <v>186</v>
      </c>
      <c r="H93" s="230">
        <v>6</v>
      </c>
      <c r="I93" s="231"/>
      <c r="J93" s="232">
        <f>ROUND(I93*H93,0)</f>
        <v>0</v>
      </c>
      <c r="K93" s="228" t="s">
        <v>20</v>
      </c>
      <c r="L93" s="233"/>
      <c r="M93" s="268" t="s">
        <v>20</v>
      </c>
      <c r="N93" s="269" t="s">
        <v>48</v>
      </c>
      <c r="O93" s="261"/>
      <c r="P93" s="262">
        <f>O93*H93</f>
        <v>0</v>
      </c>
      <c r="Q93" s="262">
        <v>0</v>
      </c>
      <c r="R93" s="262">
        <f>Q93*H93</f>
        <v>0</v>
      </c>
      <c r="S93" s="262">
        <v>0</v>
      </c>
      <c r="T93" s="26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187</v>
      </c>
      <c r="AT93" s="224" t="s">
        <v>148</v>
      </c>
      <c r="AU93" s="224" t="s">
        <v>85</v>
      </c>
      <c r="AY93" s="18" t="s">
        <v>151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187</v>
      </c>
      <c r="BM93" s="224" t="s">
        <v>470</v>
      </c>
    </row>
    <row r="94" s="2" customFormat="1" ht="6.96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sheet="1" autoFilter="0" formatColumns="0" formatRows="0" objects="1" scenarios="1" spinCount="100000" saltValue="ENG+Ehqd5b+3rd1Tg+eVr47JVorafqHXzx1rdaJN0tAFDqikPBaszCA2sU087RvMyXEr459kbAaQTBqWaI/GvA==" hashValue="gA6NBdV2dW1q6dTRMA0OONLVLzmox2/isXgU9sUlgdMdicuLZ+1yoxAZIbw5h3a90KcXSudxidpSNyFMlIcbUg==" algorithmName="SHA-512" password="CCF2"/>
  <autoFilter ref="C86:K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471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472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ROUND(J93,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ROUND((SUM(BE93:BE257)),  0)</f>
        <v>0</v>
      </c>
      <c r="G35" s="39"/>
      <c r="H35" s="39"/>
      <c r="I35" s="158">
        <v>0.20999999999999999</v>
      </c>
      <c r="J35" s="157">
        <f>ROUND(((SUM(BE93:BE257))*I35),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ROUND((SUM(BF93:BF257)),  0)</f>
        <v>0</v>
      </c>
      <c r="G36" s="39"/>
      <c r="H36" s="39"/>
      <c r="I36" s="158">
        <v>0.14999999999999999</v>
      </c>
      <c r="J36" s="157">
        <f>ROUND(((SUM(BF93:BF257))*I36),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ROUND((SUM(BG93:BG257)),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ROUND((SUM(BH93:BH257)),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ROUND((SUM(BI93:BI257)),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471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932/M - Zemní a montážní práce kNN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127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128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129</v>
      </c>
      <c r="E66" s="183"/>
      <c r="F66" s="183"/>
      <c r="G66" s="183"/>
      <c r="H66" s="183"/>
      <c r="I66" s="183"/>
      <c r="J66" s="184">
        <f>J145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1"/>
      <c r="C67" s="126"/>
      <c r="D67" s="182" t="s">
        <v>130</v>
      </c>
      <c r="E67" s="183"/>
      <c r="F67" s="183"/>
      <c r="G67" s="183"/>
      <c r="H67" s="183"/>
      <c r="I67" s="183"/>
      <c r="J67" s="184">
        <f>J146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1"/>
      <c r="C68" s="126"/>
      <c r="D68" s="182" t="s">
        <v>131</v>
      </c>
      <c r="E68" s="183"/>
      <c r="F68" s="183"/>
      <c r="G68" s="183"/>
      <c r="H68" s="183"/>
      <c r="I68" s="183"/>
      <c r="J68" s="184">
        <f>J194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1"/>
      <c r="C69" s="126"/>
      <c r="D69" s="182" t="s">
        <v>132</v>
      </c>
      <c r="E69" s="183"/>
      <c r="F69" s="183"/>
      <c r="G69" s="183"/>
      <c r="H69" s="183"/>
      <c r="I69" s="183"/>
      <c r="J69" s="184">
        <f>J227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1"/>
      <c r="C70" s="126"/>
      <c r="D70" s="182" t="s">
        <v>133</v>
      </c>
      <c r="E70" s="183"/>
      <c r="F70" s="183"/>
      <c r="G70" s="183"/>
      <c r="H70" s="183"/>
      <c r="I70" s="183"/>
      <c r="J70" s="184">
        <f>J249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5"/>
      <c r="C71" s="176"/>
      <c r="D71" s="177" t="s">
        <v>134</v>
      </c>
      <c r="E71" s="178"/>
      <c r="F71" s="178"/>
      <c r="G71" s="178"/>
      <c r="H71" s="178"/>
      <c r="I71" s="178"/>
      <c r="J71" s="179">
        <f>J253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135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70" t="str">
        <f>E7</f>
        <v>Praha 6 - Vokovice, Vokovická, přeložka TS 4893, kVN a kNN, S-146587 aktualizace 23 - TSK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119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471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121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932/M - Zemní a montážní práce kNN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22</v>
      </c>
      <c r="D87" s="41"/>
      <c r="E87" s="41"/>
      <c r="F87" s="28" t="str">
        <f>F14</f>
        <v>Praha 6 - Vokovice</v>
      </c>
      <c r="G87" s="41"/>
      <c r="H87" s="41"/>
      <c r="I87" s="33" t="s">
        <v>24</v>
      </c>
      <c r="J87" s="73" t="str">
        <f>IF(J14="","",J14)</f>
        <v>27. 1. 2023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26</v>
      </c>
      <c r="D89" s="41"/>
      <c r="E89" s="41"/>
      <c r="F89" s="28" t="str">
        <f>E17</f>
        <v>Městská část Praha 6</v>
      </c>
      <c r="G89" s="41"/>
      <c r="H89" s="41"/>
      <c r="I89" s="33" t="s">
        <v>34</v>
      </c>
      <c r="J89" s="37" t="str">
        <f>E23</f>
        <v>Jiří Kroupa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32</v>
      </c>
      <c r="D90" s="41"/>
      <c r="E90" s="41"/>
      <c r="F90" s="28" t="str">
        <f>IF(E20="","",E20)</f>
        <v>Vyplň údaj</v>
      </c>
      <c r="G90" s="41"/>
      <c r="H90" s="41"/>
      <c r="I90" s="33" t="s">
        <v>39</v>
      </c>
      <c r="J90" s="37" t="str">
        <f>E26</f>
        <v>VlKu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136</v>
      </c>
      <c r="D92" s="189" t="s">
        <v>62</v>
      </c>
      <c r="E92" s="189" t="s">
        <v>58</v>
      </c>
      <c r="F92" s="189" t="s">
        <v>59</v>
      </c>
      <c r="G92" s="189" t="s">
        <v>137</v>
      </c>
      <c r="H92" s="189" t="s">
        <v>138</v>
      </c>
      <c r="I92" s="189" t="s">
        <v>139</v>
      </c>
      <c r="J92" s="189" t="s">
        <v>125</v>
      </c>
      <c r="K92" s="190" t="s">
        <v>140</v>
      </c>
      <c r="L92" s="191"/>
      <c r="M92" s="93" t="s">
        <v>20</v>
      </c>
      <c r="N92" s="94" t="s">
        <v>47</v>
      </c>
      <c r="O92" s="94" t="s">
        <v>141</v>
      </c>
      <c r="P92" s="94" t="s">
        <v>142</v>
      </c>
      <c r="Q92" s="94" t="s">
        <v>143</v>
      </c>
      <c r="R92" s="94" t="s">
        <v>144</v>
      </c>
      <c r="S92" s="94" t="s">
        <v>145</v>
      </c>
      <c r="T92" s="95" t="s">
        <v>146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147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P94+P253</f>
        <v>0</v>
      </c>
      <c r="Q93" s="97"/>
      <c r="R93" s="194">
        <f>R94+R253</f>
        <v>29.686109999999999</v>
      </c>
      <c r="S93" s="97"/>
      <c r="T93" s="195">
        <f>T94+T253</f>
        <v>150.18250000000001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76</v>
      </c>
      <c r="AU93" s="18" t="s">
        <v>126</v>
      </c>
      <c r="BK93" s="196">
        <f>BK94+BK253</f>
        <v>0</v>
      </c>
    </row>
    <row r="94" s="12" customFormat="1" ht="25.92" customHeight="1">
      <c r="A94" s="12"/>
      <c r="B94" s="197"/>
      <c r="C94" s="198"/>
      <c r="D94" s="199" t="s">
        <v>76</v>
      </c>
      <c r="E94" s="200" t="s">
        <v>148</v>
      </c>
      <c r="F94" s="200" t="s">
        <v>149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P95+P145</f>
        <v>0</v>
      </c>
      <c r="Q94" s="205"/>
      <c r="R94" s="206">
        <f>R95+R145</f>
        <v>29.625209999999999</v>
      </c>
      <c r="S94" s="205"/>
      <c r="T94" s="207">
        <f>T95+T145</f>
        <v>150.18250000000001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150</v>
      </c>
      <c r="AT94" s="209" t="s">
        <v>76</v>
      </c>
      <c r="AU94" s="209" t="s">
        <v>77</v>
      </c>
      <c r="AY94" s="208" t="s">
        <v>151</v>
      </c>
      <c r="BK94" s="210">
        <f>BK95+BK145</f>
        <v>0</v>
      </c>
    </row>
    <row r="95" s="12" customFormat="1" ht="22.8" customHeight="1">
      <c r="A95" s="12"/>
      <c r="B95" s="197"/>
      <c r="C95" s="198"/>
      <c r="D95" s="199" t="s">
        <v>76</v>
      </c>
      <c r="E95" s="211" t="s">
        <v>152</v>
      </c>
      <c r="F95" s="211" t="s">
        <v>153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SUM(P96:P144)</f>
        <v>0</v>
      </c>
      <c r="Q95" s="205"/>
      <c r="R95" s="206">
        <f>SUM(R96:R144)</f>
        <v>0.043680000000000004</v>
      </c>
      <c r="S95" s="205"/>
      <c r="T95" s="207">
        <f>SUM(T96:T144)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150</v>
      </c>
      <c r="AT95" s="209" t="s">
        <v>76</v>
      </c>
      <c r="AU95" s="209" t="s">
        <v>8</v>
      </c>
      <c r="AY95" s="208" t="s">
        <v>151</v>
      </c>
      <c r="BK95" s="210">
        <f>SUM(BK96:BK144)</f>
        <v>0</v>
      </c>
    </row>
    <row r="96" s="2" customFormat="1" ht="24.15" customHeight="1">
      <c r="A96" s="39"/>
      <c r="B96" s="40"/>
      <c r="C96" s="213" t="s">
        <v>8</v>
      </c>
      <c r="D96" s="213" t="s">
        <v>154</v>
      </c>
      <c r="E96" s="214" t="s">
        <v>473</v>
      </c>
      <c r="F96" s="215" t="s">
        <v>474</v>
      </c>
      <c r="G96" s="216" t="s">
        <v>157</v>
      </c>
      <c r="H96" s="217">
        <v>9</v>
      </c>
      <c r="I96" s="218"/>
      <c r="J96" s="219">
        <f>ROUND(I96*H96,0)</f>
        <v>0</v>
      </c>
      <c r="K96" s="215" t="s">
        <v>20</v>
      </c>
      <c r="L96" s="45"/>
      <c r="M96" s="220" t="s">
        <v>20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158</v>
      </c>
      <c r="AT96" s="224" t="s">
        <v>154</v>
      </c>
      <c r="AU96" s="224" t="s">
        <v>85</v>
      </c>
      <c r="AY96" s="18" t="s">
        <v>151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158</v>
      </c>
      <c r="BM96" s="224" t="s">
        <v>475</v>
      </c>
    </row>
    <row r="97" s="2" customFormat="1" ht="24.15" customHeight="1">
      <c r="A97" s="39"/>
      <c r="B97" s="40"/>
      <c r="C97" s="226" t="s">
        <v>85</v>
      </c>
      <c r="D97" s="226" t="s">
        <v>148</v>
      </c>
      <c r="E97" s="227" t="s">
        <v>476</v>
      </c>
      <c r="F97" s="228" t="s">
        <v>477</v>
      </c>
      <c r="G97" s="229" t="s">
        <v>157</v>
      </c>
      <c r="H97" s="230">
        <v>9</v>
      </c>
      <c r="I97" s="231"/>
      <c r="J97" s="232">
        <f>ROUND(I97*H97,0)</f>
        <v>0</v>
      </c>
      <c r="K97" s="228" t="s">
        <v>20</v>
      </c>
      <c r="L97" s="233"/>
      <c r="M97" s="234" t="s">
        <v>20</v>
      </c>
      <c r="N97" s="235" t="s">
        <v>48</v>
      </c>
      <c r="O97" s="85"/>
      <c r="P97" s="222">
        <f>O97*H97</f>
        <v>0</v>
      </c>
      <c r="Q97" s="222">
        <v>0.0037000000000000002</v>
      </c>
      <c r="R97" s="222">
        <f>Q97*H97</f>
        <v>0.033300000000000003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183</v>
      </c>
      <c r="AT97" s="224" t="s">
        <v>148</v>
      </c>
      <c r="AU97" s="224" t="s">
        <v>85</v>
      </c>
      <c r="AY97" s="18" t="s">
        <v>151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166</v>
      </c>
      <c r="BM97" s="224" t="s">
        <v>478</v>
      </c>
    </row>
    <row r="98" s="2" customFormat="1" ht="24.15" customHeight="1">
      <c r="A98" s="39"/>
      <c r="B98" s="40"/>
      <c r="C98" s="213" t="s">
        <v>150</v>
      </c>
      <c r="D98" s="213" t="s">
        <v>154</v>
      </c>
      <c r="E98" s="214" t="s">
        <v>479</v>
      </c>
      <c r="F98" s="215" t="s">
        <v>480</v>
      </c>
      <c r="G98" s="216" t="s">
        <v>208</v>
      </c>
      <c r="H98" s="217">
        <v>17</v>
      </c>
      <c r="I98" s="218"/>
      <c r="J98" s="219">
        <f>ROUND(I98*H98,0)</f>
        <v>0</v>
      </c>
      <c r="K98" s="215" t="s">
        <v>20</v>
      </c>
      <c r="L98" s="45"/>
      <c r="M98" s="220" t="s">
        <v>20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158</v>
      </c>
      <c r="AT98" s="224" t="s">
        <v>154</v>
      </c>
      <c r="AU98" s="224" t="s">
        <v>85</v>
      </c>
      <c r="AY98" s="18" t="s">
        <v>151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</v>
      </c>
      <c r="BK98" s="225">
        <f>ROUND(I98*H98,0)</f>
        <v>0</v>
      </c>
      <c r="BL98" s="18" t="s">
        <v>158</v>
      </c>
      <c r="BM98" s="224" t="s">
        <v>481</v>
      </c>
    </row>
    <row r="99" s="2" customFormat="1" ht="33" customHeight="1">
      <c r="A99" s="39"/>
      <c r="B99" s="40"/>
      <c r="C99" s="213" t="s">
        <v>166</v>
      </c>
      <c r="D99" s="213" t="s">
        <v>154</v>
      </c>
      <c r="E99" s="214" t="s">
        <v>482</v>
      </c>
      <c r="F99" s="215" t="s">
        <v>483</v>
      </c>
      <c r="G99" s="216" t="s">
        <v>157</v>
      </c>
      <c r="H99" s="217">
        <v>4</v>
      </c>
      <c r="I99" s="218"/>
      <c r="J99" s="219">
        <f>ROUND(I99*H99,0)</f>
        <v>0</v>
      </c>
      <c r="K99" s="215" t="s">
        <v>20</v>
      </c>
      <c r="L99" s="45"/>
      <c r="M99" s="220" t="s">
        <v>20</v>
      </c>
      <c r="N99" s="221" t="s">
        <v>48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158</v>
      </c>
      <c r="AT99" s="224" t="s">
        <v>154</v>
      </c>
      <c r="AU99" s="224" t="s">
        <v>85</v>
      </c>
      <c r="AY99" s="18" t="s">
        <v>151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158</v>
      </c>
      <c r="BM99" s="224" t="s">
        <v>484</v>
      </c>
    </row>
    <row r="100" s="2" customFormat="1" ht="21.75" customHeight="1">
      <c r="A100" s="39"/>
      <c r="B100" s="40"/>
      <c r="C100" s="226" t="s">
        <v>171</v>
      </c>
      <c r="D100" s="226" t="s">
        <v>148</v>
      </c>
      <c r="E100" s="227" t="s">
        <v>485</v>
      </c>
      <c r="F100" s="228" t="s">
        <v>486</v>
      </c>
      <c r="G100" s="229" t="s">
        <v>186</v>
      </c>
      <c r="H100" s="230">
        <v>4</v>
      </c>
      <c r="I100" s="231"/>
      <c r="J100" s="232">
        <f>ROUND(I100*H100,0)</f>
        <v>0</v>
      </c>
      <c r="K100" s="228" t="s">
        <v>20</v>
      </c>
      <c r="L100" s="233"/>
      <c r="M100" s="234" t="s">
        <v>20</v>
      </c>
      <c r="N100" s="235" t="s">
        <v>48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187</v>
      </c>
      <c r="AT100" s="224" t="s">
        <v>148</v>
      </c>
      <c r="AU100" s="224" t="s">
        <v>85</v>
      </c>
      <c r="AY100" s="18" t="s">
        <v>151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187</v>
      </c>
      <c r="BM100" s="224" t="s">
        <v>487</v>
      </c>
    </row>
    <row r="101" s="2" customFormat="1" ht="37.8" customHeight="1">
      <c r="A101" s="39"/>
      <c r="B101" s="40"/>
      <c r="C101" s="213" t="s">
        <v>175</v>
      </c>
      <c r="D101" s="213" t="s">
        <v>154</v>
      </c>
      <c r="E101" s="214" t="s">
        <v>488</v>
      </c>
      <c r="F101" s="215" t="s">
        <v>489</v>
      </c>
      <c r="G101" s="216" t="s">
        <v>157</v>
      </c>
      <c r="H101" s="217">
        <v>20</v>
      </c>
      <c r="I101" s="218"/>
      <c r="J101" s="219">
        <f>ROUND(I101*H101,0)</f>
        <v>0</v>
      </c>
      <c r="K101" s="215" t="s">
        <v>20</v>
      </c>
      <c r="L101" s="45"/>
      <c r="M101" s="220" t="s">
        <v>20</v>
      </c>
      <c r="N101" s="221" t="s">
        <v>48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158</v>
      </c>
      <c r="AT101" s="224" t="s">
        <v>154</v>
      </c>
      <c r="AU101" s="224" t="s">
        <v>85</v>
      </c>
      <c r="AY101" s="18" t="s">
        <v>151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158</v>
      </c>
      <c r="BM101" s="224" t="s">
        <v>490</v>
      </c>
    </row>
    <row r="102" s="2" customFormat="1" ht="16.5" customHeight="1">
      <c r="A102" s="39"/>
      <c r="B102" s="40"/>
      <c r="C102" s="226" t="s">
        <v>179</v>
      </c>
      <c r="D102" s="226" t="s">
        <v>148</v>
      </c>
      <c r="E102" s="227" t="s">
        <v>491</v>
      </c>
      <c r="F102" s="228" t="s">
        <v>492</v>
      </c>
      <c r="G102" s="229" t="s">
        <v>186</v>
      </c>
      <c r="H102" s="230">
        <v>20</v>
      </c>
      <c r="I102" s="231"/>
      <c r="J102" s="232">
        <f>ROUND(I102*H102,0)</f>
        <v>0</v>
      </c>
      <c r="K102" s="228" t="s">
        <v>20</v>
      </c>
      <c r="L102" s="233"/>
      <c r="M102" s="234" t="s">
        <v>20</v>
      </c>
      <c r="N102" s="235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183</v>
      </c>
      <c r="AT102" s="224" t="s">
        <v>148</v>
      </c>
      <c r="AU102" s="224" t="s">
        <v>85</v>
      </c>
      <c r="AY102" s="18" t="s">
        <v>151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</v>
      </c>
      <c r="BK102" s="225">
        <f>ROUND(I102*H102,0)</f>
        <v>0</v>
      </c>
      <c r="BL102" s="18" t="s">
        <v>166</v>
      </c>
      <c r="BM102" s="224" t="s">
        <v>493</v>
      </c>
    </row>
    <row r="103" s="2" customFormat="1" ht="21.75" customHeight="1">
      <c r="A103" s="39"/>
      <c r="B103" s="40"/>
      <c r="C103" s="226" t="s">
        <v>183</v>
      </c>
      <c r="D103" s="226" t="s">
        <v>148</v>
      </c>
      <c r="E103" s="227" t="s">
        <v>494</v>
      </c>
      <c r="F103" s="228" t="s">
        <v>495</v>
      </c>
      <c r="G103" s="229" t="s">
        <v>186</v>
      </c>
      <c r="H103" s="230">
        <v>5</v>
      </c>
      <c r="I103" s="231"/>
      <c r="J103" s="232">
        <f>ROUND(I103*H103,0)</f>
        <v>0</v>
      </c>
      <c r="K103" s="228" t="s">
        <v>20</v>
      </c>
      <c r="L103" s="233"/>
      <c r="M103" s="234" t="s">
        <v>20</v>
      </c>
      <c r="N103" s="235" t="s">
        <v>48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183</v>
      </c>
      <c r="AT103" s="224" t="s">
        <v>148</v>
      </c>
      <c r="AU103" s="224" t="s">
        <v>85</v>
      </c>
      <c r="AY103" s="18" t="s">
        <v>151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166</v>
      </c>
      <c r="BM103" s="224" t="s">
        <v>496</v>
      </c>
    </row>
    <row r="104" s="2" customFormat="1" ht="33" customHeight="1">
      <c r="A104" s="39"/>
      <c r="B104" s="40"/>
      <c r="C104" s="226" t="s">
        <v>189</v>
      </c>
      <c r="D104" s="226" t="s">
        <v>148</v>
      </c>
      <c r="E104" s="227" t="s">
        <v>497</v>
      </c>
      <c r="F104" s="228" t="s">
        <v>498</v>
      </c>
      <c r="G104" s="229" t="s">
        <v>499</v>
      </c>
      <c r="H104" s="230">
        <v>3</v>
      </c>
      <c r="I104" s="231"/>
      <c r="J104" s="232">
        <f>ROUND(I104*H104,0)</f>
        <v>0</v>
      </c>
      <c r="K104" s="228" t="s">
        <v>20</v>
      </c>
      <c r="L104" s="233"/>
      <c r="M104" s="234" t="s">
        <v>20</v>
      </c>
      <c r="N104" s="235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183</v>
      </c>
      <c r="AT104" s="224" t="s">
        <v>148</v>
      </c>
      <c r="AU104" s="224" t="s">
        <v>85</v>
      </c>
      <c r="AY104" s="18" t="s">
        <v>151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</v>
      </c>
      <c r="BK104" s="225">
        <f>ROUND(I104*H104,0)</f>
        <v>0</v>
      </c>
      <c r="BL104" s="18" t="s">
        <v>166</v>
      </c>
      <c r="BM104" s="224" t="s">
        <v>500</v>
      </c>
    </row>
    <row r="105" s="2" customFormat="1" ht="33" customHeight="1">
      <c r="A105" s="39"/>
      <c r="B105" s="40"/>
      <c r="C105" s="213" t="s">
        <v>193</v>
      </c>
      <c r="D105" s="213" t="s">
        <v>154</v>
      </c>
      <c r="E105" s="214" t="s">
        <v>501</v>
      </c>
      <c r="F105" s="215" t="s">
        <v>502</v>
      </c>
      <c r="G105" s="216" t="s">
        <v>157</v>
      </c>
      <c r="H105" s="217">
        <v>10</v>
      </c>
      <c r="I105" s="218"/>
      <c r="J105" s="219">
        <f>ROUND(I105*H105,0)</f>
        <v>0</v>
      </c>
      <c r="K105" s="215" t="s">
        <v>20</v>
      </c>
      <c r="L105" s="45"/>
      <c r="M105" s="220" t="s">
        <v>20</v>
      </c>
      <c r="N105" s="221" t="s">
        <v>48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158</v>
      </c>
      <c r="AT105" s="224" t="s">
        <v>154</v>
      </c>
      <c r="AU105" s="224" t="s">
        <v>85</v>
      </c>
      <c r="AY105" s="18" t="s">
        <v>151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158</v>
      </c>
      <c r="BM105" s="224" t="s">
        <v>503</v>
      </c>
    </row>
    <row r="106" s="2" customFormat="1" ht="16.5" customHeight="1">
      <c r="A106" s="39"/>
      <c r="B106" s="40"/>
      <c r="C106" s="213" t="s">
        <v>197</v>
      </c>
      <c r="D106" s="213" t="s">
        <v>154</v>
      </c>
      <c r="E106" s="214" t="s">
        <v>504</v>
      </c>
      <c r="F106" s="215" t="s">
        <v>505</v>
      </c>
      <c r="G106" s="216" t="s">
        <v>157</v>
      </c>
      <c r="H106" s="217">
        <v>33</v>
      </c>
      <c r="I106" s="218"/>
      <c r="J106" s="219">
        <f>ROUND(I106*H106,0)</f>
        <v>0</v>
      </c>
      <c r="K106" s="215" t="s">
        <v>20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158</v>
      </c>
      <c r="AT106" s="224" t="s">
        <v>154</v>
      </c>
      <c r="AU106" s="224" t="s">
        <v>85</v>
      </c>
      <c r="AY106" s="18" t="s">
        <v>151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</v>
      </c>
      <c r="BK106" s="225">
        <f>ROUND(I106*H106,0)</f>
        <v>0</v>
      </c>
      <c r="BL106" s="18" t="s">
        <v>158</v>
      </c>
      <c r="BM106" s="224" t="s">
        <v>506</v>
      </c>
    </row>
    <row r="107" s="2" customFormat="1" ht="24.15" customHeight="1">
      <c r="A107" s="39"/>
      <c r="B107" s="40"/>
      <c r="C107" s="213" t="s">
        <v>201</v>
      </c>
      <c r="D107" s="213" t="s">
        <v>154</v>
      </c>
      <c r="E107" s="214" t="s">
        <v>507</v>
      </c>
      <c r="F107" s="215" t="s">
        <v>508</v>
      </c>
      <c r="G107" s="216" t="s">
        <v>157</v>
      </c>
      <c r="H107" s="217">
        <v>5</v>
      </c>
      <c r="I107" s="218"/>
      <c r="J107" s="219">
        <f>ROUND(I107*H107,0)</f>
        <v>0</v>
      </c>
      <c r="K107" s="215" t="s">
        <v>20</v>
      </c>
      <c r="L107" s="45"/>
      <c r="M107" s="220" t="s">
        <v>20</v>
      </c>
      <c r="N107" s="221" t="s">
        <v>48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158</v>
      </c>
      <c r="AT107" s="224" t="s">
        <v>154</v>
      </c>
      <c r="AU107" s="224" t="s">
        <v>85</v>
      </c>
      <c r="AY107" s="18" t="s">
        <v>151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158</v>
      </c>
      <c r="BM107" s="224" t="s">
        <v>509</v>
      </c>
    </row>
    <row r="108" s="2" customFormat="1" ht="24.15" customHeight="1">
      <c r="A108" s="39"/>
      <c r="B108" s="40"/>
      <c r="C108" s="213" t="s">
        <v>205</v>
      </c>
      <c r="D108" s="213" t="s">
        <v>154</v>
      </c>
      <c r="E108" s="214" t="s">
        <v>510</v>
      </c>
      <c r="F108" s="215" t="s">
        <v>511</v>
      </c>
      <c r="G108" s="216" t="s">
        <v>157</v>
      </c>
      <c r="H108" s="217">
        <v>1</v>
      </c>
      <c r="I108" s="218"/>
      <c r="J108" s="219">
        <f>ROUND(I108*H108,0)</f>
        <v>0</v>
      </c>
      <c r="K108" s="215" t="s">
        <v>20</v>
      </c>
      <c r="L108" s="45"/>
      <c r="M108" s="220" t="s">
        <v>20</v>
      </c>
      <c r="N108" s="221" t="s">
        <v>48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158</v>
      </c>
      <c r="AT108" s="224" t="s">
        <v>154</v>
      </c>
      <c r="AU108" s="224" t="s">
        <v>85</v>
      </c>
      <c r="AY108" s="18" t="s">
        <v>151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</v>
      </c>
      <c r="BK108" s="225">
        <f>ROUND(I108*H108,0)</f>
        <v>0</v>
      </c>
      <c r="BL108" s="18" t="s">
        <v>158</v>
      </c>
      <c r="BM108" s="224" t="s">
        <v>512</v>
      </c>
    </row>
    <row r="109" s="2" customFormat="1" ht="16.5" customHeight="1">
      <c r="A109" s="39"/>
      <c r="B109" s="40"/>
      <c r="C109" s="213" t="s">
        <v>210</v>
      </c>
      <c r="D109" s="213" t="s">
        <v>154</v>
      </c>
      <c r="E109" s="214" t="s">
        <v>206</v>
      </c>
      <c r="F109" s="215" t="s">
        <v>207</v>
      </c>
      <c r="G109" s="216" t="s">
        <v>208</v>
      </c>
      <c r="H109" s="217">
        <v>1</v>
      </c>
      <c r="I109" s="218"/>
      <c r="J109" s="219">
        <f>ROUND(I109*H109,0)</f>
        <v>0</v>
      </c>
      <c r="K109" s="215" t="s">
        <v>20</v>
      </c>
      <c r="L109" s="45"/>
      <c r="M109" s="220" t="s">
        <v>20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158</v>
      </c>
      <c r="AT109" s="224" t="s">
        <v>154</v>
      </c>
      <c r="AU109" s="224" t="s">
        <v>85</v>
      </c>
      <c r="AY109" s="18" t="s">
        <v>151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158</v>
      </c>
      <c r="BM109" s="224" t="s">
        <v>513</v>
      </c>
    </row>
    <row r="110" s="2" customFormat="1" ht="24.15" customHeight="1">
      <c r="A110" s="39"/>
      <c r="B110" s="40"/>
      <c r="C110" s="213" t="s">
        <v>9</v>
      </c>
      <c r="D110" s="213" t="s">
        <v>154</v>
      </c>
      <c r="E110" s="214" t="s">
        <v>514</v>
      </c>
      <c r="F110" s="215" t="s">
        <v>515</v>
      </c>
      <c r="G110" s="216" t="s">
        <v>157</v>
      </c>
      <c r="H110" s="217">
        <v>6</v>
      </c>
      <c r="I110" s="218"/>
      <c r="J110" s="219">
        <f>ROUND(I110*H110,0)</f>
        <v>0</v>
      </c>
      <c r="K110" s="215" t="s">
        <v>20</v>
      </c>
      <c r="L110" s="45"/>
      <c r="M110" s="220" t="s">
        <v>20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158</v>
      </c>
      <c r="AT110" s="224" t="s">
        <v>154</v>
      </c>
      <c r="AU110" s="224" t="s">
        <v>85</v>
      </c>
      <c r="AY110" s="18" t="s">
        <v>151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</v>
      </c>
      <c r="BK110" s="225">
        <f>ROUND(I110*H110,0)</f>
        <v>0</v>
      </c>
      <c r="BL110" s="18" t="s">
        <v>158</v>
      </c>
      <c r="BM110" s="224" t="s">
        <v>516</v>
      </c>
    </row>
    <row r="111" s="2" customFormat="1" ht="24.15" customHeight="1">
      <c r="A111" s="39"/>
      <c r="B111" s="40"/>
      <c r="C111" s="213" t="s">
        <v>221</v>
      </c>
      <c r="D111" s="213" t="s">
        <v>154</v>
      </c>
      <c r="E111" s="214" t="s">
        <v>517</v>
      </c>
      <c r="F111" s="215" t="s">
        <v>518</v>
      </c>
      <c r="G111" s="216" t="s">
        <v>157</v>
      </c>
      <c r="H111" s="217">
        <v>1</v>
      </c>
      <c r="I111" s="218"/>
      <c r="J111" s="219">
        <f>ROUND(I111*H111,0)</f>
        <v>0</v>
      </c>
      <c r="K111" s="215" t="s">
        <v>20</v>
      </c>
      <c r="L111" s="45"/>
      <c r="M111" s="220" t="s">
        <v>20</v>
      </c>
      <c r="N111" s="221" t="s">
        <v>48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158</v>
      </c>
      <c r="AT111" s="224" t="s">
        <v>154</v>
      </c>
      <c r="AU111" s="224" t="s">
        <v>85</v>
      </c>
      <c r="AY111" s="18" t="s">
        <v>151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</v>
      </c>
      <c r="BK111" s="225">
        <f>ROUND(I111*H111,0)</f>
        <v>0</v>
      </c>
      <c r="BL111" s="18" t="s">
        <v>158</v>
      </c>
      <c r="BM111" s="224" t="s">
        <v>519</v>
      </c>
    </row>
    <row r="112" s="2" customFormat="1" ht="37.8" customHeight="1">
      <c r="A112" s="39"/>
      <c r="B112" s="40"/>
      <c r="C112" s="213" t="s">
        <v>226</v>
      </c>
      <c r="D112" s="213" t="s">
        <v>154</v>
      </c>
      <c r="E112" s="214" t="s">
        <v>520</v>
      </c>
      <c r="F112" s="215" t="s">
        <v>521</v>
      </c>
      <c r="G112" s="216" t="s">
        <v>169</v>
      </c>
      <c r="H112" s="217">
        <v>150</v>
      </c>
      <c r="I112" s="218"/>
      <c r="J112" s="219">
        <f>ROUND(I112*H112,0)</f>
        <v>0</v>
      </c>
      <c r="K112" s="215" t="s">
        <v>20</v>
      </c>
      <c r="L112" s="45"/>
      <c r="M112" s="220" t="s">
        <v>20</v>
      </c>
      <c r="N112" s="221" t="s">
        <v>48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158</v>
      </c>
      <c r="AT112" s="224" t="s">
        <v>154</v>
      </c>
      <c r="AU112" s="224" t="s">
        <v>85</v>
      </c>
      <c r="AY112" s="18" t="s">
        <v>151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158</v>
      </c>
      <c r="BM112" s="224" t="s">
        <v>522</v>
      </c>
    </row>
    <row r="113" s="2" customFormat="1" ht="16.5" customHeight="1">
      <c r="A113" s="39"/>
      <c r="B113" s="40"/>
      <c r="C113" s="226" t="s">
        <v>230</v>
      </c>
      <c r="D113" s="226" t="s">
        <v>148</v>
      </c>
      <c r="E113" s="227" t="s">
        <v>523</v>
      </c>
      <c r="F113" s="228" t="s">
        <v>524</v>
      </c>
      <c r="G113" s="229" t="s">
        <v>525</v>
      </c>
      <c r="H113" s="230">
        <v>158</v>
      </c>
      <c r="I113" s="231"/>
      <c r="J113" s="232">
        <f>ROUND(I113*H113,0)</f>
        <v>0</v>
      </c>
      <c r="K113" s="228" t="s">
        <v>20</v>
      </c>
      <c r="L113" s="233"/>
      <c r="M113" s="234" t="s">
        <v>20</v>
      </c>
      <c r="N113" s="235" t="s">
        <v>48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187</v>
      </c>
      <c r="AT113" s="224" t="s">
        <v>148</v>
      </c>
      <c r="AU113" s="224" t="s">
        <v>85</v>
      </c>
      <c r="AY113" s="18" t="s">
        <v>151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</v>
      </c>
      <c r="BK113" s="225">
        <f>ROUND(I113*H113,0)</f>
        <v>0</v>
      </c>
      <c r="BL113" s="18" t="s">
        <v>187</v>
      </c>
      <c r="BM113" s="224" t="s">
        <v>526</v>
      </c>
    </row>
    <row r="114" s="2" customFormat="1" ht="24.15" customHeight="1">
      <c r="A114" s="39"/>
      <c r="B114" s="40"/>
      <c r="C114" s="213" t="s">
        <v>234</v>
      </c>
      <c r="D114" s="213" t="s">
        <v>154</v>
      </c>
      <c r="E114" s="214" t="s">
        <v>527</v>
      </c>
      <c r="F114" s="215" t="s">
        <v>528</v>
      </c>
      <c r="G114" s="216" t="s">
        <v>157</v>
      </c>
      <c r="H114" s="217">
        <v>6</v>
      </c>
      <c r="I114" s="218"/>
      <c r="J114" s="219">
        <f>ROUND(I114*H114,0)</f>
        <v>0</v>
      </c>
      <c r="K114" s="215" t="s">
        <v>20</v>
      </c>
      <c r="L114" s="45"/>
      <c r="M114" s="220" t="s">
        <v>20</v>
      </c>
      <c r="N114" s="221" t="s">
        <v>48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158</v>
      </c>
      <c r="AT114" s="224" t="s">
        <v>154</v>
      </c>
      <c r="AU114" s="224" t="s">
        <v>85</v>
      </c>
      <c r="AY114" s="18" t="s">
        <v>151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</v>
      </c>
      <c r="BK114" s="225">
        <f>ROUND(I114*H114,0)</f>
        <v>0</v>
      </c>
      <c r="BL114" s="18" t="s">
        <v>158</v>
      </c>
      <c r="BM114" s="224" t="s">
        <v>529</v>
      </c>
    </row>
    <row r="115" s="2" customFormat="1" ht="16.5" customHeight="1">
      <c r="A115" s="39"/>
      <c r="B115" s="40"/>
      <c r="C115" s="226" t="s">
        <v>238</v>
      </c>
      <c r="D115" s="226" t="s">
        <v>148</v>
      </c>
      <c r="E115" s="227" t="s">
        <v>530</v>
      </c>
      <c r="F115" s="228" t="s">
        <v>531</v>
      </c>
      <c r="G115" s="229" t="s">
        <v>186</v>
      </c>
      <c r="H115" s="230">
        <v>6</v>
      </c>
      <c r="I115" s="231"/>
      <c r="J115" s="232">
        <f>ROUND(I115*H115,0)</f>
        <v>0</v>
      </c>
      <c r="K115" s="228" t="s">
        <v>20</v>
      </c>
      <c r="L115" s="233"/>
      <c r="M115" s="234" t="s">
        <v>20</v>
      </c>
      <c r="N115" s="235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187</v>
      </c>
      <c r="AT115" s="224" t="s">
        <v>148</v>
      </c>
      <c r="AU115" s="224" t="s">
        <v>85</v>
      </c>
      <c r="AY115" s="18" t="s">
        <v>151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187</v>
      </c>
      <c r="BM115" s="224" t="s">
        <v>532</v>
      </c>
    </row>
    <row r="116" s="2" customFormat="1" ht="38.55" customHeight="1">
      <c r="A116" s="39"/>
      <c r="B116" s="40"/>
      <c r="C116" s="213" t="s">
        <v>7</v>
      </c>
      <c r="D116" s="213" t="s">
        <v>154</v>
      </c>
      <c r="E116" s="214" t="s">
        <v>533</v>
      </c>
      <c r="F116" s="215" t="s">
        <v>534</v>
      </c>
      <c r="G116" s="216" t="s">
        <v>169</v>
      </c>
      <c r="H116" s="217">
        <v>5</v>
      </c>
      <c r="I116" s="218"/>
      <c r="J116" s="219">
        <f>ROUND(I116*H116,0)</f>
        <v>0</v>
      </c>
      <c r="K116" s="215" t="s">
        <v>20</v>
      </c>
      <c r="L116" s="45"/>
      <c r="M116" s="220" t="s">
        <v>20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158</v>
      </c>
      <c r="AT116" s="224" t="s">
        <v>154</v>
      </c>
      <c r="AU116" s="224" t="s">
        <v>85</v>
      </c>
      <c r="AY116" s="18" t="s">
        <v>151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</v>
      </c>
      <c r="BK116" s="225">
        <f>ROUND(I116*H116,0)</f>
        <v>0</v>
      </c>
      <c r="BL116" s="18" t="s">
        <v>158</v>
      </c>
      <c r="BM116" s="224" t="s">
        <v>535</v>
      </c>
    </row>
    <row r="117" s="2" customFormat="1" ht="16.5" customHeight="1">
      <c r="A117" s="39"/>
      <c r="B117" s="40"/>
      <c r="C117" s="226" t="s">
        <v>246</v>
      </c>
      <c r="D117" s="226" t="s">
        <v>148</v>
      </c>
      <c r="E117" s="227" t="s">
        <v>536</v>
      </c>
      <c r="F117" s="228" t="s">
        <v>537</v>
      </c>
      <c r="G117" s="229" t="s">
        <v>388</v>
      </c>
      <c r="H117" s="230">
        <v>0.0050000000000000001</v>
      </c>
      <c r="I117" s="231"/>
      <c r="J117" s="232">
        <f>ROUND(I117*H117,0)</f>
        <v>0</v>
      </c>
      <c r="K117" s="228" t="s">
        <v>20</v>
      </c>
      <c r="L117" s="233"/>
      <c r="M117" s="234" t="s">
        <v>20</v>
      </c>
      <c r="N117" s="235" t="s">
        <v>48</v>
      </c>
      <c r="O117" s="85"/>
      <c r="P117" s="222">
        <f>O117*H117</f>
        <v>0</v>
      </c>
      <c r="Q117" s="222">
        <v>0.90000000000000002</v>
      </c>
      <c r="R117" s="222">
        <f>Q117*H117</f>
        <v>0.0045000000000000005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183</v>
      </c>
      <c r="AT117" s="224" t="s">
        <v>148</v>
      </c>
      <c r="AU117" s="224" t="s">
        <v>85</v>
      </c>
      <c r="AY117" s="18" t="s">
        <v>151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166</v>
      </c>
      <c r="BM117" s="224" t="s">
        <v>538</v>
      </c>
    </row>
    <row r="118" s="2" customFormat="1" ht="21.75" customHeight="1">
      <c r="A118" s="39"/>
      <c r="B118" s="40"/>
      <c r="C118" s="213" t="s">
        <v>252</v>
      </c>
      <c r="D118" s="213" t="s">
        <v>154</v>
      </c>
      <c r="E118" s="214" t="s">
        <v>539</v>
      </c>
      <c r="F118" s="215" t="s">
        <v>540</v>
      </c>
      <c r="G118" s="216" t="s">
        <v>157</v>
      </c>
      <c r="H118" s="217">
        <v>12</v>
      </c>
      <c r="I118" s="218"/>
      <c r="J118" s="219">
        <f>ROUND(I118*H118,0)</f>
        <v>0</v>
      </c>
      <c r="K118" s="215" t="s">
        <v>20</v>
      </c>
      <c r="L118" s="45"/>
      <c r="M118" s="220" t="s">
        <v>20</v>
      </c>
      <c r="N118" s="221" t="s">
        <v>48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158</v>
      </c>
      <c r="AT118" s="224" t="s">
        <v>154</v>
      </c>
      <c r="AU118" s="224" t="s">
        <v>85</v>
      </c>
      <c r="AY118" s="18" t="s">
        <v>151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</v>
      </c>
      <c r="BK118" s="225">
        <f>ROUND(I118*H118,0)</f>
        <v>0</v>
      </c>
      <c r="BL118" s="18" t="s">
        <v>158</v>
      </c>
      <c r="BM118" s="224" t="s">
        <v>541</v>
      </c>
    </row>
    <row r="119" s="2" customFormat="1" ht="24.15" customHeight="1">
      <c r="A119" s="39"/>
      <c r="B119" s="40"/>
      <c r="C119" s="213" t="s">
        <v>256</v>
      </c>
      <c r="D119" s="213" t="s">
        <v>154</v>
      </c>
      <c r="E119" s="214" t="s">
        <v>542</v>
      </c>
      <c r="F119" s="215" t="s">
        <v>543</v>
      </c>
      <c r="G119" s="216" t="s">
        <v>169</v>
      </c>
      <c r="H119" s="217">
        <v>14</v>
      </c>
      <c r="I119" s="218"/>
      <c r="J119" s="219">
        <f>ROUND(I119*H119,0)</f>
        <v>0</v>
      </c>
      <c r="K119" s="215" t="s">
        <v>20</v>
      </c>
      <c r="L119" s="45"/>
      <c r="M119" s="220" t="s">
        <v>20</v>
      </c>
      <c r="N119" s="221" t="s">
        <v>48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158</v>
      </c>
      <c r="AT119" s="224" t="s">
        <v>154</v>
      </c>
      <c r="AU119" s="224" t="s">
        <v>85</v>
      </c>
      <c r="AY119" s="18" t="s">
        <v>151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158</v>
      </c>
      <c r="BM119" s="224" t="s">
        <v>544</v>
      </c>
    </row>
    <row r="120" s="2" customFormat="1" ht="24.15" customHeight="1">
      <c r="A120" s="39"/>
      <c r="B120" s="40"/>
      <c r="C120" s="213" t="s">
        <v>260</v>
      </c>
      <c r="D120" s="213" t="s">
        <v>154</v>
      </c>
      <c r="E120" s="214" t="s">
        <v>545</v>
      </c>
      <c r="F120" s="215" t="s">
        <v>546</v>
      </c>
      <c r="G120" s="216" t="s">
        <v>169</v>
      </c>
      <c r="H120" s="217">
        <v>1344</v>
      </c>
      <c r="I120" s="218"/>
      <c r="J120" s="219">
        <f>ROUND(I120*H120,0)</f>
        <v>0</v>
      </c>
      <c r="K120" s="215" t="s">
        <v>20</v>
      </c>
      <c r="L120" s="45"/>
      <c r="M120" s="220" t="s">
        <v>20</v>
      </c>
      <c r="N120" s="221" t="s">
        <v>48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158</v>
      </c>
      <c r="AT120" s="224" t="s">
        <v>154</v>
      </c>
      <c r="AU120" s="224" t="s">
        <v>85</v>
      </c>
      <c r="AY120" s="18" t="s">
        <v>151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</v>
      </c>
      <c r="BK120" s="225">
        <f>ROUND(I120*H120,0)</f>
        <v>0</v>
      </c>
      <c r="BL120" s="18" t="s">
        <v>158</v>
      </c>
      <c r="BM120" s="224" t="s">
        <v>547</v>
      </c>
    </row>
    <row r="121" s="2" customFormat="1" ht="16.5" customHeight="1">
      <c r="A121" s="39"/>
      <c r="B121" s="40"/>
      <c r="C121" s="213" t="s">
        <v>264</v>
      </c>
      <c r="D121" s="213" t="s">
        <v>154</v>
      </c>
      <c r="E121" s="214" t="s">
        <v>163</v>
      </c>
      <c r="F121" s="215" t="s">
        <v>164</v>
      </c>
      <c r="G121" s="216" t="s">
        <v>157</v>
      </c>
      <c r="H121" s="217">
        <v>16</v>
      </c>
      <c r="I121" s="218"/>
      <c r="J121" s="219">
        <f>ROUND(I121*H121,0)</f>
        <v>0</v>
      </c>
      <c r="K121" s="215" t="s">
        <v>20</v>
      </c>
      <c r="L121" s="45"/>
      <c r="M121" s="220" t="s">
        <v>20</v>
      </c>
      <c r="N121" s="221" t="s">
        <v>48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158</v>
      </c>
      <c r="AT121" s="224" t="s">
        <v>154</v>
      </c>
      <c r="AU121" s="224" t="s">
        <v>85</v>
      </c>
      <c r="AY121" s="18" t="s">
        <v>151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158</v>
      </c>
      <c r="BM121" s="224" t="s">
        <v>548</v>
      </c>
    </row>
    <row r="122" s="2" customFormat="1" ht="16.5" customHeight="1">
      <c r="A122" s="39"/>
      <c r="B122" s="40"/>
      <c r="C122" s="226" t="s">
        <v>268</v>
      </c>
      <c r="D122" s="226" t="s">
        <v>148</v>
      </c>
      <c r="E122" s="227" t="s">
        <v>549</v>
      </c>
      <c r="F122" s="228" t="s">
        <v>550</v>
      </c>
      <c r="G122" s="229" t="s">
        <v>186</v>
      </c>
      <c r="H122" s="230">
        <v>16</v>
      </c>
      <c r="I122" s="231"/>
      <c r="J122" s="232">
        <f>ROUND(I122*H122,0)</f>
        <v>0</v>
      </c>
      <c r="K122" s="228" t="s">
        <v>20</v>
      </c>
      <c r="L122" s="233"/>
      <c r="M122" s="234" t="s">
        <v>20</v>
      </c>
      <c r="N122" s="235" t="s">
        <v>48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187</v>
      </c>
      <c r="AT122" s="224" t="s">
        <v>148</v>
      </c>
      <c r="AU122" s="224" t="s">
        <v>85</v>
      </c>
      <c r="AY122" s="18" t="s">
        <v>151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</v>
      </c>
      <c r="BK122" s="225">
        <f>ROUND(I122*H122,0)</f>
        <v>0</v>
      </c>
      <c r="BL122" s="18" t="s">
        <v>187</v>
      </c>
      <c r="BM122" s="224" t="s">
        <v>551</v>
      </c>
    </row>
    <row r="123" s="2" customFormat="1" ht="16.5" customHeight="1">
      <c r="A123" s="39"/>
      <c r="B123" s="40"/>
      <c r="C123" s="226" t="s">
        <v>272</v>
      </c>
      <c r="D123" s="226" t="s">
        <v>148</v>
      </c>
      <c r="E123" s="227" t="s">
        <v>184</v>
      </c>
      <c r="F123" s="228" t="s">
        <v>185</v>
      </c>
      <c r="G123" s="229" t="s">
        <v>186</v>
      </c>
      <c r="H123" s="230">
        <v>16</v>
      </c>
      <c r="I123" s="231"/>
      <c r="J123" s="232">
        <f>ROUND(I123*H123,0)</f>
        <v>0</v>
      </c>
      <c r="K123" s="228" t="s">
        <v>20</v>
      </c>
      <c r="L123" s="233"/>
      <c r="M123" s="234" t="s">
        <v>20</v>
      </c>
      <c r="N123" s="235" t="s">
        <v>48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187</v>
      </c>
      <c r="AT123" s="224" t="s">
        <v>148</v>
      </c>
      <c r="AU123" s="224" t="s">
        <v>85</v>
      </c>
      <c r="AY123" s="18" t="s">
        <v>151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187</v>
      </c>
      <c r="BM123" s="224" t="s">
        <v>552</v>
      </c>
    </row>
    <row r="124" s="2" customFormat="1" ht="24.15" customHeight="1">
      <c r="A124" s="39"/>
      <c r="B124" s="40"/>
      <c r="C124" s="213" t="s">
        <v>276</v>
      </c>
      <c r="D124" s="213" t="s">
        <v>154</v>
      </c>
      <c r="E124" s="214" t="s">
        <v>553</v>
      </c>
      <c r="F124" s="215" t="s">
        <v>554</v>
      </c>
      <c r="G124" s="216" t="s">
        <v>157</v>
      </c>
      <c r="H124" s="217">
        <v>12</v>
      </c>
      <c r="I124" s="218"/>
      <c r="J124" s="219">
        <f>ROUND(I124*H124,0)</f>
        <v>0</v>
      </c>
      <c r="K124" s="215" t="s">
        <v>20</v>
      </c>
      <c r="L124" s="45"/>
      <c r="M124" s="220" t="s">
        <v>20</v>
      </c>
      <c r="N124" s="221" t="s">
        <v>48</v>
      </c>
      <c r="O124" s="85"/>
      <c r="P124" s="222">
        <f>O124*H124</f>
        <v>0</v>
      </c>
      <c r="Q124" s="222">
        <v>0.00013999999999999999</v>
      </c>
      <c r="R124" s="222">
        <f>Q124*H124</f>
        <v>0.0016799999999999999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158</v>
      </c>
      <c r="AT124" s="224" t="s">
        <v>154</v>
      </c>
      <c r="AU124" s="224" t="s">
        <v>85</v>
      </c>
      <c r="AY124" s="18" t="s">
        <v>151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158</v>
      </c>
      <c r="BM124" s="224" t="s">
        <v>555</v>
      </c>
    </row>
    <row r="125" s="2" customFormat="1">
      <c r="A125" s="39"/>
      <c r="B125" s="40"/>
      <c r="C125" s="41"/>
      <c r="D125" s="238" t="s">
        <v>423</v>
      </c>
      <c r="E125" s="41"/>
      <c r="F125" s="264" t="s">
        <v>556</v>
      </c>
      <c r="G125" s="41"/>
      <c r="H125" s="41"/>
      <c r="I125" s="265"/>
      <c r="J125" s="41"/>
      <c r="K125" s="41"/>
      <c r="L125" s="45"/>
      <c r="M125" s="266"/>
      <c r="N125" s="267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423</v>
      </c>
      <c r="AU125" s="18" t="s">
        <v>85</v>
      </c>
    </row>
    <row r="126" s="2" customFormat="1" ht="24.15" customHeight="1">
      <c r="A126" s="39"/>
      <c r="B126" s="40"/>
      <c r="C126" s="226" t="s">
        <v>280</v>
      </c>
      <c r="D126" s="226" t="s">
        <v>148</v>
      </c>
      <c r="E126" s="227" t="s">
        <v>557</v>
      </c>
      <c r="F126" s="228" t="s">
        <v>558</v>
      </c>
      <c r="G126" s="229" t="s">
        <v>186</v>
      </c>
      <c r="H126" s="230">
        <v>12</v>
      </c>
      <c r="I126" s="231"/>
      <c r="J126" s="232">
        <f>ROUND(I126*H126,0)</f>
        <v>0</v>
      </c>
      <c r="K126" s="228" t="s">
        <v>20</v>
      </c>
      <c r="L126" s="233"/>
      <c r="M126" s="234" t="s">
        <v>20</v>
      </c>
      <c r="N126" s="235" t="s">
        <v>48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187</v>
      </c>
      <c r="AT126" s="224" t="s">
        <v>148</v>
      </c>
      <c r="AU126" s="224" t="s">
        <v>85</v>
      </c>
      <c r="AY126" s="18" t="s">
        <v>151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187</v>
      </c>
      <c r="BM126" s="224" t="s">
        <v>559</v>
      </c>
    </row>
    <row r="127" s="2" customFormat="1" ht="16.5" customHeight="1">
      <c r="A127" s="39"/>
      <c r="B127" s="40"/>
      <c r="C127" s="226" t="s">
        <v>286</v>
      </c>
      <c r="D127" s="226" t="s">
        <v>148</v>
      </c>
      <c r="E127" s="227" t="s">
        <v>560</v>
      </c>
      <c r="F127" s="228" t="s">
        <v>561</v>
      </c>
      <c r="G127" s="229" t="s">
        <v>186</v>
      </c>
      <c r="H127" s="230">
        <v>12</v>
      </c>
      <c r="I127" s="231"/>
      <c r="J127" s="232">
        <f>ROUND(I127*H127,0)</f>
        <v>0</v>
      </c>
      <c r="K127" s="228" t="s">
        <v>20</v>
      </c>
      <c r="L127" s="233"/>
      <c r="M127" s="234" t="s">
        <v>20</v>
      </c>
      <c r="N127" s="235" t="s">
        <v>48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187</v>
      </c>
      <c r="AT127" s="224" t="s">
        <v>148</v>
      </c>
      <c r="AU127" s="224" t="s">
        <v>85</v>
      </c>
      <c r="AY127" s="18" t="s">
        <v>151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</v>
      </c>
      <c r="BK127" s="225">
        <f>ROUND(I127*H127,0)</f>
        <v>0</v>
      </c>
      <c r="BL127" s="18" t="s">
        <v>187</v>
      </c>
      <c r="BM127" s="224" t="s">
        <v>562</v>
      </c>
    </row>
    <row r="128" s="2" customFormat="1">
      <c r="A128" s="39"/>
      <c r="B128" s="40"/>
      <c r="C128" s="41"/>
      <c r="D128" s="238" t="s">
        <v>423</v>
      </c>
      <c r="E128" s="41"/>
      <c r="F128" s="264" t="s">
        <v>556</v>
      </c>
      <c r="G128" s="41"/>
      <c r="H128" s="41"/>
      <c r="I128" s="265"/>
      <c r="J128" s="41"/>
      <c r="K128" s="41"/>
      <c r="L128" s="45"/>
      <c r="M128" s="266"/>
      <c r="N128" s="267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423</v>
      </c>
      <c r="AU128" s="18" t="s">
        <v>85</v>
      </c>
    </row>
    <row r="129" s="2" customFormat="1" ht="24.9" customHeight="1">
      <c r="A129" s="39"/>
      <c r="B129" s="40"/>
      <c r="C129" s="213" t="s">
        <v>290</v>
      </c>
      <c r="D129" s="213" t="s">
        <v>154</v>
      </c>
      <c r="E129" s="214" t="s">
        <v>167</v>
      </c>
      <c r="F129" s="215" t="s">
        <v>168</v>
      </c>
      <c r="G129" s="216" t="s">
        <v>169</v>
      </c>
      <c r="H129" s="217">
        <v>1344</v>
      </c>
      <c r="I129" s="218"/>
      <c r="J129" s="219">
        <f>ROUND(I129*H129,0)</f>
        <v>0</v>
      </c>
      <c r="K129" s="215" t="s">
        <v>20</v>
      </c>
      <c r="L129" s="45"/>
      <c r="M129" s="220" t="s">
        <v>20</v>
      </c>
      <c r="N129" s="221" t="s">
        <v>48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158</v>
      </c>
      <c r="AT129" s="224" t="s">
        <v>154</v>
      </c>
      <c r="AU129" s="224" t="s">
        <v>85</v>
      </c>
      <c r="AY129" s="18" t="s">
        <v>151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158</v>
      </c>
      <c r="BM129" s="224" t="s">
        <v>563</v>
      </c>
    </row>
    <row r="130" s="2" customFormat="1" ht="24.9" customHeight="1">
      <c r="A130" s="39"/>
      <c r="B130" s="40"/>
      <c r="C130" s="213" t="s">
        <v>294</v>
      </c>
      <c r="D130" s="213" t="s">
        <v>154</v>
      </c>
      <c r="E130" s="214" t="s">
        <v>172</v>
      </c>
      <c r="F130" s="215" t="s">
        <v>173</v>
      </c>
      <c r="G130" s="216" t="s">
        <v>169</v>
      </c>
      <c r="H130" s="217">
        <v>1344</v>
      </c>
      <c r="I130" s="218"/>
      <c r="J130" s="219">
        <f>ROUND(I130*H130,0)</f>
        <v>0</v>
      </c>
      <c r="K130" s="215" t="s">
        <v>20</v>
      </c>
      <c r="L130" s="45"/>
      <c r="M130" s="220" t="s">
        <v>20</v>
      </c>
      <c r="N130" s="221" t="s">
        <v>48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158</v>
      </c>
      <c r="AT130" s="224" t="s">
        <v>154</v>
      </c>
      <c r="AU130" s="224" t="s">
        <v>85</v>
      </c>
      <c r="AY130" s="18" t="s">
        <v>151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</v>
      </c>
      <c r="BK130" s="225">
        <f>ROUND(I130*H130,0)</f>
        <v>0</v>
      </c>
      <c r="BL130" s="18" t="s">
        <v>158</v>
      </c>
      <c r="BM130" s="224" t="s">
        <v>564</v>
      </c>
    </row>
    <row r="131" s="2" customFormat="1" ht="63.45" customHeight="1">
      <c r="A131" s="39"/>
      <c r="B131" s="40"/>
      <c r="C131" s="213" t="s">
        <v>298</v>
      </c>
      <c r="D131" s="213" t="s">
        <v>154</v>
      </c>
      <c r="E131" s="214" t="s">
        <v>565</v>
      </c>
      <c r="F131" s="215" t="s">
        <v>566</v>
      </c>
      <c r="G131" s="216" t="s">
        <v>157</v>
      </c>
      <c r="H131" s="217">
        <v>6</v>
      </c>
      <c r="I131" s="218"/>
      <c r="J131" s="219">
        <f>ROUND(I131*H131,0)</f>
        <v>0</v>
      </c>
      <c r="K131" s="215" t="s">
        <v>20</v>
      </c>
      <c r="L131" s="45"/>
      <c r="M131" s="220" t="s">
        <v>20</v>
      </c>
      <c r="N131" s="221" t="s">
        <v>48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158</v>
      </c>
      <c r="AT131" s="224" t="s">
        <v>154</v>
      </c>
      <c r="AU131" s="224" t="s">
        <v>85</v>
      </c>
      <c r="AY131" s="18" t="s">
        <v>151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158</v>
      </c>
      <c r="BM131" s="224" t="s">
        <v>567</v>
      </c>
    </row>
    <row r="132" s="2" customFormat="1" ht="21.75" customHeight="1">
      <c r="A132" s="39"/>
      <c r="B132" s="40"/>
      <c r="C132" s="226" t="s">
        <v>302</v>
      </c>
      <c r="D132" s="226" t="s">
        <v>148</v>
      </c>
      <c r="E132" s="227" t="s">
        <v>568</v>
      </c>
      <c r="F132" s="228" t="s">
        <v>569</v>
      </c>
      <c r="G132" s="229" t="s">
        <v>169</v>
      </c>
      <c r="H132" s="230">
        <v>3</v>
      </c>
      <c r="I132" s="231"/>
      <c r="J132" s="232">
        <f>ROUND(I132*H132,0)</f>
        <v>0</v>
      </c>
      <c r="K132" s="228" t="s">
        <v>20</v>
      </c>
      <c r="L132" s="233"/>
      <c r="M132" s="234" t="s">
        <v>20</v>
      </c>
      <c r="N132" s="235" t="s">
        <v>48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183</v>
      </c>
      <c r="AT132" s="224" t="s">
        <v>148</v>
      </c>
      <c r="AU132" s="224" t="s">
        <v>85</v>
      </c>
      <c r="AY132" s="18" t="s">
        <v>151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166</v>
      </c>
      <c r="BM132" s="224" t="s">
        <v>570</v>
      </c>
    </row>
    <row r="133" s="2" customFormat="1" ht="16.5" customHeight="1">
      <c r="A133" s="39"/>
      <c r="B133" s="40"/>
      <c r="C133" s="226" t="s">
        <v>306</v>
      </c>
      <c r="D133" s="226" t="s">
        <v>148</v>
      </c>
      <c r="E133" s="227" t="s">
        <v>571</v>
      </c>
      <c r="F133" s="228" t="s">
        <v>572</v>
      </c>
      <c r="G133" s="229" t="s">
        <v>186</v>
      </c>
      <c r="H133" s="230">
        <v>6</v>
      </c>
      <c r="I133" s="231"/>
      <c r="J133" s="232">
        <f>ROUND(I133*H133,0)</f>
        <v>0</v>
      </c>
      <c r="K133" s="228" t="s">
        <v>20</v>
      </c>
      <c r="L133" s="233"/>
      <c r="M133" s="234" t="s">
        <v>20</v>
      </c>
      <c r="N133" s="235" t="s">
        <v>48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187</v>
      </c>
      <c r="AT133" s="224" t="s">
        <v>148</v>
      </c>
      <c r="AU133" s="224" t="s">
        <v>85</v>
      </c>
      <c r="AY133" s="18" t="s">
        <v>151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187</v>
      </c>
      <c r="BM133" s="224" t="s">
        <v>573</v>
      </c>
    </row>
    <row r="134" s="2" customFormat="1" ht="16.5" customHeight="1">
      <c r="A134" s="39"/>
      <c r="B134" s="40"/>
      <c r="C134" s="226" t="s">
        <v>310</v>
      </c>
      <c r="D134" s="226" t="s">
        <v>148</v>
      </c>
      <c r="E134" s="227" t="s">
        <v>574</v>
      </c>
      <c r="F134" s="228" t="s">
        <v>575</v>
      </c>
      <c r="G134" s="229" t="s">
        <v>186</v>
      </c>
      <c r="H134" s="230">
        <v>18</v>
      </c>
      <c r="I134" s="231"/>
      <c r="J134" s="232">
        <f>ROUND(I134*H134,0)</f>
        <v>0</v>
      </c>
      <c r="K134" s="228" t="s">
        <v>20</v>
      </c>
      <c r="L134" s="233"/>
      <c r="M134" s="234" t="s">
        <v>20</v>
      </c>
      <c r="N134" s="235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183</v>
      </c>
      <c r="AT134" s="224" t="s">
        <v>148</v>
      </c>
      <c r="AU134" s="224" t="s">
        <v>85</v>
      </c>
      <c r="AY134" s="18" t="s">
        <v>151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166</v>
      </c>
      <c r="BM134" s="224" t="s">
        <v>576</v>
      </c>
    </row>
    <row r="135" s="2" customFormat="1" ht="16.5" customHeight="1">
      <c r="A135" s="39"/>
      <c r="B135" s="40"/>
      <c r="C135" s="226" t="s">
        <v>317</v>
      </c>
      <c r="D135" s="226" t="s">
        <v>148</v>
      </c>
      <c r="E135" s="227" t="s">
        <v>577</v>
      </c>
      <c r="F135" s="228" t="s">
        <v>578</v>
      </c>
      <c r="G135" s="229" t="s">
        <v>186</v>
      </c>
      <c r="H135" s="230">
        <v>6</v>
      </c>
      <c r="I135" s="231"/>
      <c r="J135" s="232">
        <f>ROUND(I135*H135,0)</f>
        <v>0</v>
      </c>
      <c r="K135" s="228" t="s">
        <v>20</v>
      </c>
      <c r="L135" s="233"/>
      <c r="M135" s="234" t="s">
        <v>20</v>
      </c>
      <c r="N135" s="235" t="s">
        <v>48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183</v>
      </c>
      <c r="AT135" s="224" t="s">
        <v>148</v>
      </c>
      <c r="AU135" s="224" t="s">
        <v>85</v>
      </c>
      <c r="AY135" s="18" t="s">
        <v>151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</v>
      </c>
      <c r="BK135" s="225">
        <f>ROUND(I135*H135,0)</f>
        <v>0</v>
      </c>
      <c r="BL135" s="18" t="s">
        <v>166</v>
      </c>
      <c r="BM135" s="224" t="s">
        <v>579</v>
      </c>
    </row>
    <row r="136" s="2" customFormat="1" ht="24.15" customHeight="1">
      <c r="A136" s="39"/>
      <c r="B136" s="40"/>
      <c r="C136" s="226" t="s">
        <v>321</v>
      </c>
      <c r="D136" s="226" t="s">
        <v>148</v>
      </c>
      <c r="E136" s="227" t="s">
        <v>580</v>
      </c>
      <c r="F136" s="228" t="s">
        <v>581</v>
      </c>
      <c r="G136" s="229" t="s">
        <v>186</v>
      </c>
      <c r="H136" s="230">
        <v>6</v>
      </c>
      <c r="I136" s="231"/>
      <c r="J136" s="232">
        <f>ROUND(I136*H136,0)</f>
        <v>0</v>
      </c>
      <c r="K136" s="228" t="s">
        <v>20</v>
      </c>
      <c r="L136" s="233"/>
      <c r="M136" s="234" t="s">
        <v>20</v>
      </c>
      <c r="N136" s="235" t="s">
        <v>48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183</v>
      </c>
      <c r="AT136" s="224" t="s">
        <v>148</v>
      </c>
      <c r="AU136" s="224" t="s">
        <v>85</v>
      </c>
      <c r="AY136" s="18" t="s">
        <v>151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166</v>
      </c>
      <c r="BM136" s="224" t="s">
        <v>582</v>
      </c>
    </row>
    <row r="137" s="2" customFormat="1" ht="24.15" customHeight="1">
      <c r="A137" s="39"/>
      <c r="B137" s="40"/>
      <c r="C137" s="213" t="s">
        <v>327</v>
      </c>
      <c r="D137" s="213" t="s">
        <v>154</v>
      </c>
      <c r="E137" s="214" t="s">
        <v>583</v>
      </c>
      <c r="F137" s="215" t="s">
        <v>584</v>
      </c>
      <c r="G137" s="216" t="s">
        <v>169</v>
      </c>
      <c r="H137" s="217">
        <v>12</v>
      </c>
      <c r="I137" s="218"/>
      <c r="J137" s="219">
        <f>ROUND(I137*H137,0)</f>
        <v>0</v>
      </c>
      <c r="K137" s="215" t="s">
        <v>20</v>
      </c>
      <c r="L137" s="45"/>
      <c r="M137" s="220" t="s">
        <v>20</v>
      </c>
      <c r="N137" s="221" t="s">
        <v>48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221</v>
      </c>
      <c r="AT137" s="224" t="s">
        <v>154</v>
      </c>
      <c r="AU137" s="224" t="s">
        <v>85</v>
      </c>
      <c r="AY137" s="18" t="s">
        <v>151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</v>
      </c>
      <c r="BK137" s="225">
        <f>ROUND(I137*H137,0)</f>
        <v>0</v>
      </c>
      <c r="BL137" s="18" t="s">
        <v>221</v>
      </c>
      <c r="BM137" s="224" t="s">
        <v>585</v>
      </c>
    </row>
    <row r="138" s="2" customFormat="1">
      <c r="A138" s="39"/>
      <c r="B138" s="40"/>
      <c r="C138" s="41"/>
      <c r="D138" s="238" t="s">
        <v>423</v>
      </c>
      <c r="E138" s="41"/>
      <c r="F138" s="264" t="s">
        <v>556</v>
      </c>
      <c r="G138" s="41"/>
      <c r="H138" s="41"/>
      <c r="I138" s="265"/>
      <c r="J138" s="41"/>
      <c r="K138" s="41"/>
      <c r="L138" s="45"/>
      <c r="M138" s="266"/>
      <c r="N138" s="267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423</v>
      </c>
      <c r="AU138" s="18" t="s">
        <v>85</v>
      </c>
    </row>
    <row r="139" s="2" customFormat="1" ht="24.15" customHeight="1">
      <c r="A139" s="39"/>
      <c r="B139" s="40"/>
      <c r="C139" s="226" t="s">
        <v>331</v>
      </c>
      <c r="D139" s="226" t="s">
        <v>148</v>
      </c>
      <c r="E139" s="227" t="s">
        <v>586</v>
      </c>
      <c r="F139" s="228" t="s">
        <v>587</v>
      </c>
      <c r="G139" s="229" t="s">
        <v>169</v>
      </c>
      <c r="H139" s="230">
        <v>12</v>
      </c>
      <c r="I139" s="231"/>
      <c r="J139" s="232">
        <f>ROUND(I139*H139,0)</f>
        <v>0</v>
      </c>
      <c r="K139" s="228" t="s">
        <v>20</v>
      </c>
      <c r="L139" s="233"/>
      <c r="M139" s="234" t="s">
        <v>20</v>
      </c>
      <c r="N139" s="235" t="s">
        <v>48</v>
      </c>
      <c r="O139" s="85"/>
      <c r="P139" s="222">
        <f>O139*H139</f>
        <v>0</v>
      </c>
      <c r="Q139" s="222">
        <v>0.00035</v>
      </c>
      <c r="R139" s="222">
        <f>Q139*H139</f>
        <v>0.0041999999999999997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183</v>
      </c>
      <c r="AT139" s="224" t="s">
        <v>148</v>
      </c>
      <c r="AU139" s="224" t="s">
        <v>85</v>
      </c>
      <c r="AY139" s="18" t="s">
        <v>151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166</v>
      </c>
      <c r="BM139" s="224" t="s">
        <v>588</v>
      </c>
    </row>
    <row r="140" s="2" customFormat="1">
      <c r="A140" s="39"/>
      <c r="B140" s="40"/>
      <c r="C140" s="41"/>
      <c r="D140" s="238" t="s">
        <v>423</v>
      </c>
      <c r="E140" s="41"/>
      <c r="F140" s="264" t="s">
        <v>556</v>
      </c>
      <c r="G140" s="41"/>
      <c r="H140" s="41"/>
      <c r="I140" s="265"/>
      <c r="J140" s="41"/>
      <c r="K140" s="41"/>
      <c r="L140" s="45"/>
      <c r="M140" s="266"/>
      <c r="N140" s="267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423</v>
      </c>
      <c r="AU140" s="18" t="s">
        <v>85</v>
      </c>
    </row>
    <row r="141" s="2" customFormat="1" ht="24.15" customHeight="1">
      <c r="A141" s="39"/>
      <c r="B141" s="40"/>
      <c r="C141" s="213" t="s">
        <v>335</v>
      </c>
      <c r="D141" s="213" t="s">
        <v>154</v>
      </c>
      <c r="E141" s="214" t="s">
        <v>589</v>
      </c>
      <c r="F141" s="215" t="s">
        <v>590</v>
      </c>
      <c r="G141" s="216" t="s">
        <v>157</v>
      </c>
      <c r="H141" s="217">
        <v>30</v>
      </c>
      <c r="I141" s="218"/>
      <c r="J141" s="219">
        <f>ROUND(I141*H141,0)</f>
        <v>0</v>
      </c>
      <c r="K141" s="215" t="s">
        <v>20</v>
      </c>
      <c r="L141" s="45"/>
      <c r="M141" s="220" t="s">
        <v>20</v>
      </c>
      <c r="N141" s="221" t="s">
        <v>48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158</v>
      </c>
      <c r="AT141" s="224" t="s">
        <v>154</v>
      </c>
      <c r="AU141" s="224" t="s">
        <v>85</v>
      </c>
      <c r="AY141" s="18" t="s">
        <v>151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</v>
      </c>
      <c r="BK141" s="225">
        <f>ROUND(I141*H141,0)</f>
        <v>0</v>
      </c>
      <c r="BL141" s="18" t="s">
        <v>158</v>
      </c>
      <c r="BM141" s="224" t="s">
        <v>591</v>
      </c>
    </row>
    <row r="142" s="2" customFormat="1" ht="45" customHeight="1">
      <c r="A142" s="39"/>
      <c r="B142" s="40"/>
      <c r="C142" s="213" t="s">
        <v>339</v>
      </c>
      <c r="D142" s="213" t="s">
        <v>154</v>
      </c>
      <c r="E142" s="214" t="s">
        <v>592</v>
      </c>
      <c r="F142" s="215" t="s">
        <v>593</v>
      </c>
      <c r="G142" s="216" t="s">
        <v>157</v>
      </c>
      <c r="H142" s="217">
        <v>7</v>
      </c>
      <c r="I142" s="218"/>
      <c r="J142" s="219">
        <f>ROUND(I142*H142,0)</f>
        <v>0</v>
      </c>
      <c r="K142" s="215" t="s">
        <v>20</v>
      </c>
      <c r="L142" s="45"/>
      <c r="M142" s="220" t="s">
        <v>20</v>
      </c>
      <c r="N142" s="221" t="s">
        <v>48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158</v>
      </c>
      <c r="AT142" s="224" t="s">
        <v>154</v>
      </c>
      <c r="AU142" s="224" t="s">
        <v>85</v>
      </c>
      <c r="AY142" s="18" t="s">
        <v>151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158</v>
      </c>
      <c r="BM142" s="224" t="s">
        <v>594</v>
      </c>
    </row>
    <row r="143" s="2" customFormat="1" ht="38.55" customHeight="1">
      <c r="A143" s="39"/>
      <c r="B143" s="40"/>
      <c r="C143" s="213" t="s">
        <v>343</v>
      </c>
      <c r="D143" s="213" t="s">
        <v>154</v>
      </c>
      <c r="E143" s="214" t="s">
        <v>595</v>
      </c>
      <c r="F143" s="215" t="s">
        <v>596</v>
      </c>
      <c r="G143" s="216" t="s">
        <v>157</v>
      </c>
      <c r="H143" s="217">
        <v>1</v>
      </c>
      <c r="I143" s="218"/>
      <c r="J143" s="219">
        <f>ROUND(I143*H143,0)</f>
        <v>0</v>
      </c>
      <c r="K143" s="215" t="s">
        <v>20</v>
      </c>
      <c r="L143" s="45"/>
      <c r="M143" s="220" t="s">
        <v>20</v>
      </c>
      <c r="N143" s="221" t="s">
        <v>48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158</v>
      </c>
      <c r="AT143" s="224" t="s">
        <v>154</v>
      </c>
      <c r="AU143" s="224" t="s">
        <v>85</v>
      </c>
      <c r="AY143" s="18" t="s">
        <v>151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158</v>
      </c>
      <c r="BM143" s="224" t="s">
        <v>597</v>
      </c>
    </row>
    <row r="144" s="2" customFormat="1" ht="33" customHeight="1">
      <c r="A144" s="39"/>
      <c r="B144" s="40"/>
      <c r="C144" s="213" t="s">
        <v>347</v>
      </c>
      <c r="D144" s="213" t="s">
        <v>154</v>
      </c>
      <c r="E144" s="214" t="s">
        <v>598</v>
      </c>
      <c r="F144" s="215" t="s">
        <v>599</v>
      </c>
      <c r="G144" s="216" t="s">
        <v>157</v>
      </c>
      <c r="H144" s="217">
        <v>6</v>
      </c>
      <c r="I144" s="218"/>
      <c r="J144" s="219">
        <f>ROUND(I144*H144,0)</f>
        <v>0</v>
      </c>
      <c r="K144" s="215" t="s">
        <v>20</v>
      </c>
      <c r="L144" s="45"/>
      <c r="M144" s="220" t="s">
        <v>20</v>
      </c>
      <c r="N144" s="221" t="s">
        <v>48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158</v>
      </c>
      <c r="AT144" s="224" t="s">
        <v>154</v>
      </c>
      <c r="AU144" s="224" t="s">
        <v>85</v>
      </c>
      <c r="AY144" s="18" t="s">
        <v>151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158</v>
      </c>
      <c r="BM144" s="224" t="s">
        <v>600</v>
      </c>
    </row>
    <row r="145" s="12" customFormat="1" ht="22.8" customHeight="1">
      <c r="A145" s="12"/>
      <c r="B145" s="197"/>
      <c r="C145" s="198"/>
      <c r="D145" s="199" t="s">
        <v>76</v>
      </c>
      <c r="E145" s="211" t="s">
        <v>217</v>
      </c>
      <c r="F145" s="211" t="s">
        <v>218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P146+P194+P227+P249</f>
        <v>0</v>
      </c>
      <c r="Q145" s="205"/>
      <c r="R145" s="206">
        <f>R146+R194+R227+R249</f>
        <v>29.581530000000001</v>
      </c>
      <c r="S145" s="205"/>
      <c r="T145" s="207">
        <f>T146+T194+T227+T249</f>
        <v>150.18250000000001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150</v>
      </c>
      <c r="AT145" s="209" t="s">
        <v>76</v>
      </c>
      <c r="AU145" s="209" t="s">
        <v>8</v>
      </c>
      <c r="AY145" s="208" t="s">
        <v>151</v>
      </c>
      <c r="BK145" s="210">
        <f>BK146+BK194+BK227+BK249</f>
        <v>0</v>
      </c>
    </row>
    <row r="146" s="12" customFormat="1" ht="20.88" customHeight="1">
      <c r="A146" s="12"/>
      <c r="B146" s="197"/>
      <c r="C146" s="198"/>
      <c r="D146" s="199" t="s">
        <v>76</v>
      </c>
      <c r="E146" s="211" t="s">
        <v>219</v>
      </c>
      <c r="F146" s="211" t="s">
        <v>220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SUM(P147:P193)</f>
        <v>0</v>
      </c>
      <c r="Q146" s="205"/>
      <c r="R146" s="206">
        <f>SUM(R147:R193)</f>
        <v>17.141099999999998</v>
      </c>
      <c r="S146" s="205"/>
      <c r="T146" s="207">
        <f>SUM(T147:T193)</f>
        <v>68.099999999999994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150</v>
      </c>
      <c r="AT146" s="209" t="s">
        <v>76</v>
      </c>
      <c r="AU146" s="209" t="s">
        <v>85</v>
      </c>
      <c r="AY146" s="208" t="s">
        <v>151</v>
      </c>
      <c r="BK146" s="210">
        <f>SUM(BK147:BK193)</f>
        <v>0</v>
      </c>
    </row>
    <row r="147" s="2" customFormat="1" ht="16.5" customHeight="1">
      <c r="A147" s="39"/>
      <c r="B147" s="40"/>
      <c r="C147" s="213" t="s">
        <v>351</v>
      </c>
      <c r="D147" s="213" t="s">
        <v>154</v>
      </c>
      <c r="E147" s="214" t="s">
        <v>222</v>
      </c>
      <c r="F147" s="215" t="s">
        <v>223</v>
      </c>
      <c r="G147" s="216" t="s">
        <v>224</v>
      </c>
      <c r="H147" s="217">
        <v>47</v>
      </c>
      <c r="I147" s="218"/>
      <c r="J147" s="219">
        <f>ROUND(I147*H147,0)</f>
        <v>0</v>
      </c>
      <c r="K147" s="215" t="s">
        <v>20</v>
      </c>
      <c r="L147" s="45"/>
      <c r="M147" s="220" t="s">
        <v>20</v>
      </c>
      <c r="N147" s="221" t="s">
        <v>48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158</v>
      </c>
      <c r="AT147" s="224" t="s">
        <v>154</v>
      </c>
      <c r="AU147" s="224" t="s">
        <v>150</v>
      </c>
      <c r="AY147" s="18" t="s">
        <v>151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</v>
      </c>
      <c r="BK147" s="225">
        <f>ROUND(I147*H147,0)</f>
        <v>0</v>
      </c>
      <c r="BL147" s="18" t="s">
        <v>158</v>
      </c>
      <c r="BM147" s="224" t="s">
        <v>601</v>
      </c>
    </row>
    <row r="148" s="2" customFormat="1" ht="24.15" customHeight="1">
      <c r="A148" s="39"/>
      <c r="B148" s="40"/>
      <c r="C148" s="213" t="s">
        <v>355</v>
      </c>
      <c r="D148" s="213" t="s">
        <v>154</v>
      </c>
      <c r="E148" s="214" t="s">
        <v>602</v>
      </c>
      <c r="F148" s="215" t="s">
        <v>603</v>
      </c>
      <c r="G148" s="216" t="s">
        <v>224</v>
      </c>
      <c r="H148" s="217">
        <v>42</v>
      </c>
      <c r="I148" s="218"/>
      <c r="J148" s="219">
        <f>ROUND(I148*H148,0)</f>
        <v>0</v>
      </c>
      <c r="K148" s="215" t="s">
        <v>20</v>
      </c>
      <c r="L148" s="45"/>
      <c r="M148" s="220" t="s">
        <v>20</v>
      </c>
      <c r="N148" s="221" t="s">
        <v>48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158</v>
      </c>
      <c r="AT148" s="224" t="s">
        <v>154</v>
      </c>
      <c r="AU148" s="224" t="s">
        <v>150</v>
      </c>
      <c r="AY148" s="18" t="s">
        <v>151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158</v>
      </c>
      <c r="BM148" s="224" t="s">
        <v>604</v>
      </c>
    </row>
    <row r="149" s="13" customFormat="1">
      <c r="A149" s="13"/>
      <c r="B149" s="236"/>
      <c r="C149" s="237"/>
      <c r="D149" s="238" t="s">
        <v>250</v>
      </c>
      <c r="E149" s="239" t="s">
        <v>20</v>
      </c>
      <c r="F149" s="240" t="s">
        <v>605</v>
      </c>
      <c r="G149" s="237"/>
      <c r="H149" s="241">
        <v>42</v>
      </c>
      <c r="I149" s="242"/>
      <c r="J149" s="237"/>
      <c r="K149" s="237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250</v>
      </c>
      <c r="AU149" s="247" t="s">
        <v>150</v>
      </c>
      <c r="AV149" s="13" t="s">
        <v>85</v>
      </c>
      <c r="AW149" s="13" t="s">
        <v>38</v>
      </c>
      <c r="AX149" s="13" t="s">
        <v>8</v>
      </c>
      <c r="AY149" s="247" t="s">
        <v>151</v>
      </c>
    </row>
    <row r="150" s="2" customFormat="1" ht="24.15" customHeight="1">
      <c r="A150" s="39"/>
      <c r="B150" s="40"/>
      <c r="C150" s="213" t="s">
        <v>359</v>
      </c>
      <c r="D150" s="213" t="s">
        <v>154</v>
      </c>
      <c r="E150" s="214" t="s">
        <v>606</v>
      </c>
      <c r="F150" s="215" t="s">
        <v>607</v>
      </c>
      <c r="G150" s="216" t="s">
        <v>224</v>
      </c>
      <c r="H150" s="217">
        <v>67</v>
      </c>
      <c r="I150" s="218"/>
      <c r="J150" s="219">
        <f>ROUND(I150*H150,0)</f>
        <v>0</v>
      </c>
      <c r="K150" s="215" t="s">
        <v>20</v>
      </c>
      <c r="L150" s="45"/>
      <c r="M150" s="220" t="s">
        <v>20</v>
      </c>
      <c r="N150" s="221" t="s">
        <v>48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0.10000000000000001</v>
      </c>
      <c r="T150" s="223">
        <f>S150*H150</f>
        <v>6.7000000000000002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158</v>
      </c>
      <c r="AT150" s="224" t="s">
        <v>154</v>
      </c>
      <c r="AU150" s="224" t="s">
        <v>150</v>
      </c>
      <c r="AY150" s="18" t="s">
        <v>151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158</v>
      </c>
      <c r="BM150" s="224" t="s">
        <v>608</v>
      </c>
    </row>
    <row r="151" s="2" customFormat="1" ht="24.15" customHeight="1">
      <c r="A151" s="39"/>
      <c r="B151" s="40"/>
      <c r="C151" s="213" t="s">
        <v>363</v>
      </c>
      <c r="D151" s="213" t="s">
        <v>154</v>
      </c>
      <c r="E151" s="214" t="s">
        <v>227</v>
      </c>
      <c r="F151" s="215" t="s">
        <v>228</v>
      </c>
      <c r="G151" s="216" t="s">
        <v>224</v>
      </c>
      <c r="H151" s="217">
        <v>155</v>
      </c>
      <c r="I151" s="218"/>
      <c r="J151" s="219">
        <f>ROUND(I151*H151,0)</f>
        <v>0</v>
      </c>
      <c r="K151" s="215" t="s">
        <v>20</v>
      </c>
      <c r="L151" s="45"/>
      <c r="M151" s="220" t="s">
        <v>20</v>
      </c>
      <c r="N151" s="221" t="s">
        <v>48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0.20000000000000001</v>
      </c>
      <c r="T151" s="223">
        <f>S151*H151</f>
        <v>31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158</v>
      </c>
      <c r="AT151" s="224" t="s">
        <v>154</v>
      </c>
      <c r="AU151" s="224" t="s">
        <v>150</v>
      </c>
      <c r="AY151" s="18" t="s">
        <v>151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158</v>
      </c>
      <c r="BM151" s="224" t="s">
        <v>609</v>
      </c>
    </row>
    <row r="152" s="13" customFormat="1">
      <c r="A152" s="13"/>
      <c r="B152" s="236"/>
      <c r="C152" s="237"/>
      <c r="D152" s="238" t="s">
        <v>250</v>
      </c>
      <c r="E152" s="239" t="s">
        <v>20</v>
      </c>
      <c r="F152" s="240" t="s">
        <v>610</v>
      </c>
      <c r="G152" s="237"/>
      <c r="H152" s="241">
        <v>155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250</v>
      </c>
      <c r="AU152" s="247" t="s">
        <v>150</v>
      </c>
      <c r="AV152" s="13" t="s">
        <v>85</v>
      </c>
      <c r="AW152" s="13" t="s">
        <v>38</v>
      </c>
      <c r="AX152" s="13" t="s">
        <v>8</v>
      </c>
      <c r="AY152" s="247" t="s">
        <v>151</v>
      </c>
    </row>
    <row r="153" s="2" customFormat="1" ht="24.15" customHeight="1">
      <c r="A153" s="39"/>
      <c r="B153" s="40"/>
      <c r="C153" s="213" t="s">
        <v>367</v>
      </c>
      <c r="D153" s="213" t="s">
        <v>154</v>
      </c>
      <c r="E153" s="214" t="s">
        <v>611</v>
      </c>
      <c r="F153" s="215" t="s">
        <v>612</v>
      </c>
      <c r="G153" s="216" t="s">
        <v>224</v>
      </c>
      <c r="H153" s="217">
        <v>12</v>
      </c>
      <c r="I153" s="218"/>
      <c r="J153" s="219">
        <f>ROUND(I153*H153,0)</f>
        <v>0</v>
      </c>
      <c r="K153" s="215" t="s">
        <v>20</v>
      </c>
      <c r="L153" s="45"/>
      <c r="M153" s="220" t="s">
        <v>20</v>
      </c>
      <c r="N153" s="221" t="s">
        <v>48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0.29999999999999999</v>
      </c>
      <c r="T153" s="223">
        <f>S153*H153</f>
        <v>3.5999999999999996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158</v>
      </c>
      <c r="AT153" s="224" t="s">
        <v>154</v>
      </c>
      <c r="AU153" s="224" t="s">
        <v>150</v>
      </c>
      <c r="AY153" s="18" t="s">
        <v>151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</v>
      </c>
      <c r="BK153" s="225">
        <f>ROUND(I153*H153,0)</f>
        <v>0</v>
      </c>
      <c r="BL153" s="18" t="s">
        <v>158</v>
      </c>
      <c r="BM153" s="224" t="s">
        <v>613</v>
      </c>
    </row>
    <row r="154" s="2" customFormat="1" ht="37.8" customHeight="1">
      <c r="A154" s="39"/>
      <c r="B154" s="40"/>
      <c r="C154" s="213" t="s">
        <v>371</v>
      </c>
      <c r="D154" s="213" t="s">
        <v>154</v>
      </c>
      <c r="E154" s="214" t="s">
        <v>614</v>
      </c>
      <c r="F154" s="215" t="s">
        <v>615</v>
      </c>
      <c r="G154" s="216" t="s">
        <v>224</v>
      </c>
      <c r="H154" s="217">
        <v>67</v>
      </c>
      <c r="I154" s="218"/>
      <c r="J154" s="219">
        <f>ROUND(I154*H154,0)</f>
        <v>0</v>
      </c>
      <c r="K154" s="215" t="s">
        <v>20</v>
      </c>
      <c r="L154" s="45"/>
      <c r="M154" s="220" t="s">
        <v>20</v>
      </c>
      <c r="N154" s="221" t="s">
        <v>48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0.10000000000000001</v>
      </c>
      <c r="T154" s="223">
        <f>S154*H154</f>
        <v>6.7000000000000002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158</v>
      </c>
      <c r="AT154" s="224" t="s">
        <v>154</v>
      </c>
      <c r="AU154" s="224" t="s">
        <v>150</v>
      </c>
      <c r="AY154" s="18" t="s">
        <v>151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158</v>
      </c>
      <c r="BM154" s="224" t="s">
        <v>616</v>
      </c>
    </row>
    <row r="155" s="2" customFormat="1" ht="37.8" customHeight="1">
      <c r="A155" s="39"/>
      <c r="B155" s="40"/>
      <c r="C155" s="213" t="s">
        <v>375</v>
      </c>
      <c r="D155" s="213" t="s">
        <v>154</v>
      </c>
      <c r="E155" s="214" t="s">
        <v>617</v>
      </c>
      <c r="F155" s="215" t="s">
        <v>618</v>
      </c>
      <c r="G155" s="216" t="s">
        <v>224</v>
      </c>
      <c r="H155" s="217">
        <v>12</v>
      </c>
      <c r="I155" s="218"/>
      <c r="J155" s="219">
        <f>ROUND(I155*H155,0)</f>
        <v>0</v>
      </c>
      <c r="K155" s="215" t="s">
        <v>20</v>
      </c>
      <c r="L155" s="45"/>
      <c r="M155" s="220" t="s">
        <v>20</v>
      </c>
      <c r="N155" s="221" t="s">
        <v>48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0.29999999999999999</v>
      </c>
      <c r="T155" s="223">
        <f>S155*H155</f>
        <v>3.5999999999999996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158</v>
      </c>
      <c r="AT155" s="224" t="s">
        <v>154</v>
      </c>
      <c r="AU155" s="224" t="s">
        <v>150</v>
      </c>
      <c r="AY155" s="18" t="s">
        <v>151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</v>
      </c>
      <c r="BK155" s="225">
        <f>ROUND(I155*H155,0)</f>
        <v>0</v>
      </c>
      <c r="BL155" s="18" t="s">
        <v>158</v>
      </c>
      <c r="BM155" s="224" t="s">
        <v>619</v>
      </c>
    </row>
    <row r="156" s="2" customFormat="1" ht="21.75" customHeight="1">
      <c r="A156" s="39"/>
      <c r="B156" s="40"/>
      <c r="C156" s="213" t="s">
        <v>379</v>
      </c>
      <c r="D156" s="213" t="s">
        <v>154</v>
      </c>
      <c r="E156" s="214" t="s">
        <v>620</v>
      </c>
      <c r="F156" s="215" t="s">
        <v>621</v>
      </c>
      <c r="G156" s="216" t="s">
        <v>224</v>
      </c>
      <c r="H156" s="217">
        <v>180</v>
      </c>
      <c r="I156" s="218"/>
      <c r="J156" s="219">
        <f>ROUND(I156*H156,0)</f>
        <v>0</v>
      </c>
      <c r="K156" s="215" t="s">
        <v>20</v>
      </c>
      <c r="L156" s="45"/>
      <c r="M156" s="220" t="s">
        <v>20</v>
      </c>
      <c r="N156" s="221" t="s">
        <v>48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0.050000000000000003</v>
      </c>
      <c r="T156" s="223">
        <f>S156*H156</f>
        <v>9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158</v>
      </c>
      <c r="AT156" s="224" t="s">
        <v>154</v>
      </c>
      <c r="AU156" s="224" t="s">
        <v>150</v>
      </c>
      <c r="AY156" s="18" t="s">
        <v>151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158</v>
      </c>
      <c r="BM156" s="224" t="s">
        <v>622</v>
      </c>
    </row>
    <row r="157" s="13" customFormat="1">
      <c r="A157" s="13"/>
      <c r="B157" s="236"/>
      <c r="C157" s="237"/>
      <c r="D157" s="238" t="s">
        <v>250</v>
      </c>
      <c r="E157" s="239" t="s">
        <v>20</v>
      </c>
      <c r="F157" s="240" t="s">
        <v>623</v>
      </c>
      <c r="G157" s="237"/>
      <c r="H157" s="241">
        <v>180</v>
      </c>
      <c r="I157" s="242"/>
      <c r="J157" s="237"/>
      <c r="K157" s="237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250</v>
      </c>
      <c r="AU157" s="247" t="s">
        <v>150</v>
      </c>
      <c r="AV157" s="13" t="s">
        <v>85</v>
      </c>
      <c r="AW157" s="13" t="s">
        <v>38</v>
      </c>
      <c r="AX157" s="13" t="s">
        <v>8</v>
      </c>
      <c r="AY157" s="247" t="s">
        <v>151</v>
      </c>
    </row>
    <row r="158" s="2" customFormat="1" ht="24.15" customHeight="1">
      <c r="A158" s="39"/>
      <c r="B158" s="40"/>
      <c r="C158" s="213" t="s">
        <v>385</v>
      </c>
      <c r="D158" s="213" t="s">
        <v>154</v>
      </c>
      <c r="E158" s="214" t="s">
        <v>231</v>
      </c>
      <c r="F158" s="215" t="s">
        <v>232</v>
      </c>
      <c r="G158" s="216" t="s">
        <v>224</v>
      </c>
      <c r="H158" s="217">
        <v>12</v>
      </c>
      <c r="I158" s="218"/>
      <c r="J158" s="219">
        <f>ROUND(I158*H158,0)</f>
        <v>0</v>
      </c>
      <c r="K158" s="215" t="s">
        <v>20</v>
      </c>
      <c r="L158" s="45"/>
      <c r="M158" s="220" t="s">
        <v>20</v>
      </c>
      <c r="N158" s="221" t="s">
        <v>48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0.10000000000000001</v>
      </c>
      <c r="T158" s="223">
        <f>S158*H158</f>
        <v>1.2000000000000002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158</v>
      </c>
      <c r="AT158" s="224" t="s">
        <v>154</v>
      </c>
      <c r="AU158" s="224" t="s">
        <v>150</v>
      </c>
      <c r="AY158" s="18" t="s">
        <v>151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158</v>
      </c>
      <c r="BM158" s="224" t="s">
        <v>624</v>
      </c>
    </row>
    <row r="159" s="2" customFormat="1" ht="16.5" customHeight="1">
      <c r="A159" s="39"/>
      <c r="B159" s="40"/>
      <c r="C159" s="213" t="s">
        <v>390</v>
      </c>
      <c r="D159" s="213" t="s">
        <v>154</v>
      </c>
      <c r="E159" s="214" t="s">
        <v>235</v>
      </c>
      <c r="F159" s="215" t="s">
        <v>236</v>
      </c>
      <c r="G159" s="216" t="s">
        <v>169</v>
      </c>
      <c r="H159" s="217">
        <v>75</v>
      </c>
      <c r="I159" s="218"/>
      <c r="J159" s="219">
        <f>ROUND(I159*H159,0)</f>
        <v>0</v>
      </c>
      <c r="K159" s="215" t="s">
        <v>20</v>
      </c>
      <c r="L159" s="45"/>
      <c r="M159" s="220" t="s">
        <v>20</v>
      </c>
      <c r="N159" s="221" t="s">
        <v>48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158</v>
      </c>
      <c r="AT159" s="224" t="s">
        <v>154</v>
      </c>
      <c r="AU159" s="224" t="s">
        <v>150</v>
      </c>
      <c r="AY159" s="18" t="s">
        <v>151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</v>
      </c>
      <c r="BK159" s="225">
        <f>ROUND(I159*H159,0)</f>
        <v>0</v>
      </c>
      <c r="BL159" s="18" t="s">
        <v>158</v>
      </c>
      <c r="BM159" s="224" t="s">
        <v>625</v>
      </c>
    </row>
    <row r="160" s="2" customFormat="1" ht="16.5" customHeight="1">
      <c r="A160" s="39"/>
      <c r="B160" s="40"/>
      <c r="C160" s="213" t="s">
        <v>394</v>
      </c>
      <c r="D160" s="213" t="s">
        <v>154</v>
      </c>
      <c r="E160" s="214" t="s">
        <v>626</v>
      </c>
      <c r="F160" s="215" t="s">
        <v>627</v>
      </c>
      <c r="G160" s="216" t="s">
        <v>169</v>
      </c>
      <c r="H160" s="217">
        <v>30</v>
      </c>
      <c r="I160" s="218"/>
      <c r="J160" s="219">
        <f>ROUND(I160*H160,0)</f>
        <v>0</v>
      </c>
      <c r="K160" s="215" t="s">
        <v>20</v>
      </c>
      <c r="L160" s="45"/>
      <c r="M160" s="220" t="s">
        <v>20</v>
      </c>
      <c r="N160" s="221" t="s">
        <v>48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158</v>
      </c>
      <c r="AT160" s="224" t="s">
        <v>154</v>
      </c>
      <c r="AU160" s="224" t="s">
        <v>150</v>
      </c>
      <c r="AY160" s="18" t="s">
        <v>151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158</v>
      </c>
      <c r="BM160" s="224" t="s">
        <v>628</v>
      </c>
    </row>
    <row r="161" s="2" customFormat="1" ht="24.15" customHeight="1">
      <c r="A161" s="39"/>
      <c r="B161" s="40"/>
      <c r="C161" s="213" t="s">
        <v>400</v>
      </c>
      <c r="D161" s="213" t="s">
        <v>154</v>
      </c>
      <c r="E161" s="214" t="s">
        <v>239</v>
      </c>
      <c r="F161" s="215" t="s">
        <v>240</v>
      </c>
      <c r="G161" s="216" t="s">
        <v>241</v>
      </c>
      <c r="H161" s="217">
        <v>6.2999999999999998</v>
      </c>
      <c r="I161" s="218"/>
      <c r="J161" s="219">
        <f>ROUND(I161*H161,0)</f>
        <v>0</v>
      </c>
      <c r="K161" s="215" t="s">
        <v>20</v>
      </c>
      <c r="L161" s="45"/>
      <c r="M161" s="220" t="s">
        <v>20</v>
      </c>
      <c r="N161" s="221" t="s">
        <v>48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1</v>
      </c>
      <c r="T161" s="223">
        <f>S161*H161</f>
        <v>6.2999999999999998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158</v>
      </c>
      <c r="AT161" s="224" t="s">
        <v>154</v>
      </c>
      <c r="AU161" s="224" t="s">
        <v>150</v>
      </c>
      <c r="AY161" s="18" t="s">
        <v>151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158</v>
      </c>
      <c r="BM161" s="224" t="s">
        <v>629</v>
      </c>
    </row>
    <row r="162" s="2" customFormat="1" ht="21.75" customHeight="1">
      <c r="A162" s="39"/>
      <c r="B162" s="40"/>
      <c r="C162" s="213" t="s">
        <v>405</v>
      </c>
      <c r="D162" s="213" t="s">
        <v>154</v>
      </c>
      <c r="E162" s="214" t="s">
        <v>243</v>
      </c>
      <c r="F162" s="215" t="s">
        <v>244</v>
      </c>
      <c r="G162" s="216" t="s">
        <v>241</v>
      </c>
      <c r="H162" s="217">
        <v>150.18299999999999</v>
      </c>
      <c r="I162" s="218"/>
      <c r="J162" s="219">
        <f>ROUND(I162*H162,0)</f>
        <v>0</v>
      </c>
      <c r="K162" s="215" t="s">
        <v>20</v>
      </c>
      <c r="L162" s="45"/>
      <c r="M162" s="220" t="s">
        <v>20</v>
      </c>
      <c r="N162" s="221" t="s">
        <v>48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158</v>
      </c>
      <c r="AT162" s="224" t="s">
        <v>154</v>
      </c>
      <c r="AU162" s="224" t="s">
        <v>150</v>
      </c>
      <c r="AY162" s="18" t="s">
        <v>151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</v>
      </c>
      <c r="BK162" s="225">
        <f>ROUND(I162*H162,0)</f>
        <v>0</v>
      </c>
      <c r="BL162" s="18" t="s">
        <v>158</v>
      </c>
      <c r="BM162" s="224" t="s">
        <v>630</v>
      </c>
    </row>
    <row r="163" s="2" customFormat="1" ht="24.15" customHeight="1">
      <c r="A163" s="39"/>
      <c r="B163" s="40"/>
      <c r="C163" s="213" t="s">
        <v>409</v>
      </c>
      <c r="D163" s="213" t="s">
        <v>154</v>
      </c>
      <c r="E163" s="214" t="s">
        <v>247</v>
      </c>
      <c r="F163" s="215" t="s">
        <v>248</v>
      </c>
      <c r="G163" s="216" t="s">
        <v>241</v>
      </c>
      <c r="H163" s="217">
        <v>2853.4769999999999</v>
      </c>
      <c r="I163" s="218"/>
      <c r="J163" s="219">
        <f>ROUND(I163*H163,0)</f>
        <v>0</v>
      </c>
      <c r="K163" s="215" t="s">
        <v>20</v>
      </c>
      <c r="L163" s="45"/>
      <c r="M163" s="220" t="s">
        <v>20</v>
      </c>
      <c r="N163" s="221" t="s">
        <v>48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158</v>
      </c>
      <c r="AT163" s="224" t="s">
        <v>154</v>
      </c>
      <c r="AU163" s="224" t="s">
        <v>150</v>
      </c>
      <c r="AY163" s="18" t="s">
        <v>151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158</v>
      </c>
      <c r="BM163" s="224" t="s">
        <v>631</v>
      </c>
    </row>
    <row r="164" s="13" customFormat="1">
      <c r="A164" s="13"/>
      <c r="B164" s="236"/>
      <c r="C164" s="237"/>
      <c r="D164" s="238" t="s">
        <v>250</v>
      </c>
      <c r="E164" s="239" t="s">
        <v>20</v>
      </c>
      <c r="F164" s="240" t="s">
        <v>632</v>
      </c>
      <c r="G164" s="237"/>
      <c r="H164" s="241">
        <v>2853.4769999999999</v>
      </c>
      <c r="I164" s="242"/>
      <c r="J164" s="237"/>
      <c r="K164" s="237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250</v>
      </c>
      <c r="AU164" s="247" t="s">
        <v>150</v>
      </c>
      <c r="AV164" s="13" t="s">
        <v>85</v>
      </c>
      <c r="AW164" s="13" t="s">
        <v>38</v>
      </c>
      <c r="AX164" s="13" t="s">
        <v>8</v>
      </c>
      <c r="AY164" s="247" t="s">
        <v>151</v>
      </c>
    </row>
    <row r="165" s="2" customFormat="1" ht="16.5" customHeight="1">
      <c r="A165" s="39"/>
      <c r="B165" s="40"/>
      <c r="C165" s="213" t="s">
        <v>413</v>
      </c>
      <c r="D165" s="213" t="s">
        <v>154</v>
      </c>
      <c r="E165" s="214" t="s">
        <v>253</v>
      </c>
      <c r="F165" s="215" t="s">
        <v>254</v>
      </c>
      <c r="G165" s="216" t="s">
        <v>241</v>
      </c>
      <c r="H165" s="217">
        <v>82.082999999999998</v>
      </c>
      <c r="I165" s="218"/>
      <c r="J165" s="219">
        <f>ROUND(I165*H165,0)</f>
        <v>0</v>
      </c>
      <c r="K165" s="215" t="s">
        <v>20</v>
      </c>
      <c r="L165" s="45"/>
      <c r="M165" s="220" t="s">
        <v>20</v>
      </c>
      <c r="N165" s="221" t="s">
        <v>48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158</v>
      </c>
      <c r="AT165" s="224" t="s">
        <v>154</v>
      </c>
      <c r="AU165" s="224" t="s">
        <v>150</v>
      </c>
      <c r="AY165" s="18" t="s">
        <v>151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</v>
      </c>
      <c r="BK165" s="225">
        <f>ROUND(I165*H165,0)</f>
        <v>0</v>
      </c>
      <c r="BL165" s="18" t="s">
        <v>158</v>
      </c>
      <c r="BM165" s="224" t="s">
        <v>633</v>
      </c>
    </row>
    <row r="166" s="2" customFormat="1" ht="16.5" customHeight="1">
      <c r="A166" s="39"/>
      <c r="B166" s="40"/>
      <c r="C166" s="213" t="s">
        <v>634</v>
      </c>
      <c r="D166" s="213" t="s">
        <v>154</v>
      </c>
      <c r="E166" s="214" t="s">
        <v>257</v>
      </c>
      <c r="F166" s="215" t="s">
        <v>258</v>
      </c>
      <c r="G166" s="216" t="s">
        <v>241</v>
      </c>
      <c r="H166" s="217">
        <v>57.899999999999999</v>
      </c>
      <c r="I166" s="218"/>
      <c r="J166" s="219">
        <f>ROUND(I166*H166,0)</f>
        <v>0</v>
      </c>
      <c r="K166" s="215" t="s">
        <v>20</v>
      </c>
      <c r="L166" s="45"/>
      <c r="M166" s="220" t="s">
        <v>20</v>
      </c>
      <c r="N166" s="221" t="s">
        <v>48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158</v>
      </c>
      <c r="AT166" s="224" t="s">
        <v>154</v>
      </c>
      <c r="AU166" s="224" t="s">
        <v>150</v>
      </c>
      <c r="AY166" s="18" t="s">
        <v>151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</v>
      </c>
      <c r="BK166" s="225">
        <f>ROUND(I166*H166,0)</f>
        <v>0</v>
      </c>
      <c r="BL166" s="18" t="s">
        <v>158</v>
      </c>
      <c r="BM166" s="224" t="s">
        <v>635</v>
      </c>
    </row>
    <row r="167" s="2" customFormat="1" ht="16.5" customHeight="1">
      <c r="A167" s="39"/>
      <c r="B167" s="40"/>
      <c r="C167" s="213" t="s">
        <v>636</v>
      </c>
      <c r="D167" s="213" t="s">
        <v>154</v>
      </c>
      <c r="E167" s="214" t="s">
        <v>261</v>
      </c>
      <c r="F167" s="215" t="s">
        <v>262</v>
      </c>
      <c r="G167" s="216" t="s">
        <v>241</v>
      </c>
      <c r="H167" s="217">
        <v>10.199999999999999</v>
      </c>
      <c r="I167" s="218"/>
      <c r="J167" s="219">
        <f>ROUND(I167*H167,0)</f>
        <v>0</v>
      </c>
      <c r="K167" s="215" t="s">
        <v>20</v>
      </c>
      <c r="L167" s="45"/>
      <c r="M167" s="220" t="s">
        <v>20</v>
      </c>
      <c r="N167" s="221" t="s">
        <v>48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158</v>
      </c>
      <c r="AT167" s="224" t="s">
        <v>154</v>
      </c>
      <c r="AU167" s="224" t="s">
        <v>150</v>
      </c>
      <c r="AY167" s="18" t="s">
        <v>151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</v>
      </c>
      <c r="BK167" s="225">
        <f>ROUND(I167*H167,0)</f>
        <v>0</v>
      </c>
      <c r="BL167" s="18" t="s">
        <v>158</v>
      </c>
      <c r="BM167" s="224" t="s">
        <v>637</v>
      </c>
    </row>
    <row r="168" s="2" customFormat="1" ht="21.75" customHeight="1">
      <c r="A168" s="39"/>
      <c r="B168" s="40"/>
      <c r="C168" s="213" t="s">
        <v>638</v>
      </c>
      <c r="D168" s="213" t="s">
        <v>154</v>
      </c>
      <c r="E168" s="214" t="s">
        <v>265</v>
      </c>
      <c r="F168" s="215" t="s">
        <v>266</v>
      </c>
      <c r="G168" s="216" t="s">
        <v>224</v>
      </c>
      <c r="H168" s="217">
        <v>47</v>
      </c>
      <c r="I168" s="218"/>
      <c r="J168" s="219">
        <f>ROUND(I168*H168,0)</f>
        <v>0</v>
      </c>
      <c r="K168" s="215" t="s">
        <v>20</v>
      </c>
      <c r="L168" s="45"/>
      <c r="M168" s="220" t="s">
        <v>20</v>
      </c>
      <c r="N168" s="221" t="s">
        <v>48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158</v>
      </c>
      <c r="AT168" s="224" t="s">
        <v>154</v>
      </c>
      <c r="AU168" s="224" t="s">
        <v>150</v>
      </c>
      <c r="AY168" s="18" t="s">
        <v>151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</v>
      </c>
      <c r="BK168" s="225">
        <f>ROUND(I168*H168,0)</f>
        <v>0</v>
      </c>
      <c r="BL168" s="18" t="s">
        <v>158</v>
      </c>
      <c r="BM168" s="224" t="s">
        <v>639</v>
      </c>
    </row>
    <row r="169" s="2" customFormat="1" ht="24.15" customHeight="1">
      <c r="A169" s="39"/>
      <c r="B169" s="40"/>
      <c r="C169" s="213" t="s">
        <v>158</v>
      </c>
      <c r="D169" s="213" t="s">
        <v>154</v>
      </c>
      <c r="E169" s="214" t="s">
        <v>269</v>
      </c>
      <c r="F169" s="215" t="s">
        <v>270</v>
      </c>
      <c r="G169" s="216" t="s">
        <v>224</v>
      </c>
      <c r="H169" s="217">
        <v>47</v>
      </c>
      <c r="I169" s="218"/>
      <c r="J169" s="219">
        <f>ROUND(I169*H169,0)</f>
        <v>0</v>
      </c>
      <c r="K169" s="215" t="s">
        <v>20</v>
      </c>
      <c r="L169" s="45"/>
      <c r="M169" s="220" t="s">
        <v>20</v>
      </c>
      <c r="N169" s="221" t="s">
        <v>48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158</v>
      </c>
      <c r="AT169" s="224" t="s">
        <v>154</v>
      </c>
      <c r="AU169" s="224" t="s">
        <v>150</v>
      </c>
      <c r="AY169" s="18" t="s">
        <v>151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158</v>
      </c>
      <c r="BM169" s="224" t="s">
        <v>640</v>
      </c>
    </row>
    <row r="170" s="2" customFormat="1" ht="24.15" customHeight="1">
      <c r="A170" s="39"/>
      <c r="B170" s="40"/>
      <c r="C170" s="213" t="s">
        <v>641</v>
      </c>
      <c r="D170" s="213" t="s">
        <v>154</v>
      </c>
      <c r="E170" s="214" t="s">
        <v>642</v>
      </c>
      <c r="F170" s="215" t="s">
        <v>643</v>
      </c>
      <c r="G170" s="216" t="s">
        <v>224</v>
      </c>
      <c r="H170" s="217">
        <v>67</v>
      </c>
      <c r="I170" s="218"/>
      <c r="J170" s="219">
        <f>ROUND(I170*H170,0)</f>
        <v>0</v>
      </c>
      <c r="K170" s="215" t="s">
        <v>20</v>
      </c>
      <c r="L170" s="45"/>
      <c r="M170" s="220" t="s">
        <v>20</v>
      </c>
      <c r="N170" s="221" t="s">
        <v>48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158</v>
      </c>
      <c r="AT170" s="224" t="s">
        <v>154</v>
      </c>
      <c r="AU170" s="224" t="s">
        <v>150</v>
      </c>
      <c r="AY170" s="18" t="s">
        <v>151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</v>
      </c>
      <c r="BK170" s="225">
        <f>ROUND(I170*H170,0)</f>
        <v>0</v>
      </c>
      <c r="BL170" s="18" t="s">
        <v>158</v>
      </c>
      <c r="BM170" s="224" t="s">
        <v>644</v>
      </c>
    </row>
    <row r="171" s="2" customFormat="1" ht="24.15" customHeight="1">
      <c r="A171" s="39"/>
      <c r="B171" s="40"/>
      <c r="C171" s="213" t="s">
        <v>645</v>
      </c>
      <c r="D171" s="213" t="s">
        <v>154</v>
      </c>
      <c r="E171" s="214" t="s">
        <v>646</v>
      </c>
      <c r="F171" s="215" t="s">
        <v>647</v>
      </c>
      <c r="G171" s="216" t="s">
        <v>224</v>
      </c>
      <c r="H171" s="217">
        <v>13</v>
      </c>
      <c r="I171" s="218"/>
      <c r="J171" s="219">
        <f>ROUND(I171*H171,0)</f>
        <v>0</v>
      </c>
      <c r="K171" s="215" t="s">
        <v>20</v>
      </c>
      <c r="L171" s="45"/>
      <c r="M171" s="220" t="s">
        <v>20</v>
      </c>
      <c r="N171" s="221" t="s">
        <v>48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158</v>
      </c>
      <c r="AT171" s="224" t="s">
        <v>154</v>
      </c>
      <c r="AU171" s="224" t="s">
        <v>150</v>
      </c>
      <c r="AY171" s="18" t="s">
        <v>151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158</v>
      </c>
      <c r="BM171" s="224" t="s">
        <v>648</v>
      </c>
    </row>
    <row r="172" s="13" customFormat="1">
      <c r="A172" s="13"/>
      <c r="B172" s="236"/>
      <c r="C172" s="237"/>
      <c r="D172" s="238" t="s">
        <v>250</v>
      </c>
      <c r="E172" s="239" t="s">
        <v>20</v>
      </c>
      <c r="F172" s="240" t="s">
        <v>649</v>
      </c>
      <c r="G172" s="237"/>
      <c r="H172" s="241">
        <v>13</v>
      </c>
      <c r="I172" s="242"/>
      <c r="J172" s="237"/>
      <c r="K172" s="237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250</v>
      </c>
      <c r="AU172" s="247" t="s">
        <v>150</v>
      </c>
      <c r="AV172" s="13" t="s">
        <v>85</v>
      </c>
      <c r="AW172" s="13" t="s">
        <v>38</v>
      </c>
      <c r="AX172" s="13" t="s">
        <v>8</v>
      </c>
      <c r="AY172" s="247" t="s">
        <v>151</v>
      </c>
    </row>
    <row r="173" s="2" customFormat="1" ht="24.15" customHeight="1">
      <c r="A173" s="39"/>
      <c r="B173" s="40"/>
      <c r="C173" s="213" t="s">
        <v>650</v>
      </c>
      <c r="D173" s="213" t="s">
        <v>154</v>
      </c>
      <c r="E173" s="214" t="s">
        <v>273</v>
      </c>
      <c r="F173" s="215" t="s">
        <v>274</v>
      </c>
      <c r="G173" s="216" t="s">
        <v>224</v>
      </c>
      <c r="H173" s="217">
        <v>145</v>
      </c>
      <c r="I173" s="218"/>
      <c r="J173" s="219">
        <f>ROUND(I173*H173,0)</f>
        <v>0</v>
      </c>
      <c r="K173" s="215" t="s">
        <v>20</v>
      </c>
      <c r="L173" s="45"/>
      <c r="M173" s="220" t="s">
        <v>20</v>
      </c>
      <c r="N173" s="221" t="s">
        <v>48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158</v>
      </c>
      <c r="AT173" s="224" t="s">
        <v>154</v>
      </c>
      <c r="AU173" s="224" t="s">
        <v>150</v>
      </c>
      <c r="AY173" s="18" t="s">
        <v>151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</v>
      </c>
      <c r="BK173" s="225">
        <f>ROUND(I173*H173,0)</f>
        <v>0</v>
      </c>
      <c r="BL173" s="18" t="s">
        <v>158</v>
      </c>
      <c r="BM173" s="224" t="s">
        <v>651</v>
      </c>
    </row>
    <row r="174" s="13" customFormat="1">
      <c r="A174" s="13"/>
      <c r="B174" s="236"/>
      <c r="C174" s="237"/>
      <c r="D174" s="238" t="s">
        <v>250</v>
      </c>
      <c r="E174" s="239" t="s">
        <v>20</v>
      </c>
      <c r="F174" s="240" t="s">
        <v>652</v>
      </c>
      <c r="G174" s="237"/>
      <c r="H174" s="241">
        <v>145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250</v>
      </c>
      <c r="AU174" s="247" t="s">
        <v>150</v>
      </c>
      <c r="AV174" s="13" t="s">
        <v>85</v>
      </c>
      <c r="AW174" s="13" t="s">
        <v>38</v>
      </c>
      <c r="AX174" s="13" t="s">
        <v>8</v>
      </c>
      <c r="AY174" s="247" t="s">
        <v>151</v>
      </c>
    </row>
    <row r="175" s="2" customFormat="1" ht="24.15" customHeight="1">
      <c r="A175" s="39"/>
      <c r="B175" s="40"/>
      <c r="C175" s="213" t="s">
        <v>653</v>
      </c>
      <c r="D175" s="213" t="s">
        <v>154</v>
      </c>
      <c r="E175" s="214" t="s">
        <v>654</v>
      </c>
      <c r="F175" s="215" t="s">
        <v>655</v>
      </c>
      <c r="G175" s="216" t="s">
        <v>224</v>
      </c>
      <c r="H175" s="217">
        <v>12</v>
      </c>
      <c r="I175" s="218"/>
      <c r="J175" s="219">
        <f>ROUND(I175*H175,0)</f>
        <v>0</v>
      </c>
      <c r="K175" s="215" t="s">
        <v>20</v>
      </c>
      <c r="L175" s="45"/>
      <c r="M175" s="220" t="s">
        <v>20</v>
      </c>
      <c r="N175" s="221" t="s">
        <v>48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158</v>
      </c>
      <c r="AT175" s="224" t="s">
        <v>154</v>
      </c>
      <c r="AU175" s="224" t="s">
        <v>150</v>
      </c>
      <c r="AY175" s="18" t="s">
        <v>151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158</v>
      </c>
      <c r="BM175" s="224" t="s">
        <v>656</v>
      </c>
    </row>
    <row r="176" s="2" customFormat="1" ht="24.15" customHeight="1">
      <c r="A176" s="39"/>
      <c r="B176" s="40"/>
      <c r="C176" s="213" t="s">
        <v>657</v>
      </c>
      <c r="D176" s="213" t="s">
        <v>154</v>
      </c>
      <c r="E176" s="214" t="s">
        <v>277</v>
      </c>
      <c r="F176" s="215" t="s">
        <v>278</v>
      </c>
      <c r="G176" s="216" t="s">
        <v>224</v>
      </c>
      <c r="H176" s="217">
        <v>67</v>
      </c>
      <c r="I176" s="218"/>
      <c r="J176" s="219">
        <f>ROUND(I176*H176,0)</f>
        <v>0</v>
      </c>
      <c r="K176" s="215" t="s">
        <v>20</v>
      </c>
      <c r="L176" s="45"/>
      <c r="M176" s="220" t="s">
        <v>20</v>
      </c>
      <c r="N176" s="221" t="s">
        <v>48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158</v>
      </c>
      <c r="AT176" s="224" t="s">
        <v>154</v>
      </c>
      <c r="AU176" s="224" t="s">
        <v>150</v>
      </c>
      <c r="AY176" s="18" t="s">
        <v>151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</v>
      </c>
      <c r="BK176" s="225">
        <f>ROUND(I176*H176,0)</f>
        <v>0</v>
      </c>
      <c r="BL176" s="18" t="s">
        <v>158</v>
      </c>
      <c r="BM176" s="224" t="s">
        <v>658</v>
      </c>
    </row>
    <row r="177" s="2" customFormat="1" ht="24.15" customHeight="1">
      <c r="A177" s="39"/>
      <c r="B177" s="40"/>
      <c r="C177" s="213" t="s">
        <v>659</v>
      </c>
      <c r="D177" s="213" t="s">
        <v>154</v>
      </c>
      <c r="E177" s="214" t="s">
        <v>660</v>
      </c>
      <c r="F177" s="215" t="s">
        <v>661</v>
      </c>
      <c r="G177" s="216" t="s">
        <v>224</v>
      </c>
      <c r="H177" s="217">
        <v>12</v>
      </c>
      <c r="I177" s="218"/>
      <c r="J177" s="219">
        <f>ROUND(I177*H177,0)</f>
        <v>0</v>
      </c>
      <c r="K177" s="215" t="s">
        <v>20</v>
      </c>
      <c r="L177" s="45"/>
      <c r="M177" s="220" t="s">
        <v>20</v>
      </c>
      <c r="N177" s="221" t="s">
        <v>48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158</v>
      </c>
      <c r="AT177" s="224" t="s">
        <v>154</v>
      </c>
      <c r="AU177" s="224" t="s">
        <v>150</v>
      </c>
      <c r="AY177" s="18" t="s">
        <v>151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</v>
      </c>
      <c r="BK177" s="225">
        <f>ROUND(I177*H177,0)</f>
        <v>0</v>
      </c>
      <c r="BL177" s="18" t="s">
        <v>158</v>
      </c>
      <c r="BM177" s="224" t="s">
        <v>662</v>
      </c>
    </row>
    <row r="178" s="2" customFormat="1" ht="24.15" customHeight="1">
      <c r="A178" s="39"/>
      <c r="B178" s="40"/>
      <c r="C178" s="213" t="s">
        <v>663</v>
      </c>
      <c r="D178" s="213" t="s">
        <v>154</v>
      </c>
      <c r="E178" s="214" t="s">
        <v>664</v>
      </c>
      <c r="F178" s="215" t="s">
        <v>665</v>
      </c>
      <c r="G178" s="216" t="s">
        <v>224</v>
      </c>
      <c r="H178" s="217">
        <v>67</v>
      </c>
      <c r="I178" s="218"/>
      <c r="J178" s="219">
        <f>ROUND(I178*H178,0)</f>
        <v>0</v>
      </c>
      <c r="K178" s="215" t="s">
        <v>20</v>
      </c>
      <c r="L178" s="45"/>
      <c r="M178" s="220" t="s">
        <v>20</v>
      </c>
      <c r="N178" s="221" t="s">
        <v>48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158</v>
      </c>
      <c r="AT178" s="224" t="s">
        <v>154</v>
      </c>
      <c r="AU178" s="224" t="s">
        <v>150</v>
      </c>
      <c r="AY178" s="18" t="s">
        <v>151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</v>
      </c>
      <c r="BK178" s="225">
        <f>ROUND(I178*H178,0)</f>
        <v>0</v>
      </c>
      <c r="BL178" s="18" t="s">
        <v>158</v>
      </c>
      <c r="BM178" s="224" t="s">
        <v>666</v>
      </c>
    </row>
    <row r="179" s="2" customFormat="1" ht="24.15" customHeight="1">
      <c r="A179" s="39"/>
      <c r="B179" s="40"/>
      <c r="C179" s="213" t="s">
        <v>667</v>
      </c>
      <c r="D179" s="213" t="s">
        <v>154</v>
      </c>
      <c r="E179" s="214" t="s">
        <v>668</v>
      </c>
      <c r="F179" s="215" t="s">
        <v>669</v>
      </c>
      <c r="G179" s="216" t="s">
        <v>224</v>
      </c>
      <c r="H179" s="217">
        <v>10</v>
      </c>
      <c r="I179" s="218"/>
      <c r="J179" s="219">
        <f>ROUND(I179*H179,0)</f>
        <v>0</v>
      </c>
      <c r="K179" s="215" t="s">
        <v>20</v>
      </c>
      <c r="L179" s="45"/>
      <c r="M179" s="220" t="s">
        <v>20</v>
      </c>
      <c r="N179" s="221" t="s">
        <v>48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158</v>
      </c>
      <c r="AT179" s="224" t="s">
        <v>154</v>
      </c>
      <c r="AU179" s="224" t="s">
        <v>150</v>
      </c>
      <c r="AY179" s="18" t="s">
        <v>151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</v>
      </c>
      <c r="BK179" s="225">
        <f>ROUND(I179*H179,0)</f>
        <v>0</v>
      </c>
      <c r="BL179" s="18" t="s">
        <v>158</v>
      </c>
      <c r="BM179" s="224" t="s">
        <v>670</v>
      </c>
    </row>
    <row r="180" s="2" customFormat="1" ht="16.5" customHeight="1">
      <c r="A180" s="39"/>
      <c r="B180" s="40"/>
      <c r="C180" s="226" t="s">
        <v>671</v>
      </c>
      <c r="D180" s="226" t="s">
        <v>148</v>
      </c>
      <c r="E180" s="227" t="s">
        <v>672</v>
      </c>
      <c r="F180" s="228" t="s">
        <v>673</v>
      </c>
      <c r="G180" s="229" t="s">
        <v>674</v>
      </c>
      <c r="H180" s="230">
        <v>1.5</v>
      </c>
      <c r="I180" s="231"/>
      <c r="J180" s="232">
        <f>ROUND(I180*H180,0)</f>
        <v>0</v>
      </c>
      <c r="K180" s="228" t="s">
        <v>20</v>
      </c>
      <c r="L180" s="233"/>
      <c r="M180" s="234" t="s">
        <v>20</v>
      </c>
      <c r="N180" s="235" t="s">
        <v>48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187</v>
      </c>
      <c r="AT180" s="224" t="s">
        <v>148</v>
      </c>
      <c r="AU180" s="224" t="s">
        <v>150</v>
      </c>
      <c r="AY180" s="18" t="s">
        <v>151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187</v>
      </c>
      <c r="BM180" s="224" t="s">
        <v>675</v>
      </c>
    </row>
    <row r="181" s="13" customFormat="1">
      <c r="A181" s="13"/>
      <c r="B181" s="236"/>
      <c r="C181" s="237"/>
      <c r="D181" s="238" t="s">
        <v>250</v>
      </c>
      <c r="E181" s="239" t="s">
        <v>20</v>
      </c>
      <c r="F181" s="240" t="s">
        <v>676</v>
      </c>
      <c r="G181" s="237"/>
      <c r="H181" s="241">
        <v>1.5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250</v>
      </c>
      <c r="AU181" s="247" t="s">
        <v>150</v>
      </c>
      <c r="AV181" s="13" t="s">
        <v>85</v>
      </c>
      <c r="AW181" s="13" t="s">
        <v>38</v>
      </c>
      <c r="AX181" s="13" t="s">
        <v>8</v>
      </c>
      <c r="AY181" s="247" t="s">
        <v>151</v>
      </c>
    </row>
    <row r="182" s="2" customFormat="1" ht="24.15" customHeight="1">
      <c r="A182" s="39"/>
      <c r="B182" s="40"/>
      <c r="C182" s="213" t="s">
        <v>677</v>
      </c>
      <c r="D182" s="213" t="s">
        <v>154</v>
      </c>
      <c r="E182" s="214" t="s">
        <v>678</v>
      </c>
      <c r="F182" s="215" t="s">
        <v>679</v>
      </c>
      <c r="G182" s="216" t="s">
        <v>224</v>
      </c>
      <c r="H182" s="217">
        <v>3</v>
      </c>
      <c r="I182" s="218"/>
      <c r="J182" s="219">
        <f>ROUND(I182*H182,0)</f>
        <v>0</v>
      </c>
      <c r="K182" s="215" t="s">
        <v>20</v>
      </c>
      <c r="L182" s="45"/>
      <c r="M182" s="220" t="s">
        <v>20</v>
      </c>
      <c r="N182" s="221" t="s">
        <v>48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158</v>
      </c>
      <c r="AT182" s="224" t="s">
        <v>154</v>
      </c>
      <c r="AU182" s="224" t="s">
        <v>150</v>
      </c>
      <c r="AY182" s="18" t="s">
        <v>151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</v>
      </c>
      <c r="BK182" s="225">
        <f>ROUND(I182*H182,0)</f>
        <v>0</v>
      </c>
      <c r="BL182" s="18" t="s">
        <v>158</v>
      </c>
      <c r="BM182" s="224" t="s">
        <v>680</v>
      </c>
    </row>
    <row r="183" s="2" customFormat="1" ht="16.5" customHeight="1">
      <c r="A183" s="39"/>
      <c r="B183" s="40"/>
      <c r="C183" s="226" t="s">
        <v>681</v>
      </c>
      <c r="D183" s="226" t="s">
        <v>148</v>
      </c>
      <c r="E183" s="227" t="s">
        <v>682</v>
      </c>
      <c r="F183" s="228" t="s">
        <v>683</v>
      </c>
      <c r="G183" s="229" t="s">
        <v>224</v>
      </c>
      <c r="H183" s="230">
        <v>3</v>
      </c>
      <c r="I183" s="231"/>
      <c r="J183" s="232">
        <f>ROUND(I183*H183,0)</f>
        <v>0</v>
      </c>
      <c r="K183" s="228" t="s">
        <v>20</v>
      </c>
      <c r="L183" s="233"/>
      <c r="M183" s="234" t="s">
        <v>20</v>
      </c>
      <c r="N183" s="235" t="s">
        <v>48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187</v>
      </c>
      <c r="AT183" s="224" t="s">
        <v>148</v>
      </c>
      <c r="AU183" s="224" t="s">
        <v>150</v>
      </c>
      <c r="AY183" s="18" t="s">
        <v>151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</v>
      </c>
      <c r="BK183" s="225">
        <f>ROUND(I183*H183,0)</f>
        <v>0</v>
      </c>
      <c r="BL183" s="18" t="s">
        <v>187</v>
      </c>
      <c r="BM183" s="224" t="s">
        <v>684</v>
      </c>
    </row>
    <row r="184" s="2" customFormat="1" ht="24.15" customHeight="1">
      <c r="A184" s="39"/>
      <c r="B184" s="40"/>
      <c r="C184" s="213" t="s">
        <v>685</v>
      </c>
      <c r="D184" s="213" t="s">
        <v>154</v>
      </c>
      <c r="E184" s="214" t="s">
        <v>686</v>
      </c>
      <c r="F184" s="215" t="s">
        <v>687</v>
      </c>
      <c r="G184" s="216" t="s">
        <v>224</v>
      </c>
      <c r="H184" s="217">
        <v>32</v>
      </c>
      <c r="I184" s="218"/>
      <c r="J184" s="219">
        <f>ROUND(I184*H184,0)</f>
        <v>0</v>
      </c>
      <c r="K184" s="215" t="s">
        <v>20</v>
      </c>
      <c r="L184" s="45"/>
      <c r="M184" s="220" t="s">
        <v>20</v>
      </c>
      <c r="N184" s="221" t="s">
        <v>48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158</v>
      </c>
      <c r="AT184" s="224" t="s">
        <v>154</v>
      </c>
      <c r="AU184" s="224" t="s">
        <v>150</v>
      </c>
      <c r="AY184" s="18" t="s">
        <v>151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</v>
      </c>
      <c r="BK184" s="225">
        <f>ROUND(I184*H184,0)</f>
        <v>0</v>
      </c>
      <c r="BL184" s="18" t="s">
        <v>158</v>
      </c>
      <c r="BM184" s="224" t="s">
        <v>688</v>
      </c>
    </row>
    <row r="185" s="2" customFormat="1" ht="16.5" customHeight="1">
      <c r="A185" s="39"/>
      <c r="B185" s="40"/>
      <c r="C185" s="226" t="s">
        <v>689</v>
      </c>
      <c r="D185" s="226" t="s">
        <v>148</v>
      </c>
      <c r="E185" s="227" t="s">
        <v>690</v>
      </c>
      <c r="F185" s="228" t="s">
        <v>691</v>
      </c>
      <c r="G185" s="229" t="s">
        <v>224</v>
      </c>
      <c r="H185" s="230">
        <v>4.7999999999999998</v>
      </c>
      <c r="I185" s="231"/>
      <c r="J185" s="232">
        <f>ROUND(I185*H185,0)</f>
        <v>0</v>
      </c>
      <c r="K185" s="228" t="s">
        <v>20</v>
      </c>
      <c r="L185" s="233"/>
      <c r="M185" s="234" t="s">
        <v>20</v>
      </c>
      <c r="N185" s="235" t="s">
        <v>48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187</v>
      </c>
      <c r="AT185" s="224" t="s">
        <v>148</v>
      </c>
      <c r="AU185" s="224" t="s">
        <v>150</v>
      </c>
      <c r="AY185" s="18" t="s">
        <v>151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</v>
      </c>
      <c r="BK185" s="225">
        <f>ROUND(I185*H185,0)</f>
        <v>0</v>
      </c>
      <c r="BL185" s="18" t="s">
        <v>187</v>
      </c>
      <c r="BM185" s="224" t="s">
        <v>692</v>
      </c>
    </row>
    <row r="186" s="13" customFormat="1">
      <c r="A186" s="13"/>
      <c r="B186" s="236"/>
      <c r="C186" s="237"/>
      <c r="D186" s="238" t="s">
        <v>250</v>
      </c>
      <c r="E186" s="239" t="s">
        <v>20</v>
      </c>
      <c r="F186" s="240" t="s">
        <v>693</v>
      </c>
      <c r="G186" s="237"/>
      <c r="H186" s="241">
        <v>4.7999999999999998</v>
      </c>
      <c r="I186" s="242"/>
      <c r="J186" s="237"/>
      <c r="K186" s="237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250</v>
      </c>
      <c r="AU186" s="247" t="s">
        <v>150</v>
      </c>
      <c r="AV186" s="13" t="s">
        <v>85</v>
      </c>
      <c r="AW186" s="13" t="s">
        <v>38</v>
      </c>
      <c r="AX186" s="13" t="s">
        <v>8</v>
      </c>
      <c r="AY186" s="247" t="s">
        <v>151</v>
      </c>
    </row>
    <row r="187" s="2" customFormat="1" ht="24.15" customHeight="1">
      <c r="A187" s="39"/>
      <c r="B187" s="40"/>
      <c r="C187" s="213" t="s">
        <v>694</v>
      </c>
      <c r="D187" s="213" t="s">
        <v>154</v>
      </c>
      <c r="E187" s="214" t="s">
        <v>695</v>
      </c>
      <c r="F187" s="215" t="s">
        <v>696</v>
      </c>
      <c r="G187" s="216" t="s">
        <v>224</v>
      </c>
      <c r="H187" s="217">
        <v>10</v>
      </c>
      <c r="I187" s="218"/>
      <c r="J187" s="219">
        <f>ROUND(I187*H187,0)</f>
        <v>0</v>
      </c>
      <c r="K187" s="215" t="s">
        <v>20</v>
      </c>
      <c r="L187" s="45"/>
      <c r="M187" s="220" t="s">
        <v>20</v>
      </c>
      <c r="N187" s="221" t="s">
        <v>48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158</v>
      </c>
      <c r="AT187" s="224" t="s">
        <v>154</v>
      </c>
      <c r="AU187" s="224" t="s">
        <v>150</v>
      </c>
      <c r="AY187" s="18" t="s">
        <v>151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</v>
      </c>
      <c r="BK187" s="225">
        <f>ROUND(I187*H187,0)</f>
        <v>0</v>
      </c>
      <c r="BL187" s="18" t="s">
        <v>158</v>
      </c>
      <c r="BM187" s="224" t="s">
        <v>697</v>
      </c>
    </row>
    <row r="188" s="2" customFormat="1" ht="24.15" customHeight="1">
      <c r="A188" s="39"/>
      <c r="B188" s="40"/>
      <c r="C188" s="213" t="s">
        <v>698</v>
      </c>
      <c r="D188" s="213" t="s">
        <v>154</v>
      </c>
      <c r="E188" s="214" t="s">
        <v>699</v>
      </c>
      <c r="F188" s="215" t="s">
        <v>700</v>
      </c>
      <c r="G188" s="216" t="s">
        <v>224</v>
      </c>
      <c r="H188" s="217">
        <v>32</v>
      </c>
      <c r="I188" s="218"/>
      <c r="J188" s="219">
        <f>ROUND(I188*H188,0)</f>
        <v>0</v>
      </c>
      <c r="K188" s="215" t="s">
        <v>20</v>
      </c>
      <c r="L188" s="45"/>
      <c r="M188" s="220" t="s">
        <v>20</v>
      </c>
      <c r="N188" s="221" t="s">
        <v>48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158</v>
      </c>
      <c r="AT188" s="224" t="s">
        <v>154</v>
      </c>
      <c r="AU188" s="224" t="s">
        <v>150</v>
      </c>
      <c r="AY188" s="18" t="s">
        <v>151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</v>
      </c>
      <c r="BK188" s="225">
        <f>ROUND(I188*H188,0)</f>
        <v>0</v>
      </c>
      <c r="BL188" s="18" t="s">
        <v>158</v>
      </c>
      <c r="BM188" s="224" t="s">
        <v>701</v>
      </c>
    </row>
    <row r="189" s="2" customFormat="1" ht="16.5" customHeight="1">
      <c r="A189" s="39"/>
      <c r="B189" s="40"/>
      <c r="C189" s="213" t="s">
        <v>702</v>
      </c>
      <c r="D189" s="213" t="s">
        <v>154</v>
      </c>
      <c r="E189" s="214" t="s">
        <v>703</v>
      </c>
      <c r="F189" s="215" t="s">
        <v>704</v>
      </c>
      <c r="G189" s="216" t="s">
        <v>224</v>
      </c>
      <c r="H189" s="217">
        <v>67</v>
      </c>
      <c r="I189" s="218"/>
      <c r="J189" s="219">
        <f>ROUND(I189*H189,0)</f>
        <v>0</v>
      </c>
      <c r="K189" s="215" t="s">
        <v>20</v>
      </c>
      <c r="L189" s="45"/>
      <c r="M189" s="220" t="s">
        <v>20</v>
      </c>
      <c r="N189" s="221" t="s">
        <v>48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158</v>
      </c>
      <c r="AT189" s="224" t="s">
        <v>154</v>
      </c>
      <c r="AU189" s="224" t="s">
        <v>150</v>
      </c>
      <c r="AY189" s="18" t="s">
        <v>151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</v>
      </c>
      <c r="BK189" s="225">
        <f>ROUND(I189*H189,0)</f>
        <v>0</v>
      </c>
      <c r="BL189" s="18" t="s">
        <v>158</v>
      </c>
      <c r="BM189" s="224" t="s">
        <v>705</v>
      </c>
    </row>
    <row r="190" s="2" customFormat="1" ht="24.15" customHeight="1">
      <c r="A190" s="39"/>
      <c r="B190" s="40"/>
      <c r="C190" s="213" t="s">
        <v>706</v>
      </c>
      <c r="D190" s="213" t="s">
        <v>154</v>
      </c>
      <c r="E190" s="214" t="s">
        <v>281</v>
      </c>
      <c r="F190" s="215" t="s">
        <v>282</v>
      </c>
      <c r="G190" s="216" t="s">
        <v>224</v>
      </c>
      <c r="H190" s="217">
        <v>113</v>
      </c>
      <c r="I190" s="218"/>
      <c r="J190" s="219">
        <f>ROUND(I190*H190,0)</f>
        <v>0</v>
      </c>
      <c r="K190" s="215" t="s">
        <v>20</v>
      </c>
      <c r="L190" s="45"/>
      <c r="M190" s="220" t="s">
        <v>20</v>
      </c>
      <c r="N190" s="221" t="s">
        <v>48</v>
      </c>
      <c r="O190" s="85"/>
      <c r="P190" s="222">
        <f>O190*H190</f>
        <v>0</v>
      </c>
      <c r="Q190" s="222">
        <v>0.12966</v>
      </c>
      <c r="R190" s="222">
        <f>Q190*H190</f>
        <v>14.651579999999999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158</v>
      </c>
      <c r="AT190" s="224" t="s">
        <v>154</v>
      </c>
      <c r="AU190" s="224" t="s">
        <v>150</v>
      </c>
      <c r="AY190" s="18" t="s">
        <v>151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</v>
      </c>
      <c r="BK190" s="225">
        <f>ROUND(I190*H190,0)</f>
        <v>0</v>
      </c>
      <c r="BL190" s="18" t="s">
        <v>158</v>
      </c>
      <c r="BM190" s="224" t="s">
        <v>707</v>
      </c>
    </row>
    <row r="191" s="2" customFormat="1" ht="24.15" customHeight="1">
      <c r="A191" s="39"/>
      <c r="B191" s="40"/>
      <c r="C191" s="213" t="s">
        <v>708</v>
      </c>
      <c r="D191" s="213" t="s">
        <v>154</v>
      </c>
      <c r="E191" s="214" t="s">
        <v>709</v>
      </c>
      <c r="F191" s="215" t="s">
        <v>710</v>
      </c>
      <c r="G191" s="216" t="s">
        <v>224</v>
      </c>
      <c r="H191" s="217">
        <v>12</v>
      </c>
      <c r="I191" s="218"/>
      <c r="J191" s="219">
        <f>ROUND(I191*H191,0)</f>
        <v>0</v>
      </c>
      <c r="K191" s="215" t="s">
        <v>20</v>
      </c>
      <c r="L191" s="45"/>
      <c r="M191" s="220" t="s">
        <v>20</v>
      </c>
      <c r="N191" s="221" t="s">
        <v>48</v>
      </c>
      <c r="O191" s="85"/>
      <c r="P191" s="222">
        <f>O191*H191</f>
        <v>0</v>
      </c>
      <c r="Q191" s="222">
        <v>0.20746000000000001</v>
      </c>
      <c r="R191" s="222">
        <f>Q191*H191</f>
        <v>2.4895200000000002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158</v>
      </c>
      <c r="AT191" s="224" t="s">
        <v>154</v>
      </c>
      <c r="AU191" s="224" t="s">
        <v>150</v>
      </c>
      <c r="AY191" s="18" t="s">
        <v>151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</v>
      </c>
      <c r="BK191" s="225">
        <f>ROUND(I191*H191,0)</f>
        <v>0</v>
      </c>
      <c r="BL191" s="18" t="s">
        <v>158</v>
      </c>
      <c r="BM191" s="224" t="s">
        <v>711</v>
      </c>
    </row>
    <row r="192" s="2" customFormat="1" ht="37.8" customHeight="1">
      <c r="A192" s="39"/>
      <c r="B192" s="40"/>
      <c r="C192" s="213" t="s">
        <v>712</v>
      </c>
      <c r="D192" s="213" t="s">
        <v>154</v>
      </c>
      <c r="E192" s="214" t="s">
        <v>713</v>
      </c>
      <c r="F192" s="215" t="s">
        <v>714</v>
      </c>
      <c r="G192" s="216" t="s">
        <v>715</v>
      </c>
      <c r="H192" s="217">
        <v>5.0250000000000004</v>
      </c>
      <c r="I192" s="218"/>
      <c r="J192" s="219">
        <f>ROUND(I192*H192,0)</f>
        <v>0</v>
      </c>
      <c r="K192" s="215" t="s">
        <v>20</v>
      </c>
      <c r="L192" s="45"/>
      <c r="M192" s="220" t="s">
        <v>20</v>
      </c>
      <c r="N192" s="221" t="s">
        <v>48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158</v>
      </c>
      <c r="AT192" s="224" t="s">
        <v>154</v>
      </c>
      <c r="AU192" s="224" t="s">
        <v>150</v>
      </c>
      <c r="AY192" s="18" t="s">
        <v>151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</v>
      </c>
      <c r="BK192" s="225">
        <f>ROUND(I192*H192,0)</f>
        <v>0</v>
      </c>
      <c r="BL192" s="18" t="s">
        <v>158</v>
      </c>
      <c r="BM192" s="224" t="s">
        <v>716</v>
      </c>
    </row>
    <row r="193" s="13" customFormat="1">
      <c r="A193" s="13"/>
      <c r="B193" s="236"/>
      <c r="C193" s="237"/>
      <c r="D193" s="238" t="s">
        <v>250</v>
      </c>
      <c r="E193" s="239" t="s">
        <v>20</v>
      </c>
      <c r="F193" s="240" t="s">
        <v>717</v>
      </c>
      <c r="G193" s="237"/>
      <c r="H193" s="241">
        <v>5.0250000000000004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250</v>
      </c>
      <c r="AU193" s="247" t="s">
        <v>150</v>
      </c>
      <c r="AV193" s="13" t="s">
        <v>85</v>
      </c>
      <c r="AW193" s="13" t="s">
        <v>38</v>
      </c>
      <c r="AX193" s="13" t="s">
        <v>8</v>
      </c>
      <c r="AY193" s="247" t="s">
        <v>151</v>
      </c>
    </row>
    <row r="194" s="12" customFormat="1" ht="20.88" customHeight="1">
      <c r="A194" s="12"/>
      <c r="B194" s="197"/>
      <c r="C194" s="198"/>
      <c r="D194" s="199" t="s">
        <v>76</v>
      </c>
      <c r="E194" s="211" t="s">
        <v>284</v>
      </c>
      <c r="F194" s="211" t="s">
        <v>285</v>
      </c>
      <c r="G194" s="198"/>
      <c r="H194" s="198"/>
      <c r="I194" s="201"/>
      <c r="J194" s="212">
        <f>BK194</f>
        <v>0</v>
      </c>
      <c r="K194" s="198"/>
      <c r="L194" s="203"/>
      <c r="M194" s="204"/>
      <c r="N194" s="205"/>
      <c r="O194" s="205"/>
      <c r="P194" s="206">
        <f>SUM(P195:P226)</f>
        <v>0</v>
      </c>
      <c r="Q194" s="205"/>
      <c r="R194" s="206">
        <f>SUM(R195:R226)</f>
        <v>0</v>
      </c>
      <c r="S194" s="205"/>
      <c r="T194" s="207">
        <f>SUM(T195:T226)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150</v>
      </c>
      <c r="AT194" s="209" t="s">
        <v>76</v>
      </c>
      <c r="AU194" s="209" t="s">
        <v>85</v>
      </c>
      <c r="AY194" s="208" t="s">
        <v>151</v>
      </c>
      <c r="BK194" s="210">
        <f>SUM(BK195:BK226)</f>
        <v>0</v>
      </c>
    </row>
    <row r="195" s="2" customFormat="1" ht="24.15" customHeight="1">
      <c r="A195" s="39"/>
      <c r="B195" s="40"/>
      <c r="C195" s="213" t="s">
        <v>718</v>
      </c>
      <c r="D195" s="213" t="s">
        <v>154</v>
      </c>
      <c r="E195" s="214" t="s">
        <v>719</v>
      </c>
      <c r="F195" s="215" t="s">
        <v>720</v>
      </c>
      <c r="G195" s="216" t="s">
        <v>169</v>
      </c>
      <c r="H195" s="217">
        <v>45</v>
      </c>
      <c r="I195" s="218"/>
      <c r="J195" s="219">
        <f>ROUND(I195*H195,0)</f>
        <v>0</v>
      </c>
      <c r="K195" s="215" t="s">
        <v>20</v>
      </c>
      <c r="L195" s="45"/>
      <c r="M195" s="220" t="s">
        <v>20</v>
      </c>
      <c r="N195" s="221" t="s">
        <v>48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158</v>
      </c>
      <c r="AT195" s="224" t="s">
        <v>154</v>
      </c>
      <c r="AU195" s="224" t="s">
        <v>150</v>
      </c>
      <c r="AY195" s="18" t="s">
        <v>151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</v>
      </c>
      <c r="BK195" s="225">
        <f>ROUND(I195*H195,0)</f>
        <v>0</v>
      </c>
      <c r="BL195" s="18" t="s">
        <v>158</v>
      </c>
      <c r="BM195" s="224" t="s">
        <v>721</v>
      </c>
    </row>
    <row r="196" s="2" customFormat="1" ht="24.15" customHeight="1">
      <c r="A196" s="39"/>
      <c r="B196" s="40"/>
      <c r="C196" s="213" t="s">
        <v>722</v>
      </c>
      <c r="D196" s="213" t="s">
        <v>154</v>
      </c>
      <c r="E196" s="214" t="s">
        <v>291</v>
      </c>
      <c r="F196" s="215" t="s">
        <v>292</v>
      </c>
      <c r="G196" s="216" t="s">
        <v>169</v>
      </c>
      <c r="H196" s="217">
        <v>284</v>
      </c>
      <c r="I196" s="218"/>
      <c r="J196" s="219">
        <f>ROUND(I196*H196,0)</f>
        <v>0</v>
      </c>
      <c r="K196" s="215" t="s">
        <v>20</v>
      </c>
      <c r="L196" s="45"/>
      <c r="M196" s="220" t="s">
        <v>20</v>
      </c>
      <c r="N196" s="221" t="s">
        <v>48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158</v>
      </c>
      <c r="AT196" s="224" t="s">
        <v>154</v>
      </c>
      <c r="AU196" s="224" t="s">
        <v>150</v>
      </c>
      <c r="AY196" s="18" t="s">
        <v>151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</v>
      </c>
      <c r="BK196" s="225">
        <f>ROUND(I196*H196,0)</f>
        <v>0</v>
      </c>
      <c r="BL196" s="18" t="s">
        <v>158</v>
      </c>
      <c r="BM196" s="224" t="s">
        <v>723</v>
      </c>
    </row>
    <row r="197" s="2" customFormat="1" ht="24.15" customHeight="1">
      <c r="A197" s="39"/>
      <c r="B197" s="40"/>
      <c r="C197" s="213" t="s">
        <v>724</v>
      </c>
      <c r="D197" s="213" t="s">
        <v>154</v>
      </c>
      <c r="E197" s="214" t="s">
        <v>725</v>
      </c>
      <c r="F197" s="215" t="s">
        <v>726</v>
      </c>
      <c r="G197" s="216" t="s">
        <v>169</v>
      </c>
      <c r="H197" s="217">
        <v>25</v>
      </c>
      <c r="I197" s="218"/>
      <c r="J197" s="219">
        <f>ROUND(I197*H197,0)</f>
        <v>0</v>
      </c>
      <c r="K197" s="215" t="s">
        <v>20</v>
      </c>
      <c r="L197" s="45"/>
      <c r="M197" s="220" t="s">
        <v>20</v>
      </c>
      <c r="N197" s="221" t="s">
        <v>48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158</v>
      </c>
      <c r="AT197" s="224" t="s">
        <v>154</v>
      </c>
      <c r="AU197" s="224" t="s">
        <v>150</v>
      </c>
      <c r="AY197" s="18" t="s">
        <v>151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</v>
      </c>
      <c r="BK197" s="225">
        <f>ROUND(I197*H197,0)</f>
        <v>0</v>
      </c>
      <c r="BL197" s="18" t="s">
        <v>158</v>
      </c>
      <c r="BM197" s="224" t="s">
        <v>727</v>
      </c>
    </row>
    <row r="198" s="2" customFormat="1" ht="33" customHeight="1">
      <c r="A198" s="39"/>
      <c r="B198" s="40"/>
      <c r="C198" s="213" t="s">
        <v>728</v>
      </c>
      <c r="D198" s="213" t="s">
        <v>154</v>
      </c>
      <c r="E198" s="214" t="s">
        <v>729</v>
      </c>
      <c r="F198" s="215" t="s">
        <v>730</v>
      </c>
      <c r="G198" s="216" t="s">
        <v>169</v>
      </c>
      <c r="H198" s="217">
        <v>7.5</v>
      </c>
      <c r="I198" s="218"/>
      <c r="J198" s="219">
        <f>ROUND(I198*H198,0)</f>
        <v>0</v>
      </c>
      <c r="K198" s="215" t="s">
        <v>20</v>
      </c>
      <c r="L198" s="45"/>
      <c r="M198" s="220" t="s">
        <v>20</v>
      </c>
      <c r="N198" s="221" t="s">
        <v>48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158</v>
      </c>
      <c r="AT198" s="224" t="s">
        <v>154</v>
      </c>
      <c r="AU198" s="224" t="s">
        <v>150</v>
      </c>
      <c r="AY198" s="18" t="s">
        <v>151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</v>
      </c>
      <c r="BK198" s="225">
        <f>ROUND(I198*H198,0)</f>
        <v>0</v>
      </c>
      <c r="BL198" s="18" t="s">
        <v>158</v>
      </c>
      <c r="BM198" s="224" t="s">
        <v>731</v>
      </c>
    </row>
    <row r="199" s="2" customFormat="1" ht="33" customHeight="1">
      <c r="A199" s="39"/>
      <c r="B199" s="40"/>
      <c r="C199" s="213" t="s">
        <v>732</v>
      </c>
      <c r="D199" s="213" t="s">
        <v>154</v>
      </c>
      <c r="E199" s="214" t="s">
        <v>733</v>
      </c>
      <c r="F199" s="215" t="s">
        <v>734</v>
      </c>
      <c r="G199" s="216" t="s">
        <v>169</v>
      </c>
      <c r="H199" s="217">
        <v>45</v>
      </c>
      <c r="I199" s="218"/>
      <c r="J199" s="219">
        <f>ROUND(I199*H199,0)</f>
        <v>0</v>
      </c>
      <c r="K199" s="215" t="s">
        <v>20</v>
      </c>
      <c r="L199" s="45"/>
      <c r="M199" s="220" t="s">
        <v>20</v>
      </c>
      <c r="N199" s="221" t="s">
        <v>48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158</v>
      </c>
      <c r="AT199" s="224" t="s">
        <v>154</v>
      </c>
      <c r="AU199" s="224" t="s">
        <v>150</v>
      </c>
      <c r="AY199" s="18" t="s">
        <v>151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</v>
      </c>
      <c r="BK199" s="225">
        <f>ROUND(I199*H199,0)</f>
        <v>0</v>
      </c>
      <c r="BL199" s="18" t="s">
        <v>158</v>
      </c>
      <c r="BM199" s="224" t="s">
        <v>735</v>
      </c>
    </row>
    <row r="200" s="2" customFormat="1" ht="33" customHeight="1">
      <c r="A200" s="39"/>
      <c r="B200" s="40"/>
      <c r="C200" s="213" t="s">
        <v>736</v>
      </c>
      <c r="D200" s="213" t="s">
        <v>154</v>
      </c>
      <c r="E200" s="214" t="s">
        <v>737</v>
      </c>
      <c r="F200" s="215" t="s">
        <v>738</v>
      </c>
      <c r="G200" s="216" t="s">
        <v>169</v>
      </c>
      <c r="H200" s="217">
        <v>9</v>
      </c>
      <c r="I200" s="218"/>
      <c r="J200" s="219">
        <f>ROUND(I200*H200,0)</f>
        <v>0</v>
      </c>
      <c r="K200" s="215" t="s">
        <v>20</v>
      </c>
      <c r="L200" s="45"/>
      <c r="M200" s="220" t="s">
        <v>20</v>
      </c>
      <c r="N200" s="221" t="s">
        <v>48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158</v>
      </c>
      <c r="AT200" s="224" t="s">
        <v>154</v>
      </c>
      <c r="AU200" s="224" t="s">
        <v>150</v>
      </c>
      <c r="AY200" s="18" t="s">
        <v>151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</v>
      </c>
      <c r="BK200" s="225">
        <f>ROUND(I200*H200,0)</f>
        <v>0</v>
      </c>
      <c r="BL200" s="18" t="s">
        <v>158</v>
      </c>
      <c r="BM200" s="224" t="s">
        <v>739</v>
      </c>
    </row>
    <row r="201" s="2" customFormat="1" ht="33" customHeight="1">
      <c r="A201" s="39"/>
      <c r="B201" s="40"/>
      <c r="C201" s="213" t="s">
        <v>740</v>
      </c>
      <c r="D201" s="213" t="s">
        <v>154</v>
      </c>
      <c r="E201" s="214" t="s">
        <v>741</v>
      </c>
      <c r="F201" s="215" t="s">
        <v>742</v>
      </c>
      <c r="G201" s="216" t="s">
        <v>157</v>
      </c>
      <c r="H201" s="217">
        <v>6</v>
      </c>
      <c r="I201" s="218"/>
      <c r="J201" s="219">
        <f>ROUND(I201*H201,0)</f>
        <v>0</v>
      </c>
      <c r="K201" s="215" t="s">
        <v>20</v>
      </c>
      <c r="L201" s="45"/>
      <c r="M201" s="220" t="s">
        <v>20</v>
      </c>
      <c r="N201" s="221" t="s">
        <v>48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158</v>
      </c>
      <c r="AT201" s="224" t="s">
        <v>154</v>
      </c>
      <c r="AU201" s="224" t="s">
        <v>150</v>
      </c>
      <c r="AY201" s="18" t="s">
        <v>151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</v>
      </c>
      <c r="BK201" s="225">
        <f>ROUND(I201*H201,0)</f>
        <v>0</v>
      </c>
      <c r="BL201" s="18" t="s">
        <v>158</v>
      </c>
      <c r="BM201" s="224" t="s">
        <v>743</v>
      </c>
    </row>
    <row r="202" s="2" customFormat="1" ht="24.15" customHeight="1">
      <c r="A202" s="39"/>
      <c r="B202" s="40"/>
      <c r="C202" s="213" t="s">
        <v>744</v>
      </c>
      <c r="D202" s="213" t="s">
        <v>154</v>
      </c>
      <c r="E202" s="214" t="s">
        <v>299</v>
      </c>
      <c r="F202" s="215" t="s">
        <v>300</v>
      </c>
      <c r="G202" s="216" t="s">
        <v>241</v>
      </c>
      <c r="H202" s="217">
        <v>9.3000000000000007</v>
      </c>
      <c r="I202" s="218"/>
      <c r="J202" s="219">
        <f>ROUND(I202*H202,0)</f>
        <v>0</v>
      </c>
      <c r="K202" s="215" t="s">
        <v>20</v>
      </c>
      <c r="L202" s="45"/>
      <c r="M202" s="220" t="s">
        <v>20</v>
      </c>
      <c r="N202" s="221" t="s">
        <v>48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158</v>
      </c>
      <c r="AT202" s="224" t="s">
        <v>154</v>
      </c>
      <c r="AU202" s="224" t="s">
        <v>150</v>
      </c>
      <c r="AY202" s="18" t="s">
        <v>151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</v>
      </c>
      <c r="BK202" s="225">
        <f>ROUND(I202*H202,0)</f>
        <v>0</v>
      </c>
      <c r="BL202" s="18" t="s">
        <v>158</v>
      </c>
      <c r="BM202" s="224" t="s">
        <v>745</v>
      </c>
    </row>
    <row r="203" s="2" customFormat="1" ht="24.15" customHeight="1">
      <c r="A203" s="39"/>
      <c r="B203" s="40"/>
      <c r="C203" s="213" t="s">
        <v>746</v>
      </c>
      <c r="D203" s="213" t="s">
        <v>154</v>
      </c>
      <c r="E203" s="214" t="s">
        <v>747</v>
      </c>
      <c r="F203" s="215" t="s">
        <v>748</v>
      </c>
      <c r="G203" s="216" t="s">
        <v>169</v>
      </c>
      <c r="H203" s="217">
        <v>45</v>
      </c>
      <c r="I203" s="218"/>
      <c r="J203" s="219">
        <f>ROUND(I203*H203,0)</f>
        <v>0</v>
      </c>
      <c r="K203" s="215" t="s">
        <v>20</v>
      </c>
      <c r="L203" s="45"/>
      <c r="M203" s="220" t="s">
        <v>20</v>
      </c>
      <c r="N203" s="221" t="s">
        <v>48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158</v>
      </c>
      <c r="AT203" s="224" t="s">
        <v>154</v>
      </c>
      <c r="AU203" s="224" t="s">
        <v>150</v>
      </c>
      <c r="AY203" s="18" t="s">
        <v>151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</v>
      </c>
      <c r="BK203" s="225">
        <f>ROUND(I203*H203,0)</f>
        <v>0</v>
      </c>
      <c r="BL203" s="18" t="s">
        <v>158</v>
      </c>
      <c r="BM203" s="224" t="s">
        <v>749</v>
      </c>
    </row>
    <row r="204" s="2" customFormat="1" ht="24.15" customHeight="1">
      <c r="A204" s="39"/>
      <c r="B204" s="40"/>
      <c r="C204" s="213" t="s">
        <v>750</v>
      </c>
      <c r="D204" s="213" t="s">
        <v>154</v>
      </c>
      <c r="E204" s="214" t="s">
        <v>303</v>
      </c>
      <c r="F204" s="215" t="s">
        <v>304</v>
      </c>
      <c r="G204" s="216" t="s">
        <v>169</v>
      </c>
      <c r="H204" s="217">
        <v>284</v>
      </c>
      <c r="I204" s="218"/>
      <c r="J204" s="219">
        <f>ROUND(I204*H204,0)</f>
        <v>0</v>
      </c>
      <c r="K204" s="215" t="s">
        <v>20</v>
      </c>
      <c r="L204" s="45"/>
      <c r="M204" s="220" t="s">
        <v>20</v>
      </c>
      <c r="N204" s="221" t="s">
        <v>48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158</v>
      </c>
      <c r="AT204" s="224" t="s">
        <v>154</v>
      </c>
      <c r="AU204" s="224" t="s">
        <v>150</v>
      </c>
      <c r="AY204" s="18" t="s">
        <v>151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</v>
      </c>
      <c r="BK204" s="225">
        <f>ROUND(I204*H204,0)</f>
        <v>0</v>
      </c>
      <c r="BL204" s="18" t="s">
        <v>158</v>
      </c>
      <c r="BM204" s="224" t="s">
        <v>751</v>
      </c>
    </row>
    <row r="205" s="2" customFormat="1" ht="24.15" customHeight="1">
      <c r="A205" s="39"/>
      <c r="B205" s="40"/>
      <c r="C205" s="213" t="s">
        <v>752</v>
      </c>
      <c r="D205" s="213" t="s">
        <v>154</v>
      </c>
      <c r="E205" s="214" t="s">
        <v>753</v>
      </c>
      <c r="F205" s="215" t="s">
        <v>754</v>
      </c>
      <c r="G205" s="216" t="s">
        <v>169</v>
      </c>
      <c r="H205" s="217">
        <v>25</v>
      </c>
      <c r="I205" s="218"/>
      <c r="J205" s="219">
        <f>ROUND(I205*H205,0)</f>
        <v>0</v>
      </c>
      <c r="K205" s="215" t="s">
        <v>20</v>
      </c>
      <c r="L205" s="45"/>
      <c r="M205" s="220" t="s">
        <v>20</v>
      </c>
      <c r="N205" s="221" t="s">
        <v>48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158</v>
      </c>
      <c r="AT205" s="224" t="s">
        <v>154</v>
      </c>
      <c r="AU205" s="224" t="s">
        <v>150</v>
      </c>
      <c r="AY205" s="18" t="s">
        <v>151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</v>
      </c>
      <c r="BK205" s="225">
        <f>ROUND(I205*H205,0)</f>
        <v>0</v>
      </c>
      <c r="BL205" s="18" t="s">
        <v>158</v>
      </c>
      <c r="BM205" s="224" t="s">
        <v>755</v>
      </c>
    </row>
    <row r="206" s="2" customFormat="1" ht="24.15" customHeight="1">
      <c r="A206" s="39"/>
      <c r="B206" s="40"/>
      <c r="C206" s="213" t="s">
        <v>756</v>
      </c>
      <c r="D206" s="213" t="s">
        <v>154</v>
      </c>
      <c r="E206" s="214" t="s">
        <v>757</v>
      </c>
      <c r="F206" s="215" t="s">
        <v>758</v>
      </c>
      <c r="G206" s="216" t="s">
        <v>169</v>
      </c>
      <c r="H206" s="217">
        <v>45</v>
      </c>
      <c r="I206" s="218"/>
      <c r="J206" s="219">
        <f>ROUND(I206*H206,0)</f>
        <v>0</v>
      </c>
      <c r="K206" s="215" t="s">
        <v>20</v>
      </c>
      <c r="L206" s="45"/>
      <c r="M206" s="220" t="s">
        <v>20</v>
      </c>
      <c r="N206" s="221" t="s">
        <v>48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158</v>
      </c>
      <c r="AT206" s="224" t="s">
        <v>154</v>
      </c>
      <c r="AU206" s="224" t="s">
        <v>150</v>
      </c>
      <c r="AY206" s="18" t="s">
        <v>151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</v>
      </c>
      <c r="BK206" s="225">
        <f>ROUND(I206*H206,0)</f>
        <v>0</v>
      </c>
      <c r="BL206" s="18" t="s">
        <v>158</v>
      </c>
      <c r="BM206" s="224" t="s">
        <v>759</v>
      </c>
    </row>
    <row r="207" s="2" customFormat="1" ht="24.15" customHeight="1">
      <c r="A207" s="39"/>
      <c r="B207" s="40"/>
      <c r="C207" s="213" t="s">
        <v>760</v>
      </c>
      <c r="D207" s="213" t="s">
        <v>154</v>
      </c>
      <c r="E207" s="214" t="s">
        <v>307</v>
      </c>
      <c r="F207" s="215" t="s">
        <v>308</v>
      </c>
      <c r="G207" s="216" t="s">
        <v>169</v>
      </c>
      <c r="H207" s="217">
        <v>7.5</v>
      </c>
      <c r="I207" s="218"/>
      <c r="J207" s="219">
        <f>ROUND(I207*H207,0)</f>
        <v>0</v>
      </c>
      <c r="K207" s="215" t="s">
        <v>20</v>
      </c>
      <c r="L207" s="45"/>
      <c r="M207" s="220" t="s">
        <v>20</v>
      </c>
      <c r="N207" s="221" t="s">
        <v>48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158</v>
      </c>
      <c r="AT207" s="224" t="s">
        <v>154</v>
      </c>
      <c r="AU207" s="224" t="s">
        <v>150</v>
      </c>
      <c r="AY207" s="18" t="s">
        <v>151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</v>
      </c>
      <c r="BK207" s="225">
        <f>ROUND(I207*H207,0)</f>
        <v>0</v>
      </c>
      <c r="BL207" s="18" t="s">
        <v>158</v>
      </c>
      <c r="BM207" s="224" t="s">
        <v>761</v>
      </c>
    </row>
    <row r="208" s="2" customFormat="1" ht="24.15" customHeight="1">
      <c r="A208" s="39"/>
      <c r="B208" s="40"/>
      <c r="C208" s="213" t="s">
        <v>762</v>
      </c>
      <c r="D208" s="213" t="s">
        <v>154</v>
      </c>
      <c r="E208" s="214" t="s">
        <v>763</v>
      </c>
      <c r="F208" s="215" t="s">
        <v>764</v>
      </c>
      <c r="G208" s="216" t="s">
        <v>169</v>
      </c>
      <c r="H208" s="217">
        <v>9</v>
      </c>
      <c r="I208" s="218"/>
      <c r="J208" s="219">
        <f>ROUND(I208*H208,0)</f>
        <v>0</v>
      </c>
      <c r="K208" s="215" t="s">
        <v>20</v>
      </c>
      <c r="L208" s="45"/>
      <c r="M208" s="220" t="s">
        <v>20</v>
      </c>
      <c r="N208" s="221" t="s">
        <v>48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158</v>
      </c>
      <c r="AT208" s="224" t="s">
        <v>154</v>
      </c>
      <c r="AU208" s="224" t="s">
        <v>150</v>
      </c>
      <c r="AY208" s="18" t="s">
        <v>151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</v>
      </c>
      <c r="BK208" s="225">
        <f>ROUND(I208*H208,0)</f>
        <v>0</v>
      </c>
      <c r="BL208" s="18" t="s">
        <v>158</v>
      </c>
      <c r="BM208" s="224" t="s">
        <v>765</v>
      </c>
    </row>
    <row r="209" s="2" customFormat="1" ht="24.15" customHeight="1">
      <c r="A209" s="39"/>
      <c r="B209" s="40"/>
      <c r="C209" s="213" t="s">
        <v>766</v>
      </c>
      <c r="D209" s="213" t="s">
        <v>154</v>
      </c>
      <c r="E209" s="214" t="s">
        <v>311</v>
      </c>
      <c r="F209" s="215" t="s">
        <v>312</v>
      </c>
      <c r="G209" s="216" t="s">
        <v>241</v>
      </c>
      <c r="H209" s="217">
        <v>16.5</v>
      </c>
      <c r="I209" s="218"/>
      <c r="J209" s="219">
        <f>ROUND(I209*H209,0)</f>
        <v>0</v>
      </c>
      <c r="K209" s="215" t="s">
        <v>20</v>
      </c>
      <c r="L209" s="45"/>
      <c r="M209" s="220" t="s">
        <v>20</v>
      </c>
      <c r="N209" s="221" t="s">
        <v>48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158</v>
      </c>
      <c r="AT209" s="224" t="s">
        <v>154</v>
      </c>
      <c r="AU209" s="224" t="s">
        <v>150</v>
      </c>
      <c r="AY209" s="18" t="s">
        <v>151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</v>
      </c>
      <c r="BK209" s="225">
        <f>ROUND(I209*H209,0)</f>
        <v>0</v>
      </c>
      <c r="BL209" s="18" t="s">
        <v>158</v>
      </c>
      <c r="BM209" s="224" t="s">
        <v>767</v>
      </c>
    </row>
    <row r="210" s="13" customFormat="1">
      <c r="A210" s="13"/>
      <c r="B210" s="236"/>
      <c r="C210" s="237"/>
      <c r="D210" s="238" t="s">
        <v>250</v>
      </c>
      <c r="E210" s="239" t="s">
        <v>20</v>
      </c>
      <c r="F210" s="240" t="s">
        <v>768</v>
      </c>
      <c r="G210" s="237"/>
      <c r="H210" s="241">
        <v>16.5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250</v>
      </c>
      <c r="AU210" s="247" t="s">
        <v>150</v>
      </c>
      <c r="AV210" s="13" t="s">
        <v>85</v>
      </c>
      <c r="AW210" s="13" t="s">
        <v>38</v>
      </c>
      <c r="AX210" s="13" t="s">
        <v>8</v>
      </c>
      <c r="AY210" s="247" t="s">
        <v>151</v>
      </c>
    </row>
    <row r="211" s="2" customFormat="1" ht="16.5" customHeight="1">
      <c r="A211" s="39"/>
      <c r="B211" s="40"/>
      <c r="C211" s="213" t="s">
        <v>769</v>
      </c>
      <c r="D211" s="213" t="s">
        <v>154</v>
      </c>
      <c r="E211" s="214" t="s">
        <v>770</v>
      </c>
      <c r="F211" s="215" t="s">
        <v>771</v>
      </c>
      <c r="G211" s="216" t="s">
        <v>241</v>
      </c>
      <c r="H211" s="217">
        <v>320.33499999999998</v>
      </c>
      <c r="I211" s="218"/>
      <c r="J211" s="219">
        <f>ROUND(I211*H211,0)</f>
        <v>0</v>
      </c>
      <c r="K211" s="215" t="s">
        <v>20</v>
      </c>
      <c r="L211" s="45"/>
      <c r="M211" s="220" t="s">
        <v>20</v>
      </c>
      <c r="N211" s="221" t="s">
        <v>48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158</v>
      </c>
      <c r="AT211" s="224" t="s">
        <v>154</v>
      </c>
      <c r="AU211" s="224" t="s">
        <v>150</v>
      </c>
      <c r="AY211" s="18" t="s">
        <v>151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</v>
      </c>
      <c r="BK211" s="225">
        <f>ROUND(I211*H211,0)</f>
        <v>0</v>
      </c>
      <c r="BL211" s="18" t="s">
        <v>158</v>
      </c>
      <c r="BM211" s="224" t="s">
        <v>772</v>
      </c>
    </row>
    <row r="212" s="13" customFormat="1">
      <c r="A212" s="13"/>
      <c r="B212" s="236"/>
      <c r="C212" s="237"/>
      <c r="D212" s="238" t="s">
        <v>250</v>
      </c>
      <c r="E212" s="239" t="s">
        <v>20</v>
      </c>
      <c r="F212" s="240" t="s">
        <v>773</v>
      </c>
      <c r="G212" s="237"/>
      <c r="H212" s="241">
        <v>185.40000000000001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250</v>
      </c>
      <c r="AU212" s="247" t="s">
        <v>150</v>
      </c>
      <c r="AV212" s="13" t="s">
        <v>85</v>
      </c>
      <c r="AW212" s="13" t="s">
        <v>38</v>
      </c>
      <c r="AX212" s="13" t="s">
        <v>77</v>
      </c>
      <c r="AY212" s="247" t="s">
        <v>151</v>
      </c>
    </row>
    <row r="213" s="13" customFormat="1">
      <c r="A213" s="13"/>
      <c r="B213" s="236"/>
      <c r="C213" s="237"/>
      <c r="D213" s="238" t="s">
        <v>250</v>
      </c>
      <c r="E213" s="239" t="s">
        <v>20</v>
      </c>
      <c r="F213" s="240" t="s">
        <v>774</v>
      </c>
      <c r="G213" s="237"/>
      <c r="H213" s="241">
        <v>8.5800000000000001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250</v>
      </c>
      <c r="AU213" s="247" t="s">
        <v>150</v>
      </c>
      <c r="AV213" s="13" t="s">
        <v>85</v>
      </c>
      <c r="AW213" s="13" t="s">
        <v>38</v>
      </c>
      <c r="AX213" s="13" t="s">
        <v>77</v>
      </c>
      <c r="AY213" s="247" t="s">
        <v>151</v>
      </c>
    </row>
    <row r="214" s="13" customFormat="1">
      <c r="A214" s="13"/>
      <c r="B214" s="236"/>
      <c r="C214" s="237"/>
      <c r="D214" s="238" t="s">
        <v>250</v>
      </c>
      <c r="E214" s="239" t="s">
        <v>20</v>
      </c>
      <c r="F214" s="240" t="s">
        <v>775</v>
      </c>
      <c r="G214" s="237"/>
      <c r="H214" s="241">
        <v>17.280000000000001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250</v>
      </c>
      <c r="AU214" s="247" t="s">
        <v>150</v>
      </c>
      <c r="AV214" s="13" t="s">
        <v>85</v>
      </c>
      <c r="AW214" s="13" t="s">
        <v>38</v>
      </c>
      <c r="AX214" s="13" t="s">
        <v>77</v>
      </c>
      <c r="AY214" s="247" t="s">
        <v>151</v>
      </c>
    </row>
    <row r="215" s="13" customFormat="1">
      <c r="A215" s="13"/>
      <c r="B215" s="236"/>
      <c r="C215" s="237"/>
      <c r="D215" s="238" t="s">
        <v>250</v>
      </c>
      <c r="E215" s="239" t="s">
        <v>20</v>
      </c>
      <c r="F215" s="240" t="s">
        <v>776</v>
      </c>
      <c r="G215" s="237"/>
      <c r="H215" s="241">
        <v>6.2999999999999998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250</v>
      </c>
      <c r="AU215" s="247" t="s">
        <v>150</v>
      </c>
      <c r="AV215" s="13" t="s">
        <v>85</v>
      </c>
      <c r="AW215" s="13" t="s">
        <v>38</v>
      </c>
      <c r="AX215" s="13" t="s">
        <v>77</v>
      </c>
      <c r="AY215" s="247" t="s">
        <v>151</v>
      </c>
    </row>
    <row r="216" s="13" customFormat="1">
      <c r="A216" s="13"/>
      <c r="B216" s="236"/>
      <c r="C216" s="237"/>
      <c r="D216" s="238" t="s">
        <v>250</v>
      </c>
      <c r="E216" s="239" t="s">
        <v>20</v>
      </c>
      <c r="F216" s="240" t="s">
        <v>777</v>
      </c>
      <c r="G216" s="237"/>
      <c r="H216" s="241">
        <v>56.799999999999997</v>
      </c>
      <c r="I216" s="242"/>
      <c r="J216" s="237"/>
      <c r="K216" s="237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250</v>
      </c>
      <c r="AU216" s="247" t="s">
        <v>150</v>
      </c>
      <c r="AV216" s="13" t="s">
        <v>85</v>
      </c>
      <c r="AW216" s="13" t="s">
        <v>38</v>
      </c>
      <c r="AX216" s="13" t="s">
        <v>77</v>
      </c>
      <c r="AY216" s="247" t="s">
        <v>151</v>
      </c>
    </row>
    <row r="217" s="13" customFormat="1">
      <c r="A217" s="13"/>
      <c r="B217" s="236"/>
      <c r="C217" s="237"/>
      <c r="D217" s="238" t="s">
        <v>250</v>
      </c>
      <c r="E217" s="239" t="s">
        <v>20</v>
      </c>
      <c r="F217" s="240" t="s">
        <v>778</v>
      </c>
      <c r="G217" s="237"/>
      <c r="H217" s="241">
        <v>18</v>
      </c>
      <c r="I217" s="242"/>
      <c r="J217" s="237"/>
      <c r="K217" s="237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250</v>
      </c>
      <c r="AU217" s="247" t="s">
        <v>150</v>
      </c>
      <c r="AV217" s="13" t="s">
        <v>85</v>
      </c>
      <c r="AW217" s="13" t="s">
        <v>38</v>
      </c>
      <c r="AX217" s="13" t="s">
        <v>77</v>
      </c>
      <c r="AY217" s="247" t="s">
        <v>151</v>
      </c>
    </row>
    <row r="218" s="13" customFormat="1">
      <c r="A218" s="13"/>
      <c r="B218" s="236"/>
      <c r="C218" s="237"/>
      <c r="D218" s="238" t="s">
        <v>250</v>
      </c>
      <c r="E218" s="239" t="s">
        <v>20</v>
      </c>
      <c r="F218" s="240" t="s">
        <v>779</v>
      </c>
      <c r="G218" s="237"/>
      <c r="H218" s="241">
        <v>3.375</v>
      </c>
      <c r="I218" s="242"/>
      <c r="J218" s="237"/>
      <c r="K218" s="237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250</v>
      </c>
      <c r="AU218" s="247" t="s">
        <v>150</v>
      </c>
      <c r="AV218" s="13" t="s">
        <v>85</v>
      </c>
      <c r="AW218" s="13" t="s">
        <v>38</v>
      </c>
      <c r="AX218" s="13" t="s">
        <v>77</v>
      </c>
      <c r="AY218" s="247" t="s">
        <v>151</v>
      </c>
    </row>
    <row r="219" s="13" customFormat="1">
      <c r="A219" s="13"/>
      <c r="B219" s="236"/>
      <c r="C219" s="237"/>
      <c r="D219" s="238" t="s">
        <v>250</v>
      </c>
      <c r="E219" s="239" t="s">
        <v>20</v>
      </c>
      <c r="F219" s="240" t="s">
        <v>780</v>
      </c>
      <c r="G219" s="237"/>
      <c r="H219" s="241">
        <v>8.0999999999999996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250</v>
      </c>
      <c r="AU219" s="247" t="s">
        <v>150</v>
      </c>
      <c r="AV219" s="13" t="s">
        <v>85</v>
      </c>
      <c r="AW219" s="13" t="s">
        <v>38</v>
      </c>
      <c r="AX219" s="13" t="s">
        <v>77</v>
      </c>
      <c r="AY219" s="247" t="s">
        <v>151</v>
      </c>
    </row>
    <row r="220" s="13" customFormat="1">
      <c r="A220" s="13"/>
      <c r="B220" s="236"/>
      <c r="C220" s="237"/>
      <c r="D220" s="238" t="s">
        <v>250</v>
      </c>
      <c r="E220" s="239" t="s">
        <v>20</v>
      </c>
      <c r="F220" s="240" t="s">
        <v>781</v>
      </c>
      <c r="G220" s="237"/>
      <c r="H220" s="241">
        <v>16.5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250</v>
      </c>
      <c r="AU220" s="247" t="s">
        <v>150</v>
      </c>
      <c r="AV220" s="13" t="s">
        <v>85</v>
      </c>
      <c r="AW220" s="13" t="s">
        <v>38</v>
      </c>
      <c r="AX220" s="13" t="s">
        <v>77</v>
      </c>
      <c r="AY220" s="247" t="s">
        <v>151</v>
      </c>
    </row>
    <row r="221" s="14" customFormat="1">
      <c r="A221" s="14"/>
      <c r="B221" s="248"/>
      <c r="C221" s="249"/>
      <c r="D221" s="238" t="s">
        <v>250</v>
      </c>
      <c r="E221" s="250" t="s">
        <v>20</v>
      </c>
      <c r="F221" s="251" t="s">
        <v>326</v>
      </c>
      <c r="G221" s="249"/>
      <c r="H221" s="252">
        <v>320.33499999999998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8" t="s">
        <v>250</v>
      </c>
      <c r="AU221" s="258" t="s">
        <v>150</v>
      </c>
      <c r="AV221" s="14" t="s">
        <v>166</v>
      </c>
      <c r="AW221" s="14" t="s">
        <v>38</v>
      </c>
      <c r="AX221" s="14" t="s">
        <v>8</v>
      </c>
      <c r="AY221" s="258" t="s">
        <v>151</v>
      </c>
    </row>
    <row r="222" s="2" customFormat="1" ht="24.15" customHeight="1">
      <c r="A222" s="39"/>
      <c r="B222" s="40"/>
      <c r="C222" s="213" t="s">
        <v>782</v>
      </c>
      <c r="D222" s="213" t="s">
        <v>154</v>
      </c>
      <c r="E222" s="214" t="s">
        <v>783</v>
      </c>
      <c r="F222" s="215" t="s">
        <v>784</v>
      </c>
      <c r="G222" s="216" t="s">
        <v>241</v>
      </c>
      <c r="H222" s="217">
        <v>320.33499999999998</v>
      </c>
      <c r="I222" s="218"/>
      <c r="J222" s="219">
        <f>ROUND(I222*H222,0)</f>
        <v>0</v>
      </c>
      <c r="K222" s="215" t="s">
        <v>20</v>
      </c>
      <c r="L222" s="45"/>
      <c r="M222" s="220" t="s">
        <v>20</v>
      </c>
      <c r="N222" s="221" t="s">
        <v>48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158</v>
      </c>
      <c r="AT222" s="224" t="s">
        <v>154</v>
      </c>
      <c r="AU222" s="224" t="s">
        <v>150</v>
      </c>
      <c r="AY222" s="18" t="s">
        <v>151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</v>
      </c>
      <c r="BK222" s="225">
        <f>ROUND(I222*H222,0)</f>
        <v>0</v>
      </c>
      <c r="BL222" s="18" t="s">
        <v>158</v>
      </c>
      <c r="BM222" s="224" t="s">
        <v>785</v>
      </c>
    </row>
    <row r="223" s="2" customFormat="1" ht="21.75" customHeight="1">
      <c r="A223" s="39"/>
      <c r="B223" s="40"/>
      <c r="C223" s="213" t="s">
        <v>786</v>
      </c>
      <c r="D223" s="213" t="s">
        <v>154</v>
      </c>
      <c r="E223" s="214" t="s">
        <v>243</v>
      </c>
      <c r="F223" s="215" t="s">
        <v>244</v>
      </c>
      <c r="G223" s="216" t="s">
        <v>241</v>
      </c>
      <c r="H223" s="217">
        <v>320.33499999999998</v>
      </c>
      <c r="I223" s="218"/>
      <c r="J223" s="219">
        <f>ROUND(I223*H223,0)</f>
        <v>0</v>
      </c>
      <c r="K223" s="215" t="s">
        <v>20</v>
      </c>
      <c r="L223" s="45"/>
      <c r="M223" s="220" t="s">
        <v>20</v>
      </c>
      <c r="N223" s="221" t="s">
        <v>48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158</v>
      </c>
      <c r="AT223" s="224" t="s">
        <v>154</v>
      </c>
      <c r="AU223" s="224" t="s">
        <v>150</v>
      </c>
      <c r="AY223" s="18" t="s">
        <v>151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</v>
      </c>
      <c r="BK223" s="225">
        <f>ROUND(I223*H223,0)</f>
        <v>0</v>
      </c>
      <c r="BL223" s="18" t="s">
        <v>158</v>
      </c>
      <c r="BM223" s="224" t="s">
        <v>787</v>
      </c>
    </row>
    <row r="224" s="2" customFormat="1" ht="24.15" customHeight="1">
      <c r="A224" s="39"/>
      <c r="B224" s="40"/>
      <c r="C224" s="213" t="s">
        <v>788</v>
      </c>
      <c r="D224" s="213" t="s">
        <v>154</v>
      </c>
      <c r="E224" s="214" t="s">
        <v>247</v>
      </c>
      <c r="F224" s="215" t="s">
        <v>248</v>
      </c>
      <c r="G224" s="216" t="s">
        <v>241</v>
      </c>
      <c r="H224" s="217">
        <v>6086.3649999999998</v>
      </c>
      <c r="I224" s="218"/>
      <c r="J224" s="219">
        <f>ROUND(I224*H224,0)</f>
        <v>0</v>
      </c>
      <c r="K224" s="215" t="s">
        <v>20</v>
      </c>
      <c r="L224" s="45"/>
      <c r="M224" s="220" t="s">
        <v>20</v>
      </c>
      <c r="N224" s="221" t="s">
        <v>48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158</v>
      </c>
      <c r="AT224" s="224" t="s">
        <v>154</v>
      </c>
      <c r="AU224" s="224" t="s">
        <v>150</v>
      </c>
      <c r="AY224" s="18" t="s">
        <v>151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</v>
      </c>
      <c r="BK224" s="225">
        <f>ROUND(I224*H224,0)</f>
        <v>0</v>
      </c>
      <c r="BL224" s="18" t="s">
        <v>158</v>
      </c>
      <c r="BM224" s="224" t="s">
        <v>789</v>
      </c>
    </row>
    <row r="225" s="13" customFormat="1">
      <c r="A225" s="13"/>
      <c r="B225" s="236"/>
      <c r="C225" s="237"/>
      <c r="D225" s="238" t="s">
        <v>250</v>
      </c>
      <c r="E225" s="239" t="s">
        <v>20</v>
      </c>
      <c r="F225" s="240" t="s">
        <v>790</v>
      </c>
      <c r="G225" s="237"/>
      <c r="H225" s="241">
        <v>6086.3649999999998</v>
      </c>
      <c r="I225" s="242"/>
      <c r="J225" s="237"/>
      <c r="K225" s="237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250</v>
      </c>
      <c r="AU225" s="247" t="s">
        <v>150</v>
      </c>
      <c r="AV225" s="13" t="s">
        <v>85</v>
      </c>
      <c r="AW225" s="13" t="s">
        <v>38</v>
      </c>
      <c r="AX225" s="13" t="s">
        <v>8</v>
      </c>
      <c r="AY225" s="247" t="s">
        <v>151</v>
      </c>
    </row>
    <row r="226" s="2" customFormat="1" ht="16.5" customHeight="1">
      <c r="A226" s="39"/>
      <c r="B226" s="40"/>
      <c r="C226" s="213" t="s">
        <v>791</v>
      </c>
      <c r="D226" s="213" t="s">
        <v>154</v>
      </c>
      <c r="E226" s="214" t="s">
        <v>253</v>
      </c>
      <c r="F226" s="215" t="s">
        <v>254</v>
      </c>
      <c r="G226" s="216" t="s">
        <v>241</v>
      </c>
      <c r="H226" s="217">
        <v>320.33499999999998</v>
      </c>
      <c r="I226" s="218"/>
      <c r="J226" s="219">
        <f>ROUND(I226*H226,0)</f>
        <v>0</v>
      </c>
      <c r="K226" s="215" t="s">
        <v>20</v>
      </c>
      <c r="L226" s="45"/>
      <c r="M226" s="220" t="s">
        <v>20</v>
      </c>
      <c r="N226" s="221" t="s">
        <v>48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158</v>
      </c>
      <c r="AT226" s="224" t="s">
        <v>154</v>
      </c>
      <c r="AU226" s="224" t="s">
        <v>150</v>
      </c>
      <c r="AY226" s="18" t="s">
        <v>151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</v>
      </c>
      <c r="BK226" s="225">
        <f>ROUND(I226*H226,0)</f>
        <v>0</v>
      </c>
      <c r="BL226" s="18" t="s">
        <v>158</v>
      </c>
      <c r="BM226" s="224" t="s">
        <v>792</v>
      </c>
    </row>
    <row r="227" s="12" customFormat="1" ht="20.88" customHeight="1">
      <c r="A227" s="12"/>
      <c r="B227" s="197"/>
      <c r="C227" s="198"/>
      <c r="D227" s="199" t="s">
        <v>76</v>
      </c>
      <c r="E227" s="211" t="s">
        <v>315</v>
      </c>
      <c r="F227" s="211" t="s">
        <v>316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SUM(P228:P248)</f>
        <v>0</v>
      </c>
      <c r="Q227" s="205"/>
      <c r="R227" s="206">
        <f>SUM(R228:R248)</f>
        <v>12.436910000000001</v>
      </c>
      <c r="S227" s="205"/>
      <c r="T227" s="207">
        <f>SUM(T228:T248)</f>
        <v>82.082499999999996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150</v>
      </c>
      <c r="AT227" s="209" t="s">
        <v>76</v>
      </c>
      <c r="AU227" s="209" t="s">
        <v>85</v>
      </c>
      <c r="AY227" s="208" t="s">
        <v>151</v>
      </c>
      <c r="BK227" s="210">
        <f>SUM(BK228:BK248)</f>
        <v>0</v>
      </c>
    </row>
    <row r="228" s="2" customFormat="1" ht="24.15" customHeight="1">
      <c r="A228" s="39"/>
      <c r="B228" s="40"/>
      <c r="C228" s="213" t="s">
        <v>793</v>
      </c>
      <c r="D228" s="213" t="s">
        <v>154</v>
      </c>
      <c r="E228" s="214" t="s">
        <v>794</v>
      </c>
      <c r="F228" s="215" t="s">
        <v>795</v>
      </c>
      <c r="G228" s="216" t="s">
        <v>157</v>
      </c>
      <c r="H228" s="217">
        <v>2</v>
      </c>
      <c r="I228" s="218"/>
      <c r="J228" s="219">
        <f>ROUND(I228*H228,0)</f>
        <v>0</v>
      </c>
      <c r="K228" s="215" t="s">
        <v>20</v>
      </c>
      <c r="L228" s="45"/>
      <c r="M228" s="220" t="s">
        <v>20</v>
      </c>
      <c r="N228" s="221" t="s">
        <v>48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0.38400000000000001</v>
      </c>
      <c r="T228" s="223">
        <f>S228*H228</f>
        <v>0.76800000000000002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158</v>
      </c>
      <c r="AT228" s="224" t="s">
        <v>154</v>
      </c>
      <c r="AU228" s="224" t="s">
        <v>150</v>
      </c>
      <c r="AY228" s="18" t="s">
        <v>151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</v>
      </c>
      <c r="BK228" s="225">
        <f>ROUND(I228*H228,0)</f>
        <v>0</v>
      </c>
      <c r="BL228" s="18" t="s">
        <v>158</v>
      </c>
      <c r="BM228" s="224" t="s">
        <v>796</v>
      </c>
    </row>
    <row r="229" s="2" customFormat="1" ht="24.15" customHeight="1">
      <c r="A229" s="39"/>
      <c r="B229" s="40"/>
      <c r="C229" s="213" t="s">
        <v>797</v>
      </c>
      <c r="D229" s="213" t="s">
        <v>154</v>
      </c>
      <c r="E229" s="214" t="s">
        <v>798</v>
      </c>
      <c r="F229" s="215" t="s">
        <v>799</v>
      </c>
      <c r="G229" s="216" t="s">
        <v>157</v>
      </c>
      <c r="H229" s="217">
        <v>2</v>
      </c>
      <c r="I229" s="218"/>
      <c r="J229" s="219">
        <f>ROUND(I229*H229,0)</f>
        <v>0</v>
      </c>
      <c r="K229" s="215" t="s">
        <v>20</v>
      </c>
      <c r="L229" s="45"/>
      <c r="M229" s="220" t="s">
        <v>20</v>
      </c>
      <c r="N229" s="221" t="s">
        <v>48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158</v>
      </c>
      <c r="AT229" s="224" t="s">
        <v>154</v>
      </c>
      <c r="AU229" s="224" t="s">
        <v>150</v>
      </c>
      <c r="AY229" s="18" t="s">
        <v>151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</v>
      </c>
      <c r="BK229" s="225">
        <f>ROUND(I229*H229,0)</f>
        <v>0</v>
      </c>
      <c r="BL229" s="18" t="s">
        <v>158</v>
      </c>
      <c r="BM229" s="224" t="s">
        <v>800</v>
      </c>
    </row>
    <row r="230" s="2" customFormat="1" ht="24.15" customHeight="1">
      <c r="A230" s="39"/>
      <c r="B230" s="40"/>
      <c r="C230" s="213" t="s">
        <v>801</v>
      </c>
      <c r="D230" s="213" t="s">
        <v>154</v>
      </c>
      <c r="E230" s="214" t="s">
        <v>802</v>
      </c>
      <c r="F230" s="215" t="s">
        <v>803</v>
      </c>
      <c r="G230" s="216" t="s">
        <v>157</v>
      </c>
      <c r="H230" s="217">
        <v>6</v>
      </c>
      <c r="I230" s="218"/>
      <c r="J230" s="219">
        <f>ROUND(I230*H230,0)</f>
        <v>0</v>
      </c>
      <c r="K230" s="215" t="s">
        <v>20</v>
      </c>
      <c r="L230" s="45"/>
      <c r="M230" s="220" t="s">
        <v>20</v>
      </c>
      <c r="N230" s="221" t="s">
        <v>48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158</v>
      </c>
      <c r="AT230" s="224" t="s">
        <v>154</v>
      </c>
      <c r="AU230" s="224" t="s">
        <v>150</v>
      </c>
      <c r="AY230" s="18" t="s">
        <v>151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</v>
      </c>
      <c r="BK230" s="225">
        <f>ROUND(I230*H230,0)</f>
        <v>0</v>
      </c>
      <c r="BL230" s="18" t="s">
        <v>158</v>
      </c>
      <c r="BM230" s="224" t="s">
        <v>804</v>
      </c>
    </row>
    <row r="231" s="2" customFormat="1" ht="24.15" customHeight="1">
      <c r="A231" s="39"/>
      <c r="B231" s="40"/>
      <c r="C231" s="213" t="s">
        <v>805</v>
      </c>
      <c r="D231" s="213" t="s">
        <v>154</v>
      </c>
      <c r="E231" s="214" t="s">
        <v>806</v>
      </c>
      <c r="F231" s="215" t="s">
        <v>807</v>
      </c>
      <c r="G231" s="216" t="s">
        <v>157</v>
      </c>
      <c r="H231" s="217">
        <v>1</v>
      </c>
      <c r="I231" s="218"/>
      <c r="J231" s="219">
        <f>ROUND(I231*H231,0)</f>
        <v>0</v>
      </c>
      <c r="K231" s="215" t="s">
        <v>20</v>
      </c>
      <c r="L231" s="45"/>
      <c r="M231" s="220" t="s">
        <v>20</v>
      </c>
      <c r="N231" s="221" t="s">
        <v>48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158</v>
      </c>
      <c r="AT231" s="224" t="s">
        <v>154</v>
      </c>
      <c r="AU231" s="224" t="s">
        <v>150</v>
      </c>
      <c r="AY231" s="18" t="s">
        <v>151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</v>
      </c>
      <c r="BK231" s="225">
        <f>ROUND(I231*H231,0)</f>
        <v>0</v>
      </c>
      <c r="BL231" s="18" t="s">
        <v>158</v>
      </c>
      <c r="BM231" s="224" t="s">
        <v>808</v>
      </c>
    </row>
    <row r="232" s="2" customFormat="1" ht="33" customHeight="1">
      <c r="A232" s="39"/>
      <c r="B232" s="40"/>
      <c r="C232" s="213" t="s">
        <v>809</v>
      </c>
      <c r="D232" s="213" t="s">
        <v>154</v>
      </c>
      <c r="E232" s="214" t="s">
        <v>810</v>
      </c>
      <c r="F232" s="215" t="s">
        <v>811</v>
      </c>
      <c r="G232" s="216" t="s">
        <v>169</v>
      </c>
      <c r="H232" s="217">
        <v>41.5</v>
      </c>
      <c r="I232" s="218"/>
      <c r="J232" s="219">
        <f>ROUND(I232*H232,0)</f>
        <v>0</v>
      </c>
      <c r="K232" s="215" t="s">
        <v>20</v>
      </c>
      <c r="L232" s="45"/>
      <c r="M232" s="220" t="s">
        <v>20</v>
      </c>
      <c r="N232" s="221" t="s">
        <v>48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0.092999999999999999</v>
      </c>
      <c r="T232" s="223">
        <f>S232*H232</f>
        <v>3.8595000000000002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158</v>
      </c>
      <c r="AT232" s="224" t="s">
        <v>154</v>
      </c>
      <c r="AU232" s="224" t="s">
        <v>150</v>
      </c>
      <c r="AY232" s="18" t="s">
        <v>151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</v>
      </c>
      <c r="BK232" s="225">
        <f>ROUND(I232*H232,0)</f>
        <v>0</v>
      </c>
      <c r="BL232" s="18" t="s">
        <v>158</v>
      </c>
      <c r="BM232" s="224" t="s">
        <v>812</v>
      </c>
    </row>
    <row r="233" s="2" customFormat="1" ht="33" customHeight="1">
      <c r="A233" s="39"/>
      <c r="B233" s="40"/>
      <c r="C233" s="213" t="s">
        <v>813</v>
      </c>
      <c r="D233" s="213" t="s">
        <v>154</v>
      </c>
      <c r="E233" s="214" t="s">
        <v>318</v>
      </c>
      <c r="F233" s="215" t="s">
        <v>319</v>
      </c>
      <c r="G233" s="216" t="s">
        <v>169</v>
      </c>
      <c r="H233" s="217">
        <v>309</v>
      </c>
      <c r="I233" s="218"/>
      <c r="J233" s="219">
        <f>ROUND(I233*H233,0)</f>
        <v>0</v>
      </c>
      <c r="K233" s="215" t="s">
        <v>20</v>
      </c>
      <c r="L233" s="45"/>
      <c r="M233" s="220" t="s">
        <v>20</v>
      </c>
      <c r="N233" s="221" t="s">
        <v>48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0.14599999999999999</v>
      </c>
      <c r="T233" s="223">
        <f>S233*H233</f>
        <v>45.113999999999997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158</v>
      </c>
      <c r="AT233" s="224" t="s">
        <v>154</v>
      </c>
      <c r="AU233" s="224" t="s">
        <v>150</v>
      </c>
      <c r="AY233" s="18" t="s">
        <v>151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</v>
      </c>
      <c r="BK233" s="225">
        <f>ROUND(I233*H233,0)</f>
        <v>0</v>
      </c>
      <c r="BL233" s="18" t="s">
        <v>158</v>
      </c>
      <c r="BM233" s="224" t="s">
        <v>814</v>
      </c>
    </row>
    <row r="234" s="2" customFormat="1" ht="33" customHeight="1">
      <c r="A234" s="39"/>
      <c r="B234" s="40"/>
      <c r="C234" s="213" t="s">
        <v>815</v>
      </c>
      <c r="D234" s="213" t="s">
        <v>154</v>
      </c>
      <c r="E234" s="214" t="s">
        <v>816</v>
      </c>
      <c r="F234" s="215" t="s">
        <v>817</v>
      </c>
      <c r="G234" s="216" t="s">
        <v>169</v>
      </c>
      <c r="H234" s="217">
        <v>41.5</v>
      </c>
      <c r="I234" s="218"/>
      <c r="J234" s="219">
        <f>ROUND(I234*H234,0)</f>
        <v>0</v>
      </c>
      <c r="K234" s="215" t="s">
        <v>20</v>
      </c>
      <c r="L234" s="45"/>
      <c r="M234" s="220" t="s">
        <v>20</v>
      </c>
      <c r="N234" s="221" t="s">
        <v>48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0.29199999999999998</v>
      </c>
      <c r="T234" s="223">
        <f>S234*H234</f>
        <v>12.117999999999999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158</v>
      </c>
      <c r="AT234" s="224" t="s">
        <v>154</v>
      </c>
      <c r="AU234" s="224" t="s">
        <v>150</v>
      </c>
      <c r="AY234" s="18" t="s">
        <v>151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</v>
      </c>
      <c r="BK234" s="225">
        <f>ROUND(I234*H234,0)</f>
        <v>0</v>
      </c>
      <c r="BL234" s="18" t="s">
        <v>158</v>
      </c>
      <c r="BM234" s="224" t="s">
        <v>818</v>
      </c>
    </row>
    <row r="235" s="2" customFormat="1" ht="21.75" customHeight="1">
      <c r="A235" s="39"/>
      <c r="B235" s="40"/>
      <c r="C235" s="226" t="s">
        <v>819</v>
      </c>
      <c r="D235" s="226" t="s">
        <v>148</v>
      </c>
      <c r="E235" s="227" t="s">
        <v>820</v>
      </c>
      <c r="F235" s="228" t="s">
        <v>821</v>
      </c>
      <c r="G235" s="229" t="s">
        <v>186</v>
      </c>
      <c r="H235" s="230">
        <v>825.5</v>
      </c>
      <c r="I235" s="231"/>
      <c r="J235" s="232">
        <f>ROUND(I235*H235,0)</f>
        <v>0</v>
      </c>
      <c r="K235" s="228" t="s">
        <v>20</v>
      </c>
      <c r="L235" s="233"/>
      <c r="M235" s="234" t="s">
        <v>20</v>
      </c>
      <c r="N235" s="235" t="s">
        <v>48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187</v>
      </c>
      <c r="AT235" s="224" t="s">
        <v>148</v>
      </c>
      <c r="AU235" s="224" t="s">
        <v>150</v>
      </c>
      <c r="AY235" s="18" t="s">
        <v>151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</v>
      </c>
      <c r="BK235" s="225">
        <f>ROUND(I235*H235,0)</f>
        <v>0</v>
      </c>
      <c r="BL235" s="18" t="s">
        <v>187</v>
      </c>
      <c r="BM235" s="224" t="s">
        <v>822</v>
      </c>
    </row>
    <row r="236" s="13" customFormat="1">
      <c r="A236" s="13"/>
      <c r="B236" s="236"/>
      <c r="C236" s="237"/>
      <c r="D236" s="238" t="s">
        <v>250</v>
      </c>
      <c r="E236" s="239" t="s">
        <v>20</v>
      </c>
      <c r="F236" s="240" t="s">
        <v>823</v>
      </c>
      <c r="G236" s="237"/>
      <c r="H236" s="241">
        <v>41.5</v>
      </c>
      <c r="I236" s="242"/>
      <c r="J236" s="237"/>
      <c r="K236" s="237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250</v>
      </c>
      <c r="AU236" s="247" t="s">
        <v>150</v>
      </c>
      <c r="AV236" s="13" t="s">
        <v>85</v>
      </c>
      <c r="AW236" s="13" t="s">
        <v>38</v>
      </c>
      <c r="AX236" s="13" t="s">
        <v>77</v>
      </c>
      <c r="AY236" s="247" t="s">
        <v>151</v>
      </c>
    </row>
    <row r="237" s="13" customFormat="1">
      <c r="A237" s="13"/>
      <c r="B237" s="236"/>
      <c r="C237" s="237"/>
      <c r="D237" s="238" t="s">
        <v>250</v>
      </c>
      <c r="E237" s="239" t="s">
        <v>20</v>
      </c>
      <c r="F237" s="240" t="s">
        <v>824</v>
      </c>
      <c r="G237" s="237"/>
      <c r="H237" s="241">
        <v>166</v>
      </c>
      <c r="I237" s="242"/>
      <c r="J237" s="237"/>
      <c r="K237" s="237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250</v>
      </c>
      <c r="AU237" s="247" t="s">
        <v>150</v>
      </c>
      <c r="AV237" s="13" t="s">
        <v>85</v>
      </c>
      <c r="AW237" s="13" t="s">
        <v>38</v>
      </c>
      <c r="AX237" s="13" t="s">
        <v>77</v>
      </c>
      <c r="AY237" s="247" t="s">
        <v>151</v>
      </c>
    </row>
    <row r="238" s="13" customFormat="1">
      <c r="A238" s="13"/>
      <c r="B238" s="236"/>
      <c r="C238" s="237"/>
      <c r="D238" s="238" t="s">
        <v>250</v>
      </c>
      <c r="E238" s="239" t="s">
        <v>20</v>
      </c>
      <c r="F238" s="240" t="s">
        <v>825</v>
      </c>
      <c r="G238" s="237"/>
      <c r="H238" s="241">
        <v>618</v>
      </c>
      <c r="I238" s="242"/>
      <c r="J238" s="237"/>
      <c r="K238" s="237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250</v>
      </c>
      <c r="AU238" s="247" t="s">
        <v>150</v>
      </c>
      <c r="AV238" s="13" t="s">
        <v>85</v>
      </c>
      <c r="AW238" s="13" t="s">
        <v>38</v>
      </c>
      <c r="AX238" s="13" t="s">
        <v>77</v>
      </c>
      <c r="AY238" s="247" t="s">
        <v>151</v>
      </c>
    </row>
    <row r="239" s="14" customFormat="1">
      <c r="A239" s="14"/>
      <c r="B239" s="248"/>
      <c r="C239" s="249"/>
      <c r="D239" s="238" t="s">
        <v>250</v>
      </c>
      <c r="E239" s="250" t="s">
        <v>20</v>
      </c>
      <c r="F239" s="251" t="s">
        <v>326</v>
      </c>
      <c r="G239" s="249"/>
      <c r="H239" s="252">
        <v>825.5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8" t="s">
        <v>250</v>
      </c>
      <c r="AU239" s="258" t="s">
        <v>150</v>
      </c>
      <c r="AV239" s="14" t="s">
        <v>166</v>
      </c>
      <c r="AW239" s="14" t="s">
        <v>38</v>
      </c>
      <c r="AX239" s="14" t="s">
        <v>8</v>
      </c>
      <c r="AY239" s="258" t="s">
        <v>151</v>
      </c>
    </row>
    <row r="240" s="2" customFormat="1" ht="21.75" customHeight="1">
      <c r="A240" s="39"/>
      <c r="B240" s="40"/>
      <c r="C240" s="213" t="s">
        <v>826</v>
      </c>
      <c r="D240" s="213" t="s">
        <v>154</v>
      </c>
      <c r="E240" s="214" t="s">
        <v>332</v>
      </c>
      <c r="F240" s="215" t="s">
        <v>333</v>
      </c>
      <c r="G240" s="216" t="s">
        <v>157</v>
      </c>
      <c r="H240" s="217">
        <v>47</v>
      </c>
      <c r="I240" s="218"/>
      <c r="J240" s="219">
        <f>ROUND(I240*H240,0)</f>
        <v>0</v>
      </c>
      <c r="K240" s="215" t="s">
        <v>20</v>
      </c>
      <c r="L240" s="45"/>
      <c r="M240" s="220" t="s">
        <v>20</v>
      </c>
      <c r="N240" s="221" t="s">
        <v>48</v>
      </c>
      <c r="O240" s="85"/>
      <c r="P240" s="222">
        <f>O240*H240</f>
        <v>0</v>
      </c>
      <c r="Q240" s="222">
        <v>0.0076</v>
      </c>
      <c r="R240" s="222">
        <f>Q240*H240</f>
        <v>0.35720000000000002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158</v>
      </c>
      <c r="AT240" s="224" t="s">
        <v>154</v>
      </c>
      <c r="AU240" s="224" t="s">
        <v>150</v>
      </c>
      <c r="AY240" s="18" t="s">
        <v>151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</v>
      </c>
      <c r="BK240" s="225">
        <f>ROUND(I240*H240,0)</f>
        <v>0</v>
      </c>
      <c r="BL240" s="18" t="s">
        <v>158</v>
      </c>
      <c r="BM240" s="224" t="s">
        <v>827</v>
      </c>
    </row>
    <row r="241" s="2" customFormat="1" ht="24.15" customHeight="1">
      <c r="A241" s="39"/>
      <c r="B241" s="40"/>
      <c r="C241" s="213" t="s">
        <v>828</v>
      </c>
      <c r="D241" s="213" t="s">
        <v>154</v>
      </c>
      <c r="E241" s="214" t="s">
        <v>336</v>
      </c>
      <c r="F241" s="215" t="s">
        <v>337</v>
      </c>
      <c r="G241" s="216" t="s">
        <v>169</v>
      </c>
      <c r="H241" s="217">
        <v>72</v>
      </c>
      <c r="I241" s="218"/>
      <c r="J241" s="219">
        <f>ROUND(I241*H241,0)</f>
        <v>0</v>
      </c>
      <c r="K241" s="215" t="s">
        <v>20</v>
      </c>
      <c r="L241" s="45"/>
      <c r="M241" s="220" t="s">
        <v>20</v>
      </c>
      <c r="N241" s="221" t="s">
        <v>48</v>
      </c>
      <c r="O241" s="85"/>
      <c r="P241" s="222">
        <f>O241*H241</f>
        <v>0</v>
      </c>
      <c r="Q241" s="222">
        <v>0.0019</v>
      </c>
      <c r="R241" s="222">
        <f>Q241*H241</f>
        <v>0.13680000000000001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158</v>
      </c>
      <c r="AT241" s="224" t="s">
        <v>154</v>
      </c>
      <c r="AU241" s="224" t="s">
        <v>150</v>
      </c>
      <c r="AY241" s="18" t="s">
        <v>151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</v>
      </c>
      <c r="BK241" s="225">
        <f>ROUND(I241*H241,0)</f>
        <v>0</v>
      </c>
      <c r="BL241" s="18" t="s">
        <v>158</v>
      </c>
      <c r="BM241" s="224" t="s">
        <v>829</v>
      </c>
    </row>
    <row r="242" s="2" customFormat="1" ht="33" customHeight="1">
      <c r="A242" s="39"/>
      <c r="B242" s="40"/>
      <c r="C242" s="213" t="s">
        <v>830</v>
      </c>
      <c r="D242" s="213" t="s">
        <v>154</v>
      </c>
      <c r="E242" s="214" t="s">
        <v>831</v>
      </c>
      <c r="F242" s="215" t="s">
        <v>832</v>
      </c>
      <c r="G242" s="216" t="s">
        <v>169</v>
      </c>
      <c r="H242" s="217">
        <v>56</v>
      </c>
      <c r="I242" s="218"/>
      <c r="J242" s="219">
        <f>ROUND(I242*H242,0)</f>
        <v>0</v>
      </c>
      <c r="K242" s="215" t="s">
        <v>20</v>
      </c>
      <c r="L242" s="45"/>
      <c r="M242" s="220" t="s">
        <v>20</v>
      </c>
      <c r="N242" s="221" t="s">
        <v>48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0.124</v>
      </c>
      <c r="T242" s="223">
        <f>S242*H242</f>
        <v>6.944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158</v>
      </c>
      <c r="AT242" s="224" t="s">
        <v>154</v>
      </c>
      <c r="AU242" s="224" t="s">
        <v>150</v>
      </c>
      <c r="AY242" s="18" t="s">
        <v>151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</v>
      </c>
      <c r="BK242" s="225">
        <f>ROUND(I242*H242,0)</f>
        <v>0</v>
      </c>
      <c r="BL242" s="18" t="s">
        <v>158</v>
      </c>
      <c r="BM242" s="224" t="s">
        <v>833</v>
      </c>
    </row>
    <row r="243" s="2" customFormat="1" ht="33" customHeight="1">
      <c r="A243" s="39"/>
      <c r="B243" s="40"/>
      <c r="C243" s="213" t="s">
        <v>834</v>
      </c>
      <c r="D243" s="213" t="s">
        <v>154</v>
      </c>
      <c r="E243" s="214" t="s">
        <v>835</v>
      </c>
      <c r="F243" s="215" t="s">
        <v>836</v>
      </c>
      <c r="G243" s="216" t="s">
        <v>169</v>
      </c>
      <c r="H243" s="217">
        <v>80</v>
      </c>
      <c r="I243" s="218"/>
      <c r="J243" s="219">
        <f>ROUND(I243*H243,0)</f>
        <v>0</v>
      </c>
      <c r="K243" s="215" t="s">
        <v>20</v>
      </c>
      <c r="L243" s="45"/>
      <c r="M243" s="220" t="s">
        <v>20</v>
      </c>
      <c r="N243" s="221" t="s">
        <v>48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0.023</v>
      </c>
      <c r="T243" s="223">
        <f>S243*H243</f>
        <v>1.8399999999999999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158</v>
      </c>
      <c r="AT243" s="224" t="s">
        <v>154</v>
      </c>
      <c r="AU243" s="224" t="s">
        <v>150</v>
      </c>
      <c r="AY243" s="18" t="s">
        <v>151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</v>
      </c>
      <c r="BK243" s="225">
        <f>ROUND(I243*H243,0)</f>
        <v>0</v>
      </c>
      <c r="BL243" s="18" t="s">
        <v>158</v>
      </c>
      <c r="BM243" s="224" t="s">
        <v>837</v>
      </c>
    </row>
    <row r="244" s="2" customFormat="1" ht="21.75" customHeight="1">
      <c r="A244" s="39"/>
      <c r="B244" s="40"/>
      <c r="C244" s="226" t="s">
        <v>838</v>
      </c>
      <c r="D244" s="226" t="s">
        <v>148</v>
      </c>
      <c r="E244" s="227" t="s">
        <v>839</v>
      </c>
      <c r="F244" s="228" t="s">
        <v>840</v>
      </c>
      <c r="G244" s="229" t="s">
        <v>169</v>
      </c>
      <c r="H244" s="230">
        <v>136</v>
      </c>
      <c r="I244" s="231"/>
      <c r="J244" s="232">
        <f>ROUND(I244*H244,0)</f>
        <v>0</v>
      </c>
      <c r="K244" s="228" t="s">
        <v>20</v>
      </c>
      <c r="L244" s="233"/>
      <c r="M244" s="234" t="s">
        <v>20</v>
      </c>
      <c r="N244" s="235" t="s">
        <v>48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187</v>
      </c>
      <c r="AT244" s="224" t="s">
        <v>148</v>
      </c>
      <c r="AU244" s="224" t="s">
        <v>150</v>
      </c>
      <c r="AY244" s="18" t="s">
        <v>151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</v>
      </c>
      <c r="BK244" s="225">
        <f>ROUND(I244*H244,0)</f>
        <v>0</v>
      </c>
      <c r="BL244" s="18" t="s">
        <v>187</v>
      </c>
      <c r="BM244" s="224" t="s">
        <v>841</v>
      </c>
    </row>
    <row r="245" s="13" customFormat="1">
      <c r="A245" s="13"/>
      <c r="B245" s="236"/>
      <c r="C245" s="237"/>
      <c r="D245" s="238" t="s">
        <v>250</v>
      </c>
      <c r="E245" s="239" t="s">
        <v>20</v>
      </c>
      <c r="F245" s="240" t="s">
        <v>842</v>
      </c>
      <c r="G245" s="237"/>
      <c r="H245" s="241">
        <v>136</v>
      </c>
      <c r="I245" s="242"/>
      <c r="J245" s="237"/>
      <c r="K245" s="237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250</v>
      </c>
      <c r="AU245" s="247" t="s">
        <v>150</v>
      </c>
      <c r="AV245" s="13" t="s">
        <v>85</v>
      </c>
      <c r="AW245" s="13" t="s">
        <v>38</v>
      </c>
      <c r="AX245" s="13" t="s">
        <v>8</v>
      </c>
      <c r="AY245" s="247" t="s">
        <v>151</v>
      </c>
    </row>
    <row r="246" s="2" customFormat="1" ht="24.15" customHeight="1">
      <c r="A246" s="39"/>
      <c r="B246" s="40"/>
      <c r="C246" s="213" t="s">
        <v>843</v>
      </c>
      <c r="D246" s="213" t="s">
        <v>154</v>
      </c>
      <c r="E246" s="214" t="s">
        <v>356</v>
      </c>
      <c r="F246" s="215" t="s">
        <v>357</v>
      </c>
      <c r="G246" s="216" t="s">
        <v>157</v>
      </c>
      <c r="H246" s="217">
        <v>61.5</v>
      </c>
      <c r="I246" s="218"/>
      <c r="J246" s="219">
        <f>ROUND(I246*H246,0)</f>
        <v>0</v>
      </c>
      <c r="K246" s="215" t="s">
        <v>20</v>
      </c>
      <c r="L246" s="45"/>
      <c r="M246" s="220" t="s">
        <v>20</v>
      </c>
      <c r="N246" s="221" t="s">
        <v>48</v>
      </c>
      <c r="O246" s="85"/>
      <c r="P246" s="222">
        <f>O246*H246</f>
        <v>0</v>
      </c>
      <c r="Q246" s="222">
        <v>0.19400000000000001</v>
      </c>
      <c r="R246" s="222">
        <f>Q246*H246</f>
        <v>11.931000000000001</v>
      </c>
      <c r="S246" s="222">
        <v>0.186</v>
      </c>
      <c r="T246" s="223">
        <f>S246*H246</f>
        <v>11.439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158</v>
      </c>
      <c r="AT246" s="224" t="s">
        <v>154</v>
      </c>
      <c r="AU246" s="224" t="s">
        <v>150</v>
      </c>
      <c r="AY246" s="18" t="s">
        <v>151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8</v>
      </c>
      <c r="BK246" s="225">
        <f>ROUND(I246*H246,0)</f>
        <v>0</v>
      </c>
      <c r="BL246" s="18" t="s">
        <v>158</v>
      </c>
      <c r="BM246" s="224" t="s">
        <v>844</v>
      </c>
    </row>
    <row r="247" s="2" customFormat="1" ht="16.5" customHeight="1">
      <c r="A247" s="39"/>
      <c r="B247" s="40"/>
      <c r="C247" s="226" t="s">
        <v>845</v>
      </c>
      <c r="D247" s="226" t="s">
        <v>148</v>
      </c>
      <c r="E247" s="227" t="s">
        <v>352</v>
      </c>
      <c r="F247" s="228" t="s">
        <v>353</v>
      </c>
      <c r="G247" s="229" t="s">
        <v>186</v>
      </c>
      <c r="H247" s="230">
        <v>65</v>
      </c>
      <c r="I247" s="231"/>
      <c r="J247" s="232">
        <f>ROUND(I247*H247,0)</f>
        <v>0</v>
      </c>
      <c r="K247" s="228" t="s">
        <v>20</v>
      </c>
      <c r="L247" s="233"/>
      <c r="M247" s="234" t="s">
        <v>20</v>
      </c>
      <c r="N247" s="235" t="s">
        <v>48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187</v>
      </c>
      <c r="AT247" s="224" t="s">
        <v>148</v>
      </c>
      <c r="AU247" s="224" t="s">
        <v>150</v>
      </c>
      <c r="AY247" s="18" t="s">
        <v>151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</v>
      </c>
      <c r="BK247" s="225">
        <f>ROUND(I247*H247,0)</f>
        <v>0</v>
      </c>
      <c r="BL247" s="18" t="s">
        <v>187</v>
      </c>
      <c r="BM247" s="224" t="s">
        <v>846</v>
      </c>
    </row>
    <row r="248" s="2" customFormat="1" ht="38.55" customHeight="1">
      <c r="A248" s="39"/>
      <c r="B248" s="40"/>
      <c r="C248" s="213" t="s">
        <v>847</v>
      </c>
      <c r="D248" s="213" t="s">
        <v>154</v>
      </c>
      <c r="E248" s="214" t="s">
        <v>848</v>
      </c>
      <c r="F248" s="215" t="s">
        <v>849</v>
      </c>
      <c r="G248" s="216" t="s">
        <v>157</v>
      </c>
      <c r="H248" s="217">
        <v>3</v>
      </c>
      <c r="I248" s="218"/>
      <c r="J248" s="219">
        <f>ROUND(I248*H248,0)</f>
        <v>0</v>
      </c>
      <c r="K248" s="215" t="s">
        <v>20</v>
      </c>
      <c r="L248" s="45"/>
      <c r="M248" s="220" t="s">
        <v>20</v>
      </c>
      <c r="N248" s="221" t="s">
        <v>48</v>
      </c>
      <c r="O248" s="85"/>
      <c r="P248" s="222">
        <f>O248*H248</f>
        <v>0</v>
      </c>
      <c r="Q248" s="222">
        <v>0.0039699999999999996</v>
      </c>
      <c r="R248" s="222">
        <f>Q248*H248</f>
        <v>0.011909999999999999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166</v>
      </c>
      <c r="AT248" s="224" t="s">
        <v>154</v>
      </c>
      <c r="AU248" s="224" t="s">
        <v>150</v>
      </c>
      <c r="AY248" s="18" t="s">
        <v>151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</v>
      </c>
      <c r="BK248" s="225">
        <f>ROUND(I248*H248,0)</f>
        <v>0</v>
      </c>
      <c r="BL248" s="18" t="s">
        <v>166</v>
      </c>
      <c r="BM248" s="224" t="s">
        <v>850</v>
      </c>
    </row>
    <row r="249" s="12" customFormat="1" ht="20.88" customHeight="1">
      <c r="A249" s="12"/>
      <c r="B249" s="197"/>
      <c r="C249" s="198"/>
      <c r="D249" s="199" t="s">
        <v>76</v>
      </c>
      <c r="E249" s="211" t="s">
        <v>383</v>
      </c>
      <c r="F249" s="211" t="s">
        <v>384</v>
      </c>
      <c r="G249" s="198"/>
      <c r="H249" s="198"/>
      <c r="I249" s="201"/>
      <c r="J249" s="212">
        <f>BK249</f>
        <v>0</v>
      </c>
      <c r="K249" s="198"/>
      <c r="L249" s="203"/>
      <c r="M249" s="204"/>
      <c r="N249" s="205"/>
      <c r="O249" s="205"/>
      <c r="P249" s="206">
        <f>SUM(P250:P252)</f>
        <v>0</v>
      </c>
      <c r="Q249" s="205"/>
      <c r="R249" s="206">
        <f>SUM(R250:R252)</f>
        <v>0.0035200000000000006</v>
      </c>
      <c r="S249" s="205"/>
      <c r="T249" s="207">
        <f>SUM(T250:T252)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8" t="s">
        <v>150</v>
      </c>
      <c r="AT249" s="209" t="s">
        <v>76</v>
      </c>
      <c r="AU249" s="209" t="s">
        <v>85</v>
      </c>
      <c r="AY249" s="208" t="s">
        <v>151</v>
      </c>
      <c r="BK249" s="210">
        <f>SUM(BK250:BK252)</f>
        <v>0</v>
      </c>
    </row>
    <row r="250" s="2" customFormat="1" ht="24.15" customHeight="1">
      <c r="A250" s="39"/>
      <c r="B250" s="40"/>
      <c r="C250" s="213" t="s">
        <v>851</v>
      </c>
      <c r="D250" s="213" t="s">
        <v>154</v>
      </c>
      <c r="E250" s="214" t="s">
        <v>386</v>
      </c>
      <c r="F250" s="215" t="s">
        <v>387</v>
      </c>
      <c r="G250" s="216" t="s">
        <v>388</v>
      </c>
      <c r="H250" s="217">
        <v>0.40000000000000002</v>
      </c>
      <c r="I250" s="218"/>
      <c r="J250" s="219">
        <f>ROUND(I250*H250,0)</f>
        <v>0</v>
      </c>
      <c r="K250" s="215" t="s">
        <v>20</v>
      </c>
      <c r="L250" s="45"/>
      <c r="M250" s="220" t="s">
        <v>20</v>
      </c>
      <c r="N250" s="221" t="s">
        <v>48</v>
      </c>
      <c r="O250" s="85"/>
      <c r="P250" s="222">
        <f>O250*H250</f>
        <v>0</v>
      </c>
      <c r="Q250" s="222">
        <v>0.0088000000000000005</v>
      </c>
      <c r="R250" s="222">
        <f>Q250*H250</f>
        <v>0.0035200000000000006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158</v>
      </c>
      <c r="AT250" s="224" t="s">
        <v>154</v>
      </c>
      <c r="AU250" s="224" t="s">
        <v>150</v>
      </c>
      <c r="AY250" s="18" t="s">
        <v>151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</v>
      </c>
      <c r="BK250" s="225">
        <f>ROUND(I250*H250,0)</f>
        <v>0</v>
      </c>
      <c r="BL250" s="18" t="s">
        <v>158</v>
      </c>
      <c r="BM250" s="224" t="s">
        <v>852</v>
      </c>
    </row>
    <row r="251" s="2" customFormat="1" ht="24.15" customHeight="1">
      <c r="A251" s="39"/>
      <c r="B251" s="40"/>
      <c r="C251" s="213" t="s">
        <v>853</v>
      </c>
      <c r="D251" s="213" t="s">
        <v>154</v>
      </c>
      <c r="E251" s="214" t="s">
        <v>391</v>
      </c>
      <c r="F251" s="215" t="s">
        <v>392</v>
      </c>
      <c r="G251" s="216" t="s">
        <v>157</v>
      </c>
      <c r="H251" s="217">
        <v>6</v>
      </c>
      <c r="I251" s="218"/>
      <c r="J251" s="219">
        <f>ROUND(I251*H251,0)</f>
        <v>0</v>
      </c>
      <c r="K251" s="215" t="s">
        <v>20</v>
      </c>
      <c r="L251" s="45"/>
      <c r="M251" s="220" t="s">
        <v>20</v>
      </c>
      <c r="N251" s="221" t="s">
        <v>48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158</v>
      </c>
      <c r="AT251" s="224" t="s">
        <v>154</v>
      </c>
      <c r="AU251" s="224" t="s">
        <v>150</v>
      </c>
      <c r="AY251" s="18" t="s">
        <v>151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</v>
      </c>
      <c r="BK251" s="225">
        <f>ROUND(I251*H251,0)</f>
        <v>0</v>
      </c>
      <c r="BL251" s="18" t="s">
        <v>158</v>
      </c>
      <c r="BM251" s="224" t="s">
        <v>854</v>
      </c>
    </row>
    <row r="252" s="2" customFormat="1" ht="24.15" customHeight="1">
      <c r="A252" s="39"/>
      <c r="B252" s="40"/>
      <c r="C252" s="213" t="s">
        <v>855</v>
      </c>
      <c r="D252" s="213" t="s">
        <v>154</v>
      </c>
      <c r="E252" s="214" t="s">
        <v>395</v>
      </c>
      <c r="F252" s="215" t="s">
        <v>396</v>
      </c>
      <c r="G252" s="216" t="s">
        <v>157</v>
      </c>
      <c r="H252" s="217">
        <v>2</v>
      </c>
      <c r="I252" s="218"/>
      <c r="J252" s="219">
        <f>ROUND(I252*H252,0)</f>
        <v>0</v>
      </c>
      <c r="K252" s="215" t="s">
        <v>20</v>
      </c>
      <c r="L252" s="45"/>
      <c r="M252" s="220" t="s">
        <v>20</v>
      </c>
      <c r="N252" s="221" t="s">
        <v>48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158</v>
      </c>
      <c r="AT252" s="224" t="s">
        <v>154</v>
      </c>
      <c r="AU252" s="224" t="s">
        <v>150</v>
      </c>
      <c r="AY252" s="18" t="s">
        <v>151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</v>
      </c>
      <c r="BK252" s="225">
        <f>ROUND(I252*H252,0)</f>
        <v>0</v>
      </c>
      <c r="BL252" s="18" t="s">
        <v>158</v>
      </c>
      <c r="BM252" s="224" t="s">
        <v>856</v>
      </c>
    </row>
    <row r="253" s="12" customFormat="1" ht="25.92" customHeight="1">
      <c r="A253" s="12"/>
      <c r="B253" s="197"/>
      <c r="C253" s="198"/>
      <c r="D253" s="199" t="s">
        <v>76</v>
      </c>
      <c r="E253" s="200" t="s">
        <v>398</v>
      </c>
      <c r="F253" s="200" t="s">
        <v>399</v>
      </c>
      <c r="G253" s="198"/>
      <c r="H253" s="198"/>
      <c r="I253" s="201"/>
      <c r="J253" s="202">
        <f>BK253</f>
        <v>0</v>
      </c>
      <c r="K253" s="198"/>
      <c r="L253" s="203"/>
      <c r="M253" s="204"/>
      <c r="N253" s="205"/>
      <c r="O253" s="205"/>
      <c r="P253" s="206">
        <f>SUM(P254:P257)</f>
        <v>0</v>
      </c>
      <c r="Q253" s="205"/>
      <c r="R253" s="206">
        <f>SUM(R254:R257)</f>
        <v>0.060899999999999996</v>
      </c>
      <c r="S253" s="205"/>
      <c r="T253" s="207">
        <f>SUM(T254:T257)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8" t="s">
        <v>166</v>
      </c>
      <c r="AT253" s="209" t="s">
        <v>76</v>
      </c>
      <c r="AU253" s="209" t="s">
        <v>77</v>
      </c>
      <c r="AY253" s="208" t="s">
        <v>151</v>
      </c>
      <c r="BK253" s="210">
        <f>SUM(BK254:BK257)</f>
        <v>0</v>
      </c>
    </row>
    <row r="254" s="2" customFormat="1" ht="21.75" customHeight="1">
      <c r="A254" s="39"/>
      <c r="B254" s="40"/>
      <c r="C254" s="213" t="s">
        <v>857</v>
      </c>
      <c r="D254" s="213" t="s">
        <v>154</v>
      </c>
      <c r="E254" s="214" t="s">
        <v>401</v>
      </c>
      <c r="F254" s="215" t="s">
        <v>402</v>
      </c>
      <c r="G254" s="216" t="s">
        <v>157</v>
      </c>
      <c r="H254" s="217">
        <v>14</v>
      </c>
      <c r="I254" s="218"/>
      <c r="J254" s="219">
        <f>ROUND(I254*H254,0)</f>
        <v>0</v>
      </c>
      <c r="K254" s="215" t="s">
        <v>20</v>
      </c>
      <c r="L254" s="45"/>
      <c r="M254" s="220" t="s">
        <v>20</v>
      </c>
      <c r="N254" s="221" t="s">
        <v>48</v>
      </c>
      <c r="O254" s="85"/>
      <c r="P254" s="222">
        <f>O254*H254</f>
        <v>0</v>
      </c>
      <c r="Q254" s="222">
        <v>0.00064999999999999997</v>
      </c>
      <c r="R254" s="222">
        <f>Q254*H254</f>
        <v>0.0091000000000000004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403</v>
      </c>
      <c r="AT254" s="224" t="s">
        <v>154</v>
      </c>
      <c r="AU254" s="224" t="s">
        <v>8</v>
      </c>
      <c r="AY254" s="18" t="s">
        <v>151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</v>
      </c>
      <c r="BK254" s="225">
        <f>ROUND(I254*H254,0)</f>
        <v>0</v>
      </c>
      <c r="BL254" s="18" t="s">
        <v>403</v>
      </c>
      <c r="BM254" s="224" t="s">
        <v>858</v>
      </c>
    </row>
    <row r="255" s="2" customFormat="1" ht="21.75" customHeight="1">
      <c r="A255" s="39"/>
      <c r="B255" s="40"/>
      <c r="C255" s="213" t="s">
        <v>859</v>
      </c>
      <c r="D255" s="213" t="s">
        <v>154</v>
      </c>
      <c r="E255" s="214" t="s">
        <v>406</v>
      </c>
      <c r="F255" s="215" t="s">
        <v>407</v>
      </c>
      <c r="G255" s="216" t="s">
        <v>157</v>
      </c>
      <c r="H255" s="217">
        <v>14</v>
      </c>
      <c r="I255" s="218"/>
      <c r="J255" s="219">
        <f>ROUND(I255*H255,0)</f>
        <v>0</v>
      </c>
      <c r="K255" s="215" t="s">
        <v>20</v>
      </c>
      <c r="L255" s="45"/>
      <c r="M255" s="220" t="s">
        <v>20</v>
      </c>
      <c r="N255" s="221" t="s">
        <v>48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403</v>
      </c>
      <c r="AT255" s="224" t="s">
        <v>154</v>
      </c>
      <c r="AU255" s="224" t="s">
        <v>8</v>
      </c>
      <c r="AY255" s="18" t="s">
        <v>151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</v>
      </c>
      <c r="BK255" s="225">
        <f>ROUND(I255*H255,0)</f>
        <v>0</v>
      </c>
      <c r="BL255" s="18" t="s">
        <v>403</v>
      </c>
      <c r="BM255" s="224" t="s">
        <v>860</v>
      </c>
    </row>
    <row r="256" s="2" customFormat="1" ht="24.15" customHeight="1">
      <c r="A256" s="39"/>
      <c r="B256" s="40"/>
      <c r="C256" s="213" t="s">
        <v>861</v>
      </c>
      <c r="D256" s="213" t="s">
        <v>154</v>
      </c>
      <c r="E256" s="214" t="s">
        <v>410</v>
      </c>
      <c r="F256" s="215" t="s">
        <v>411</v>
      </c>
      <c r="G256" s="216" t="s">
        <v>169</v>
      </c>
      <c r="H256" s="217">
        <v>370</v>
      </c>
      <c r="I256" s="218"/>
      <c r="J256" s="219">
        <f>ROUND(I256*H256,0)</f>
        <v>0</v>
      </c>
      <c r="K256" s="215" t="s">
        <v>20</v>
      </c>
      <c r="L256" s="45"/>
      <c r="M256" s="220" t="s">
        <v>20</v>
      </c>
      <c r="N256" s="221" t="s">
        <v>48</v>
      </c>
      <c r="O256" s="85"/>
      <c r="P256" s="222">
        <f>O256*H256</f>
        <v>0</v>
      </c>
      <c r="Q256" s="222">
        <v>0.00013999999999999999</v>
      </c>
      <c r="R256" s="222">
        <f>Q256*H256</f>
        <v>0.051799999999999999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403</v>
      </c>
      <c r="AT256" s="224" t="s">
        <v>154</v>
      </c>
      <c r="AU256" s="224" t="s">
        <v>8</v>
      </c>
      <c r="AY256" s="18" t="s">
        <v>151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</v>
      </c>
      <c r="BK256" s="225">
        <f>ROUND(I256*H256,0)</f>
        <v>0</v>
      </c>
      <c r="BL256" s="18" t="s">
        <v>403</v>
      </c>
      <c r="BM256" s="224" t="s">
        <v>862</v>
      </c>
    </row>
    <row r="257" s="2" customFormat="1" ht="24.15" customHeight="1">
      <c r="A257" s="39"/>
      <c r="B257" s="40"/>
      <c r="C257" s="213" t="s">
        <v>863</v>
      </c>
      <c r="D257" s="213" t="s">
        <v>154</v>
      </c>
      <c r="E257" s="214" t="s">
        <v>414</v>
      </c>
      <c r="F257" s="215" t="s">
        <v>415</v>
      </c>
      <c r="G257" s="216" t="s">
        <v>169</v>
      </c>
      <c r="H257" s="217">
        <v>370</v>
      </c>
      <c r="I257" s="218"/>
      <c r="J257" s="219">
        <f>ROUND(I257*H257,0)</f>
        <v>0</v>
      </c>
      <c r="K257" s="215" t="s">
        <v>20</v>
      </c>
      <c r="L257" s="45"/>
      <c r="M257" s="259" t="s">
        <v>20</v>
      </c>
      <c r="N257" s="260" t="s">
        <v>48</v>
      </c>
      <c r="O257" s="261"/>
      <c r="P257" s="262">
        <f>O257*H257</f>
        <v>0</v>
      </c>
      <c r="Q257" s="262">
        <v>0</v>
      </c>
      <c r="R257" s="262">
        <f>Q257*H257</f>
        <v>0</v>
      </c>
      <c r="S257" s="262">
        <v>0</v>
      </c>
      <c r="T257" s="26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403</v>
      </c>
      <c r="AT257" s="224" t="s">
        <v>154</v>
      </c>
      <c r="AU257" s="224" t="s">
        <v>8</v>
      </c>
      <c r="AY257" s="18" t="s">
        <v>151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</v>
      </c>
      <c r="BK257" s="225">
        <f>ROUND(I257*H257,0)</f>
        <v>0</v>
      </c>
      <c r="BL257" s="18" t="s">
        <v>403</v>
      </c>
      <c r="BM257" s="224" t="s">
        <v>864</v>
      </c>
    </row>
    <row r="258" s="2" customFormat="1" ht="6.96" customHeight="1">
      <c r="A258" s="39"/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45"/>
      <c r="M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</sheetData>
  <sheetProtection sheet="1" autoFilter="0" formatColumns="0" formatRows="0" objects="1" scenarios="1" spinCount="100000" saltValue="wkvY2cQGcyUbVZNLKI2Ri4J1uUx4F2Hebp7qSnTREd1o9hgC76MN1dY15PNGThgIFDoozAcdvVb7wCtRkSffzA==" hashValue="2tBXK7BVmpGGEZHQJ2uLRug/LWcFJMrhro1f0aXM+5Nq25nfUip7EPmCSVzn7V6cNE6JQONL+pIjy2PT6AbvuQ==" algorithmName="SHA-512" password="CCF2"/>
  <autoFilter ref="C92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471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865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ROUND(J88,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ROUND((SUM(BE88:BE191)),  0)</f>
        <v>0</v>
      </c>
      <c r="G35" s="39"/>
      <c r="H35" s="39"/>
      <c r="I35" s="158">
        <v>0.20999999999999999</v>
      </c>
      <c r="J35" s="157">
        <f>ROUND(((SUM(BE88:BE191))*I35),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ROUND((SUM(BF88:BF191)),  0)</f>
        <v>0</v>
      </c>
      <c r="G36" s="39"/>
      <c r="H36" s="39"/>
      <c r="I36" s="158">
        <v>0.14999999999999999</v>
      </c>
      <c r="J36" s="157">
        <f>ROUND(((SUM(BF88:BF191))*I36),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ROUND((SUM(BG88:BG191)),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ROUND((SUM(BH88:BH191)),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ROUND((SUM(BI88:BI191)),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471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932/TSK - Požadavky TSK na povrchy kNN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127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J91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135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17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70" t="str">
        <f>E7</f>
        <v>Praha 6 - Vokovice, Vokovická, přeložka TS 4893, kVN a kNN, S-146587 aktualizace 23 - TSK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119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471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121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932/TSK - Požadavky TSK na povrchy kNN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22</v>
      </c>
      <c r="D82" s="41"/>
      <c r="E82" s="41"/>
      <c r="F82" s="28" t="str">
        <f>F14</f>
        <v>Praha 6 - Vokovice</v>
      </c>
      <c r="G82" s="41"/>
      <c r="H82" s="41"/>
      <c r="I82" s="33" t="s">
        <v>24</v>
      </c>
      <c r="J82" s="73" t="str">
        <f>IF(J14="","",J14)</f>
        <v>27. 1. 2023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26</v>
      </c>
      <c r="D84" s="41"/>
      <c r="E84" s="41"/>
      <c r="F84" s="28" t="str">
        <f>E17</f>
        <v>Městská část Praha 6</v>
      </c>
      <c r="G84" s="41"/>
      <c r="H84" s="41"/>
      <c r="I84" s="33" t="s">
        <v>34</v>
      </c>
      <c r="J84" s="37" t="str">
        <f>E23</f>
        <v>Jiří Kroupa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32</v>
      </c>
      <c r="D85" s="41"/>
      <c r="E85" s="41"/>
      <c r="F85" s="28" t="str">
        <f>IF(E20="","",E20)</f>
        <v>Vyplň údaj</v>
      </c>
      <c r="G85" s="41"/>
      <c r="H85" s="41"/>
      <c r="I85" s="33" t="s">
        <v>39</v>
      </c>
      <c r="J85" s="37" t="str">
        <f>E26</f>
        <v>VlKu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136</v>
      </c>
      <c r="D87" s="189" t="s">
        <v>62</v>
      </c>
      <c r="E87" s="189" t="s">
        <v>58</v>
      </c>
      <c r="F87" s="189" t="s">
        <v>59</v>
      </c>
      <c r="G87" s="189" t="s">
        <v>137</v>
      </c>
      <c r="H87" s="189" t="s">
        <v>138</v>
      </c>
      <c r="I87" s="189" t="s">
        <v>139</v>
      </c>
      <c r="J87" s="189" t="s">
        <v>125</v>
      </c>
      <c r="K87" s="190" t="s">
        <v>140</v>
      </c>
      <c r="L87" s="191"/>
      <c r="M87" s="93" t="s">
        <v>20</v>
      </c>
      <c r="N87" s="94" t="s">
        <v>47</v>
      </c>
      <c r="O87" s="94" t="s">
        <v>141</v>
      </c>
      <c r="P87" s="94" t="s">
        <v>142</v>
      </c>
      <c r="Q87" s="94" t="s">
        <v>143</v>
      </c>
      <c r="R87" s="94" t="s">
        <v>144</v>
      </c>
      <c r="S87" s="94" t="s">
        <v>145</v>
      </c>
      <c r="T87" s="95" t="s">
        <v>146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147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15.020084000000001</v>
      </c>
      <c r="S88" s="97"/>
      <c r="T88" s="195">
        <f>T89</f>
        <v>187.80500000000001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76</v>
      </c>
      <c r="AU88" s="18" t="s">
        <v>126</v>
      </c>
      <c r="BK88" s="196">
        <f>BK89</f>
        <v>0</v>
      </c>
    </row>
    <row r="89" s="12" customFormat="1" ht="25.92" customHeight="1">
      <c r="A89" s="12"/>
      <c r="B89" s="197"/>
      <c r="C89" s="198"/>
      <c r="D89" s="199" t="s">
        <v>76</v>
      </c>
      <c r="E89" s="200" t="s">
        <v>148</v>
      </c>
      <c r="F89" s="200" t="s">
        <v>149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15.020084000000001</v>
      </c>
      <c r="S89" s="205"/>
      <c r="T89" s="207">
        <f>T90</f>
        <v>187.80500000000001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150</v>
      </c>
      <c r="AT89" s="209" t="s">
        <v>76</v>
      </c>
      <c r="AU89" s="209" t="s">
        <v>77</v>
      </c>
      <c r="AY89" s="208" t="s">
        <v>151</v>
      </c>
      <c r="BK89" s="210">
        <f>BK90</f>
        <v>0</v>
      </c>
    </row>
    <row r="90" s="12" customFormat="1" ht="22.8" customHeight="1">
      <c r="A90" s="12"/>
      <c r="B90" s="197"/>
      <c r="C90" s="198"/>
      <c r="D90" s="199" t="s">
        <v>76</v>
      </c>
      <c r="E90" s="211" t="s">
        <v>217</v>
      </c>
      <c r="F90" s="211" t="s">
        <v>218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P91</f>
        <v>0</v>
      </c>
      <c r="Q90" s="205"/>
      <c r="R90" s="206">
        <f>R91</f>
        <v>15.020084000000001</v>
      </c>
      <c r="S90" s="205"/>
      <c r="T90" s="207">
        <f>T91</f>
        <v>187.80500000000001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150</v>
      </c>
      <c r="AT90" s="209" t="s">
        <v>76</v>
      </c>
      <c r="AU90" s="209" t="s">
        <v>8</v>
      </c>
      <c r="AY90" s="208" t="s">
        <v>151</v>
      </c>
      <c r="BK90" s="210">
        <f>BK91</f>
        <v>0</v>
      </c>
    </row>
    <row r="91" s="12" customFormat="1" ht="20.88" customHeight="1">
      <c r="A91" s="12"/>
      <c r="B91" s="197"/>
      <c r="C91" s="198"/>
      <c r="D91" s="199" t="s">
        <v>76</v>
      </c>
      <c r="E91" s="211" t="s">
        <v>219</v>
      </c>
      <c r="F91" s="211" t="s">
        <v>220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SUM(P92:P191)</f>
        <v>0</v>
      </c>
      <c r="Q91" s="205"/>
      <c r="R91" s="206">
        <f>SUM(R92:R191)</f>
        <v>15.020084000000001</v>
      </c>
      <c r="S91" s="205"/>
      <c r="T91" s="207">
        <f>SUM(T92:T191)</f>
        <v>187.80500000000001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150</v>
      </c>
      <c r="AT91" s="209" t="s">
        <v>76</v>
      </c>
      <c r="AU91" s="209" t="s">
        <v>85</v>
      </c>
      <c r="AY91" s="208" t="s">
        <v>151</v>
      </c>
      <c r="BK91" s="210">
        <f>SUM(BK92:BK191)</f>
        <v>0</v>
      </c>
    </row>
    <row r="92" s="2" customFormat="1" ht="16.5" customHeight="1">
      <c r="A92" s="39"/>
      <c r="B92" s="40"/>
      <c r="C92" s="213" t="s">
        <v>8</v>
      </c>
      <c r="D92" s="213" t="s">
        <v>154</v>
      </c>
      <c r="E92" s="214" t="s">
        <v>222</v>
      </c>
      <c r="F92" s="215" t="s">
        <v>223</v>
      </c>
      <c r="G92" s="216" t="s">
        <v>224</v>
      </c>
      <c r="H92" s="217">
        <v>25</v>
      </c>
      <c r="I92" s="218"/>
      <c r="J92" s="219">
        <f>ROUND(I92*H92,0)</f>
        <v>0</v>
      </c>
      <c r="K92" s="215" t="s">
        <v>20</v>
      </c>
      <c r="L92" s="45"/>
      <c r="M92" s="220" t="s">
        <v>20</v>
      </c>
      <c r="N92" s="221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158</v>
      </c>
      <c r="AT92" s="224" t="s">
        <v>154</v>
      </c>
      <c r="AU92" s="224" t="s">
        <v>150</v>
      </c>
      <c r="AY92" s="18" t="s">
        <v>151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</v>
      </c>
      <c r="BK92" s="225">
        <f>ROUND(I92*H92,0)</f>
        <v>0</v>
      </c>
      <c r="BL92" s="18" t="s">
        <v>158</v>
      </c>
      <c r="BM92" s="224" t="s">
        <v>866</v>
      </c>
    </row>
    <row r="93" s="2" customFormat="1" ht="24.15" customHeight="1">
      <c r="A93" s="39"/>
      <c r="B93" s="40"/>
      <c r="C93" s="213" t="s">
        <v>85</v>
      </c>
      <c r="D93" s="213" t="s">
        <v>154</v>
      </c>
      <c r="E93" s="214" t="s">
        <v>602</v>
      </c>
      <c r="F93" s="215" t="s">
        <v>603</v>
      </c>
      <c r="G93" s="216" t="s">
        <v>224</v>
      </c>
      <c r="H93" s="217">
        <v>106</v>
      </c>
      <c r="I93" s="218"/>
      <c r="J93" s="219">
        <f>ROUND(I93*H93,0)</f>
        <v>0</v>
      </c>
      <c r="K93" s="215" t="s">
        <v>20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158</v>
      </c>
      <c r="AT93" s="224" t="s">
        <v>154</v>
      </c>
      <c r="AU93" s="224" t="s">
        <v>150</v>
      </c>
      <c r="AY93" s="18" t="s">
        <v>151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158</v>
      </c>
      <c r="BM93" s="224" t="s">
        <v>867</v>
      </c>
    </row>
    <row r="94" s="2" customFormat="1" ht="24.15" customHeight="1">
      <c r="A94" s="39"/>
      <c r="B94" s="40"/>
      <c r="C94" s="213" t="s">
        <v>150</v>
      </c>
      <c r="D94" s="213" t="s">
        <v>154</v>
      </c>
      <c r="E94" s="214" t="s">
        <v>868</v>
      </c>
      <c r="F94" s="215" t="s">
        <v>603</v>
      </c>
      <c r="G94" s="216" t="s">
        <v>224</v>
      </c>
      <c r="H94" s="217">
        <v>112</v>
      </c>
      <c r="I94" s="218"/>
      <c r="J94" s="219">
        <f>ROUND(I94*H94,0)</f>
        <v>0</v>
      </c>
      <c r="K94" s="215" t="s">
        <v>20</v>
      </c>
      <c r="L94" s="45"/>
      <c r="M94" s="220" t="s">
        <v>20</v>
      </c>
      <c r="N94" s="221" t="s">
        <v>48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158</v>
      </c>
      <c r="AT94" s="224" t="s">
        <v>154</v>
      </c>
      <c r="AU94" s="224" t="s">
        <v>150</v>
      </c>
      <c r="AY94" s="18" t="s">
        <v>151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</v>
      </c>
      <c r="BK94" s="225">
        <f>ROUND(I94*H94,0)</f>
        <v>0</v>
      </c>
      <c r="BL94" s="18" t="s">
        <v>158</v>
      </c>
      <c r="BM94" s="224" t="s">
        <v>869</v>
      </c>
    </row>
    <row r="95" s="13" customFormat="1">
      <c r="A95" s="13"/>
      <c r="B95" s="236"/>
      <c r="C95" s="237"/>
      <c r="D95" s="238" t="s">
        <v>250</v>
      </c>
      <c r="E95" s="239" t="s">
        <v>20</v>
      </c>
      <c r="F95" s="240" t="s">
        <v>870</v>
      </c>
      <c r="G95" s="237"/>
      <c r="H95" s="241">
        <v>112</v>
      </c>
      <c r="I95" s="242"/>
      <c r="J95" s="237"/>
      <c r="K95" s="237"/>
      <c r="L95" s="243"/>
      <c r="M95" s="244"/>
      <c r="N95" s="245"/>
      <c r="O95" s="245"/>
      <c r="P95" s="245"/>
      <c r="Q95" s="245"/>
      <c r="R95" s="245"/>
      <c r="S95" s="245"/>
      <c r="T95" s="24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7" t="s">
        <v>250</v>
      </c>
      <c r="AU95" s="247" t="s">
        <v>150</v>
      </c>
      <c r="AV95" s="13" t="s">
        <v>85</v>
      </c>
      <c r="AW95" s="13" t="s">
        <v>38</v>
      </c>
      <c r="AX95" s="13" t="s">
        <v>8</v>
      </c>
      <c r="AY95" s="247" t="s">
        <v>151</v>
      </c>
    </row>
    <row r="96" s="2" customFormat="1" ht="24.15" customHeight="1">
      <c r="A96" s="39"/>
      <c r="B96" s="40"/>
      <c r="C96" s="213" t="s">
        <v>166</v>
      </c>
      <c r="D96" s="213" t="s">
        <v>154</v>
      </c>
      <c r="E96" s="214" t="s">
        <v>871</v>
      </c>
      <c r="F96" s="215" t="s">
        <v>872</v>
      </c>
      <c r="G96" s="216" t="s">
        <v>224</v>
      </c>
      <c r="H96" s="217">
        <v>33</v>
      </c>
      <c r="I96" s="218"/>
      <c r="J96" s="219">
        <f>ROUND(I96*H96,0)</f>
        <v>0</v>
      </c>
      <c r="K96" s="215" t="s">
        <v>20</v>
      </c>
      <c r="L96" s="45"/>
      <c r="M96" s="220" t="s">
        <v>20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158</v>
      </c>
      <c r="AT96" s="224" t="s">
        <v>154</v>
      </c>
      <c r="AU96" s="224" t="s">
        <v>150</v>
      </c>
      <c r="AY96" s="18" t="s">
        <v>151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158</v>
      </c>
      <c r="BM96" s="224" t="s">
        <v>873</v>
      </c>
    </row>
    <row r="97" s="2" customFormat="1" ht="33" customHeight="1">
      <c r="A97" s="39"/>
      <c r="B97" s="40"/>
      <c r="C97" s="213" t="s">
        <v>171</v>
      </c>
      <c r="D97" s="213" t="s">
        <v>154</v>
      </c>
      <c r="E97" s="214" t="s">
        <v>874</v>
      </c>
      <c r="F97" s="215" t="s">
        <v>875</v>
      </c>
      <c r="G97" s="216" t="s">
        <v>169</v>
      </c>
      <c r="H97" s="217">
        <v>50</v>
      </c>
      <c r="I97" s="218"/>
      <c r="J97" s="219">
        <f>ROUND(I97*H97,0)</f>
        <v>0</v>
      </c>
      <c r="K97" s="215" t="s">
        <v>20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158</v>
      </c>
      <c r="AT97" s="224" t="s">
        <v>154</v>
      </c>
      <c r="AU97" s="224" t="s">
        <v>150</v>
      </c>
      <c r="AY97" s="18" t="s">
        <v>151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158</v>
      </c>
      <c r="BM97" s="224" t="s">
        <v>876</v>
      </c>
    </row>
    <row r="98" s="13" customFormat="1">
      <c r="A98" s="13"/>
      <c r="B98" s="236"/>
      <c r="C98" s="237"/>
      <c r="D98" s="238" t="s">
        <v>250</v>
      </c>
      <c r="E98" s="239" t="s">
        <v>20</v>
      </c>
      <c r="F98" s="240" t="s">
        <v>877</v>
      </c>
      <c r="G98" s="237"/>
      <c r="H98" s="241">
        <v>50</v>
      </c>
      <c r="I98" s="242"/>
      <c r="J98" s="237"/>
      <c r="K98" s="237"/>
      <c r="L98" s="243"/>
      <c r="M98" s="244"/>
      <c r="N98" s="245"/>
      <c r="O98" s="245"/>
      <c r="P98" s="245"/>
      <c r="Q98" s="245"/>
      <c r="R98" s="245"/>
      <c r="S98" s="245"/>
      <c r="T98" s="24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7" t="s">
        <v>250</v>
      </c>
      <c r="AU98" s="247" t="s">
        <v>150</v>
      </c>
      <c r="AV98" s="13" t="s">
        <v>85</v>
      </c>
      <c r="AW98" s="13" t="s">
        <v>38</v>
      </c>
      <c r="AX98" s="13" t="s">
        <v>8</v>
      </c>
      <c r="AY98" s="247" t="s">
        <v>151</v>
      </c>
    </row>
    <row r="99" s="2" customFormat="1" ht="33" customHeight="1">
      <c r="A99" s="39"/>
      <c r="B99" s="40"/>
      <c r="C99" s="213" t="s">
        <v>175</v>
      </c>
      <c r="D99" s="213" t="s">
        <v>154</v>
      </c>
      <c r="E99" s="214" t="s">
        <v>878</v>
      </c>
      <c r="F99" s="215" t="s">
        <v>879</v>
      </c>
      <c r="G99" s="216" t="s">
        <v>169</v>
      </c>
      <c r="H99" s="217">
        <v>14</v>
      </c>
      <c r="I99" s="218"/>
      <c r="J99" s="219">
        <f>ROUND(I99*H99,0)</f>
        <v>0</v>
      </c>
      <c r="K99" s="215" t="s">
        <v>20</v>
      </c>
      <c r="L99" s="45"/>
      <c r="M99" s="220" t="s">
        <v>20</v>
      </c>
      <c r="N99" s="221" t="s">
        <v>48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158</v>
      </c>
      <c r="AT99" s="224" t="s">
        <v>154</v>
      </c>
      <c r="AU99" s="224" t="s">
        <v>150</v>
      </c>
      <c r="AY99" s="18" t="s">
        <v>151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158</v>
      </c>
      <c r="BM99" s="224" t="s">
        <v>880</v>
      </c>
    </row>
    <row r="100" s="2" customFormat="1" ht="33" customHeight="1">
      <c r="A100" s="39"/>
      <c r="B100" s="40"/>
      <c r="C100" s="213" t="s">
        <v>179</v>
      </c>
      <c r="D100" s="213" t="s">
        <v>154</v>
      </c>
      <c r="E100" s="214" t="s">
        <v>881</v>
      </c>
      <c r="F100" s="215" t="s">
        <v>882</v>
      </c>
      <c r="G100" s="216" t="s">
        <v>169</v>
      </c>
      <c r="H100" s="217">
        <v>155</v>
      </c>
      <c r="I100" s="218"/>
      <c r="J100" s="219">
        <f>ROUND(I100*H100,0)</f>
        <v>0</v>
      </c>
      <c r="K100" s="215" t="s">
        <v>20</v>
      </c>
      <c r="L100" s="45"/>
      <c r="M100" s="220" t="s">
        <v>20</v>
      </c>
      <c r="N100" s="221" t="s">
        <v>48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158</v>
      </c>
      <c r="AT100" s="224" t="s">
        <v>154</v>
      </c>
      <c r="AU100" s="224" t="s">
        <v>150</v>
      </c>
      <c r="AY100" s="18" t="s">
        <v>151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158</v>
      </c>
      <c r="BM100" s="224" t="s">
        <v>883</v>
      </c>
    </row>
    <row r="101" s="2" customFormat="1" ht="24.15" customHeight="1">
      <c r="A101" s="39"/>
      <c r="B101" s="40"/>
      <c r="C101" s="213" t="s">
        <v>183</v>
      </c>
      <c r="D101" s="213" t="s">
        <v>154</v>
      </c>
      <c r="E101" s="214" t="s">
        <v>606</v>
      </c>
      <c r="F101" s="215" t="s">
        <v>607</v>
      </c>
      <c r="G101" s="216" t="s">
        <v>224</v>
      </c>
      <c r="H101" s="217">
        <v>478</v>
      </c>
      <c r="I101" s="218"/>
      <c r="J101" s="219">
        <f>ROUND(I101*H101,0)</f>
        <v>0</v>
      </c>
      <c r="K101" s="215" t="s">
        <v>20</v>
      </c>
      <c r="L101" s="45"/>
      <c r="M101" s="220" t="s">
        <v>20</v>
      </c>
      <c r="N101" s="221" t="s">
        <v>48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0.10000000000000001</v>
      </c>
      <c r="T101" s="223">
        <f>S101*H101</f>
        <v>47.800000000000004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158</v>
      </c>
      <c r="AT101" s="224" t="s">
        <v>154</v>
      </c>
      <c r="AU101" s="224" t="s">
        <v>150</v>
      </c>
      <c r="AY101" s="18" t="s">
        <v>151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158</v>
      </c>
      <c r="BM101" s="224" t="s">
        <v>884</v>
      </c>
    </row>
    <row r="102" s="13" customFormat="1">
      <c r="A102" s="13"/>
      <c r="B102" s="236"/>
      <c r="C102" s="237"/>
      <c r="D102" s="238" t="s">
        <v>250</v>
      </c>
      <c r="E102" s="239" t="s">
        <v>20</v>
      </c>
      <c r="F102" s="240" t="s">
        <v>885</v>
      </c>
      <c r="G102" s="237"/>
      <c r="H102" s="241">
        <v>478</v>
      </c>
      <c r="I102" s="242"/>
      <c r="J102" s="237"/>
      <c r="K102" s="237"/>
      <c r="L102" s="243"/>
      <c r="M102" s="244"/>
      <c r="N102" s="245"/>
      <c r="O102" s="245"/>
      <c r="P102" s="245"/>
      <c r="Q102" s="245"/>
      <c r="R102" s="245"/>
      <c r="S102" s="245"/>
      <c r="T102" s="24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7" t="s">
        <v>250</v>
      </c>
      <c r="AU102" s="247" t="s">
        <v>150</v>
      </c>
      <c r="AV102" s="13" t="s">
        <v>85</v>
      </c>
      <c r="AW102" s="13" t="s">
        <v>38</v>
      </c>
      <c r="AX102" s="13" t="s">
        <v>8</v>
      </c>
      <c r="AY102" s="247" t="s">
        <v>151</v>
      </c>
    </row>
    <row r="103" s="2" customFormat="1" ht="24.15" customHeight="1">
      <c r="A103" s="39"/>
      <c r="B103" s="40"/>
      <c r="C103" s="213" t="s">
        <v>189</v>
      </c>
      <c r="D103" s="213" t="s">
        <v>154</v>
      </c>
      <c r="E103" s="214" t="s">
        <v>227</v>
      </c>
      <c r="F103" s="215" t="s">
        <v>228</v>
      </c>
      <c r="G103" s="216" t="s">
        <v>224</v>
      </c>
      <c r="H103" s="217">
        <v>139</v>
      </c>
      <c r="I103" s="218"/>
      <c r="J103" s="219">
        <f>ROUND(I103*H103,0)</f>
        <v>0</v>
      </c>
      <c r="K103" s="215" t="s">
        <v>20</v>
      </c>
      <c r="L103" s="45"/>
      <c r="M103" s="220" t="s">
        <v>20</v>
      </c>
      <c r="N103" s="221" t="s">
        <v>48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0.20000000000000001</v>
      </c>
      <c r="T103" s="223">
        <f>S103*H103</f>
        <v>27.800000000000001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158</v>
      </c>
      <c r="AT103" s="224" t="s">
        <v>154</v>
      </c>
      <c r="AU103" s="224" t="s">
        <v>150</v>
      </c>
      <c r="AY103" s="18" t="s">
        <v>151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</v>
      </c>
      <c r="BK103" s="225">
        <f>ROUND(I103*H103,0)</f>
        <v>0</v>
      </c>
      <c r="BL103" s="18" t="s">
        <v>158</v>
      </c>
      <c r="BM103" s="224" t="s">
        <v>886</v>
      </c>
    </row>
    <row r="104" s="13" customFormat="1">
      <c r="A104" s="13"/>
      <c r="B104" s="236"/>
      <c r="C104" s="237"/>
      <c r="D104" s="238" t="s">
        <v>250</v>
      </c>
      <c r="E104" s="239" t="s">
        <v>20</v>
      </c>
      <c r="F104" s="240" t="s">
        <v>887</v>
      </c>
      <c r="G104" s="237"/>
      <c r="H104" s="241">
        <v>139</v>
      </c>
      <c r="I104" s="242"/>
      <c r="J104" s="237"/>
      <c r="K104" s="237"/>
      <c r="L104" s="243"/>
      <c r="M104" s="244"/>
      <c r="N104" s="245"/>
      <c r="O104" s="245"/>
      <c r="P104" s="245"/>
      <c r="Q104" s="245"/>
      <c r="R104" s="245"/>
      <c r="S104" s="245"/>
      <c r="T104" s="24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7" t="s">
        <v>250</v>
      </c>
      <c r="AU104" s="247" t="s">
        <v>150</v>
      </c>
      <c r="AV104" s="13" t="s">
        <v>85</v>
      </c>
      <c r="AW104" s="13" t="s">
        <v>38</v>
      </c>
      <c r="AX104" s="13" t="s">
        <v>8</v>
      </c>
      <c r="AY104" s="247" t="s">
        <v>151</v>
      </c>
    </row>
    <row r="105" s="2" customFormat="1" ht="24.15" customHeight="1">
      <c r="A105" s="39"/>
      <c r="B105" s="40"/>
      <c r="C105" s="213" t="s">
        <v>193</v>
      </c>
      <c r="D105" s="213" t="s">
        <v>154</v>
      </c>
      <c r="E105" s="214" t="s">
        <v>888</v>
      </c>
      <c r="F105" s="215" t="s">
        <v>228</v>
      </c>
      <c r="G105" s="216" t="s">
        <v>224</v>
      </c>
      <c r="H105" s="217">
        <v>112</v>
      </c>
      <c r="I105" s="218"/>
      <c r="J105" s="219">
        <f>ROUND(I105*H105,0)</f>
        <v>0</v>
      </c>
      <c r="K105" s="215" t="s">
        <v>20</v>
      </c>
      <c r="L105" s="45"/>
      <c r="M105" s="220" t="s">
        <v>20</v>
      </c>
      <c r="N105" s="221" t="s">
        <v>48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0.20000000000000001</v>
      </c>
      <c r="T105" s="223">
        <f>S105*H105</f>
        <v>22.400000000000002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158</v>
      </c>
      <c r="AT105" s="224" t="s">
        <v>154</v>
      </c>
      <c r="AU105" s="224" t="s">
        <v>150</v>
      </c>
      <c r="AY105" s="18" t="s">
        <v>151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</v>
      </c>
      <c r="BK105" s="225">
        <f>ROUND(I105*H105,0)</f>
        <v>0</v>
      </c>
      <c r="BL105" s="18" t="s">
        <v>158</v>
      </c>
      <c r="BM105" s="224" t="s">
        <v>889</v>
      </c>
    </row>
    <row r="106" s="13" customFormat="1">
      <c r="A106" s="13"/>
      <c r="B106" s="236"/>
      <c r="C106" s="237"/>
      <c r="D106" s="238" t="s">
        <v>250</v>
      </c>
      <c r="E106" s="239" t="s">
        <v>20</v>
      </c>
      <c r="F106" s="240" t="s">
        <v>870</v>
      </c>
      <c r="G106" s="237"/>
      <c r="H106" s="241">
        <v>112</v>
      </c>
      <c r="I106" s="242"/>
      <c r="J106" s="237"/>
      <c r="K106" s="237"/>
      <c r="L106" s="243"/>
      <c r="M106" s="244"/>
      <c r="N106" s="245"/>
      <c r="O106" s="245"/>
      <c r="P106" s="245"/>
      <c r="Q106" s="245"/>
      <c r="R106" s="245"/>
      <c r="S106" s="245"/>
      <c r="T106" s="24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7" t="s">
        <v>250</v>
      </c>
      <c r="AU106" s="247" t="s">
        <v>150</v>
      </c>
      <c r="AV106" s="13" t="s">
        <v>85</v>
      </c>
      <c r="AW106" s="13" t="s">
        <v>38</v>
      </c>
      <c r="AX106" s="13" t="s">
        <v>8</v>
      </c>
      <c r="AY106" s="247" t="s">
        <v>151</v>
      </c>
    </row>
    <row r="107" s="2" customFormat="1" ht="24.15" customHeight="1">
      <c r="A107" s="39"/>
      <c r="B107" s="40"/>
      <c r="C107" s="213" t="s">
        <v>197</v>
      </c>
      <c r="D107" s="213" t="s">
        <v>154</v>
      </c>
      <c r="E107" s="214" t="s">
        <v>611</v>
      </c>
      <c r="F107" s="215" t="s">
        <v>612</v>
      </c>
      <c r="G107" s="216" t="s">
        <v>224</v>
      </c>
      <c r="H107" s="217">
        <v>61.399999999999999</v>
      </c>
      <c r="I107" s="218"/>
      <c r="J107" s="219">
        <f>ROUND(I107*H107,0)</f>
        <v>0</v>
      </c>
      <c r="K107" s="215" t="s">
        <v>20</v>
      </c>
      <c r="L107" s="45"/>
      <c r="M107" s="220" t="s">
        <v>20</v>
      </c>
      <c r="N107" s="221" t="s">
        <v>48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0.29999999999999999</v>
      </c>
      <c r="T107" s="223">
        <f>S107*H107</f>
        <v>18.419999999999998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158</v>
      </c>
      <c r="AT107" s="224" t="s">
        <v>154</v>
      </c>
      <c r="AU107" s="224" t="s">
        <v>150</v>
      </c>
      <c r="AY107" s="18" t="s">
        <v>151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</v>
      </c>
      <c r="BK107" s="225">
        <f>ROUND(I107*H107,0)</f>
        <v>0</v>
      </c>
      <c r="BL107" s="18" t="s">
        <v>158</v>
      </c>
      <c r="BM107" s="224" t="s">
        <v>890</v>
      </c>
    </row>
    <row r="108" s="13" customFormat="1">
      <c r="A108" s="13"/>
      <c r="B108" s="236"/>
      <c r="C108" s="237"/>
      <c r="D108" s="238" t="s">
        <v>250</v>
      </c>
      <c r="E108" s="239" t="s">
        <v>20</v>
      </c>
      <c r="F108" s="240" t="s">
        <v>891</v>
      </c>
      <c r="G108" s="237"/>
      <c r="H108" s="241">
        <v>61.399999999999999</v>
      </c>
      <c r="I108" s="242"/>
      <c r="J108" s="237"/>
      <c r="K108" s="237"/>
      <c r="L108" s="243"/>
      <c r="M108" s="244"/>
      <c r="N108" s="245"/>
      <c r="O108" s="245"/>
      <c r="P108" s="245"/>
      <c r="Q108" s="245"/>
      <c r="R108" s="245"/>
      <c r="S108" s="245"/>
      <c r="T108" s="24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7" t="s">
        <v>250</v>
      </c>
      <c r="AU108" s="247" t="s">
        <v>150</v>
      </c>
      <c r="AV108" s="13" t="s">
        <v>85</v>
      </c>
      <c r="AW108" s="13" t="s">
        <v>38</v>
      </c>
      <c r="AX108" s="13" t="s">
        <v>8</v>
      </c>
      <c r="AY108" s="247" t="s">
        <v>151</v>
      </c>
    </row>
    <row r="109" s="2" customFormat="1" ht="24.15" customHeight="1">
      <c r="A109" s="39"/>
      <c r="B109" s="40"/>
      <c r="C109" s="213" t="s">
        <v>201</v>
      </c>
      <c r="D109" s="213" t="s">
        <v>154</v>
      </c>
      <c r="E109" s="214" t="s">
        <v>892</v>
      </c>
      <c r="F109" s="215" t="s">
        <v>612</v>
      </c>
      <c r="G109" s="216" t="s">
        <v>224</v>
      </c>
      <c r="H109" s="217">
        <v>6</v>
      </c>
      <c r="I109" s="218"/>
      <c r="J109" s="219">
        <f>ROUND(I109*H109,0)</f>
        <v>0</v>
      </c>
      <c r="K109" s="215" t="s">
        <v>20</v>
      </c>
      <c r="L109" s="45"/>
      <c r="M109" s="220" t="s">
        <v>20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0.29999999999999999</v>
      </c>
      <c r="T109" s="223">
        <f>S109*H109</f>
        <v>1.7999999999999998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158</v>
      </c>
      <c r="AT109" s="224" t="s">
        <v>154</v>
      </c>
      <c r="AU109" s="224" t="s">
        <v>150</v>
      </c>
      <c r="AY109" s="18" t="s">
        <v>151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</v>
      </c>
      <c r="BK109" s="225">
        <f>ROUND(I109*H109,0)</f>
        <v>0</v>
      </c>
      <c r="BL109" s="18" t="s">
        <v>158</v>
      </c>
      <c r="BM109" s="224" t="s">
        <v>893</v>
      </c>
    </row>
    <row r="110" s="2" customFormat="1" ht="37.8" customHeight="1">
      <c r="A110" s="39"/>
      <c r="B110" s="40"/>
      <c r="C110" s="213" t="s">
        <v>205</v>
      </c>
      <c r="D110" s="213" t="s">
        <v>154</v>
      </c>
      <c r="E110" s="214" t="s">
        <v>614</v>
      </c>
      <c r="F110" s="215" t="s">
        <v>615</v>
      </c>
      <c r="G110" s="216" t="s">
        <v>224</v>
      </c>
      <c r="H110" s="217">
        <v>182</v>
      </c>
      <c r="I110" s="218"/>
      <c r="J110" s="219">
        <f>ROUND(I110*H110,0)</f>
        <v>0</v>
      </c>
      <c r="K110" s="215" t="s">
        <v>20</v>
      </c>
      <c r="L110" s="45"/>
      <c r="M110" s="220" t="s">
        <v>20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0.10000000000000001</v>
      </c>
      <c r="T110" s="223">
        <f>S110*H110</f>
        <v>18.199999999999999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158</v>
      </c>
      <c r="AT110" s="224" t="s">
        <v>154</v>
      </c>
      <c r="AU110" s="224" t="s">
        <v>150</v>
      </c>
      <c r="AY110" s="18" t="s">
        <v>151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</v>
      </c>
      <c r="BK110" s="225">
        <f>ROUND(I110*H110,0)</f>
        <v>0</v>
      </c>
      <c r="BL110" s="18" t="s">
        <v>158</v>
      </c>
      <c r="BM110" s="224" t="s">
        <v>894</v>
      </c>
    </row>
    <row r="111" s="13" customFormat="1">
      <c r="A111" s="13"/>
      <c r="B111" s="236"/>
      <c r="C111" s="237"/>
      <c r="D111" s="238" t="s">
        <v>250</v>
      </c>
      <c r="E111" s="239" t="s">
        <v>20</v>
      </c>
      <c r="F111" s="240" t="s">
        <v>895</v>
      </c>
      <c r="G111" s="237"/>
      <c r="H111" s="241">
        <v>182</v>
      </c>
      <c r="I111" s="242"/>
      <c r="J111" s="237"/>
      <c r="K111" s="237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250</v>
      </c>
      <c r="AU111" s="247" t="s">
        <v>150</v>
      </c>
      <c r="AV111" s="13" t="s">
        <v>85</v>
      </c>
      <c r="AW111" s="13" t="s">
        <v>38</v>
      </c>
      <c r="AX111" s="13" t="s">
        <v>8</v>
      </c>
      <c r="AY111" s="247" t="s">
        <v>151</v>
      </c>
    </row>
    <row r="112" s="2" customFormat="1" ht="37.8" customHeight="1">
      <c r="A112" s="39"/>
      <c r="B112" s="40"/>
      <c r="C112" s="213" t="s">
        <v>210</v>
      </c>
      <c r="D112" s="213" t="s">
        <v>154</v>
      </c>
      <c r="E112" s="214" t="s">
        <v>617</v>
      </c>
      <c r="F112" s="215" t="s">
        <v>618</v>
      </c>
      <c r="G112" s="216" t="s">
        <v>224</v>
      </c>
      <c r="H112" s="217">
        <v>61.399999999999999</v>
      </c>
      <c r="I112" s="218"/>
      <c r="J112" s="219">
        <f>ROUND(I112*H112,0)</f>
        <v>0</v>
      </c>
      <c r="K112" s="215" t="s">
        <v>20</v>
      </c>
      <c r="L112" s="45"/>
      <c r="M112" s="220" t="s">
        <v>20</v>
      </c>
      <c r="N112" s="221" t="s">
        <v>48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0.29999999999999999</v>
      </c>
      <c r="T112" s="223">
        <f>S112*H112</f>
        <v>18.419999999999998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158</v>
      </c>
      <c r="AT112" s="224" t="s">
        <v>154</v>
      </c>
      <c r="AU112" s="224" t="s">
        <v>150</v>
      </c>
      <c r="AY112" s="18" t="s">
        <v>151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</v>
      </c>
      <c r="BK112" s="225">
        <f>ROUND(I112*H112,0)</f>
        <v>0</v>
      </c>
      <c r="BL112" s="18" t="s">
        <v>158</v>
      </c>
      <c r="BM112" s="224" t="s">
        <v>896</v>
      </c>
    </row>
    <row r="113" s="13" customFormat="1">
      <c r="A113" s="13"/>
      <c r="B113" s="236"/>
      <c r="C113" s="237"/>
      <c r="D113" s="238" t="s">
        <v>250</v>
      </c>
      <c r="E113" s="239" t="s">
        <v>20</v>
      </c>
      <c r="F113" s="240" t="s">
        <v>891</v>
      </c>
      <c r="G113" s="237"/>
      <c r="H113" s="241">
        <v>61.399999999999999</v>
      </c>
      <c r="I113" s="242"/>
      <c r="J113" s="237"/>
      <c r="K113" s="237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250</v>
      </c>
      <c r="AU113" s="247" t="s">
        <v>150</v>
      </c>
      <c r="AV113" s="13" t="s">
        <v>85</v>
      </c>
      <c r="AW113" s="13" t="s">
        <v>38</v>
      </c>
      <c r="AX113" s="13" t="s">
        <v>8</v>
      </c>
      <c r="AY113" s="247" t="s">
        <v>151</v>
      </c>
    </row>
    <row r="114" s="2" customFormat="1" ht="37.8" customHeight="1">
      <c r="A114" s="39"/>
      <c r="B114" s="40"/>
      <c r="C114" s="213" t="s">
        <v>9</v>
      </c>
      <c r="D114" s="213" t="s">
        <v>154</v>
      </c>
      <c r="E114" s="214" t="s">
        <v>897</v>
      </c>
      <c r="F114" s="215" t="s">
        <v>618</v>
      </c>
      <c r="G114" s="216" t="s">
        <v>224</v>
      </c>
      <c r="H114" s="217">
        <v>6</v>
      </c>
      <c r="I114" s="218"/>
      <c r="J114" s="219">
        <f>ROUND(I114*H114,0)</f>
        <v>0</v>
      </c>
      <c r="K114" s="215" t="s">
        <v>20</v>
      </c>
      <c r="L114" s="45"/>
      <c r="M114" s="220" t="s">
        <v>20</v>
      </c>
      <c r="N114" s="221" t="s">
        <v>48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0.29999999999999999</v>
      </c>
      <c r="T114" s="223">
        <f>S114*H114</f>
        <v>1.7999999999999998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158</v>
      </c>
      <c r="AT114" s="224" t="s">
        <v>154</v>
      </c>
      <c r="AU114" s="224" t="s">
        <v>150</v>
      </c>
      <c r="AY114" s="18" t="s">
        <v>151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</v>
      </c>
      <c r="BK114" s="225">
        <f>ROUND(I114*H114,0)</f>
        <v>0</v>
      </c>
      <c r="BL114" s="18" t="s">
        <v>158</v>
      </c>
      <c r="BM114" s="224" t="s">
        <v>898</v>
      </c>
    </row>
    <row r="115" s="2" customFormat="1" ht="21.75" customHeight="1">
      <c r="A115" s="39"/>
      <c r="B115" s="40"/>
      <c r="C115" s="213" t="s">
        <v>221</v>
      </c>
      <c r="D115" s="213" t="s">
        <v>154</v>
      </c>
      <c r="E115" s="214" t="s">
        <v>620</v>
      </c>
      <c r="F115" s="215" t="s">
        <v>621</v>
      </c>
      <c r="G115" s="216" t="s">
        <v>224</v>
      </c>
      <c r="H115" s="217">
        <v>478</v>
      </c>
      <c r="I115" s="218"/>
      <c r="J115" s="219">
        <f>ROUND(I115*H115,0)</f>
        <v>0</v>
      </c>
      <c r="K115" s="215" t="s">
        <v>20</v>
      </c>
      <c r="L115" s="45"/>
      <c r="M115" s="220" t="s">
        <v>20</v>
      </c>
      <c r="N115" s="221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0.050000000000000003</v>
      </c>
      <c r="T115" s="223">
        <f>S115*H115</f>
        <v>23.900000000000002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158</v>
      </c>
      <c r="AT115" s="224" t="s">
        <v>154</v>
      </c>
      <c r="AU115" s="224" t="s">
        <v>150</v>
      </c>
      <c r="AY115" s="18" t="s">
        <v>151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</v>
      </c>
      <c r="BK115" s="225">
        <f>ROUND(I115*H115,0)</f>
        <v>0</v>
      </c>
      <c r="BL115" s="18" t="s">
        <v>158</v>
      </c>
      <c r="BM115" s="224" t="s">
        <v>899</v>
      </c>
    </row>
    <row r="116" s="13" customFormat="1">
      <c r="A116" s="13"/>
      <c r="B116" s="236"/>
      <c r="C116" s="237"/>
      <c r="D116" s="238" t="s">
        <v>250</v>
      </c>
      <c r="E116" s="239" t="s">
        <v>20</v>
      </c>
      <c r="F116" s="240" t="s">
        <v>885</v>
      </c>
      <c r="G116" s="237"/>
      <c r="H116" s="241">
        <v>478</v>
      </c>
      <c r="I116" s="242"/>
      <c r="J116" s="237"/>
      <c r="K116" s="237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250</v>
      </c>
      <c r="AU116" s="247" t="s">
        <v>150</v>
      </c>
      <c r="AV116" s="13" t="s">
        <v>85</v>
      </c>
      <c r="AW116" s="13" t="s">
        <v>38</v>
      </c>
      <c r="AX116" s="13" t="s">
        <v>8</v>
      </c>
      <c r="AY116" s="247" t="s">
        <v>151</v>
      </c>
    </row>
    <row r="117" s="2" customFormat="1" ht="24.15" customHeight="1">
      <c r="A117" s="39"/>
      <c r="B117" s="40"/>
      <c r="C117" s="213" t="s">
        <v>226</v>
      </c>
      <c r="D117" s="213" t="s">
        <v>154</v>
      </c>
      <c r="E117" s="214" t="s">
        <v>231</v>
      </c>
      <c r="F117" s="215" t="s">
        <v>232</v>
      </c>
      <c r="G117" s="216" t="s">
        <v>224</v>
      </c>
      <c r="H117" s="217">
        <v>61.399999999999999</v>
      </c>
      <c r="I117" s="218"/>
      <c r="J117" s="219">
        <f>ROUND(I117*H117,0)</f>
        <v>0</v>
      </c>
      <c r="K117" s="215" t="s">
        <v>20</v>
      </c>
      <c r="L117" s="45"/>
      <c r="M117" s="220" t="s">
        <v>20</v>
      </c>
      <c r="N117" s="221" t="s">
        <v>48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0.10000000000000001</v>
      </c>
      <c r="T117" s="223">
        <f>S117*H117</f>
        <v>6.1400000000000006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158</v>
      </c>
      <c r="AT117" s="224" t="s">
        <v>154</v>
      </c>
      <c r="AU117" s="224" t="s">
        <v>150</v>
      </c>
      <c r="AY117" s="18" t="s">
        <v>151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</v>
      </c>
      <c r="BK117" s="225">
        <f>ROUND(I117*H117,0)</f>
        <v>0</v>
      </c>
      <c r="BL117" s="18" t="s">
        <v>158</v>
      </c>
      <c r="BM117" s="224" t="s">
        <v>900</v>
      </c>
    </row>
    <row r="118" s="13" customFormat="1">
      <c r="A118" s="13"/>
      <c r="B118" s="236"/>
      <c r="C118" s="237"/>
      <c r="D118" s="238" t="s">
        <v>250</v>
      </c>
      <c r="E118" s="239" t="s">
        <v>20</v>
      </c>
      <c r="F118" s="240" t="s">
        <v>891</v>
      </c>
      <c r="G118" s="237"/>
      <c r="H118" s="241">
        <v>61.399999999999999</v>
      </c>
      <c r="I118" s="242"/>
      <c r="J118" s="237"/>
      <c r="K118" s="237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250</v>
      </c>
      <c r="AU118" s="247" t="s">
        <v>150</v>
      </c>
      <c r="AV118" s="13" t="s">
        <v>85</v>
      </c>
      <c r="AW118" s="13" t="s">
        <v>38</v>
      </c>
      <c r="AX118" s="13" t="s">
        <v>8</v>
      </c>
      <c r="AY118" s="247" t="s">
        <v>151</v>
      </c>
    </row>
    <row r="119" s="2" customFormat="1" ht="24.15" customHeight="1">
      <c r="A119" s="39"/>
      <c r="B119" s="40"/>
      <c r="C119" s="213" t="s">
        <v>230</v>
      </c>
      <c r="D119" s="213" t="s">
        <v>154</v>
      </c>
      <c r="E119" s="214" t="s">
        <v>901</v>
      </c>
      <c r="F119" s="215" t="s">
        <v>232</v>
      </c>
      <c r="G119" s="216" t="s">
        <v>224</v>
      </c>
      <c r="H119" s="217">
        <v>6</v>
      </c>
      <c r="I119" s="218"/>
      <c r="J119" s="219">
        <f>ROUND(I119*H119,0)</f>
        <v>0</v>
      </c>
      <c r="K119" s="215" t="s">
        <v>20</v>
      </c>
      <c r="L119" s="45"/>
      <c r="M119" s="220" t="s">
        <v>20</v>
      </c>
      <c r="N119" s="221" t="s">
        <v>48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0.10000000000000001</v>
      </c>
      <c r="T119" s="223">
        <f>S119*H119</f>
        <v>0.60000000000000009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158</v>
      </c>
      <c r="AT119" s="224" t="s">
        <v>154</v>
      </c>
      <c r="AU119" s="224" t="s">
        <v>150</v>
      </c>
      <c r="AY119" s="18" t="s">
        <v>151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</v>
      </c>
      <c r="BK119" s="225">
        <f>ROUND(I119*H119,0)</f>
        <v>0</v>
      </c>
      <c r="BL119" s="18" t="s">
        <v>158</v>
      </c>
      <c r="BM119" s="224" t="s">
        <v>902</v>
      </c>
    </row>
    <row r="120" s="2" customFormat="1" ht="16.5" customHeight="1">
      <c r="A120" s="39"/>
      <c r="B120" s="40"/>
      <c r="C120" s="213" t="s">
        <v>234</v>
      </c>
      <c r="D120" s="213" t="s">
        <v>154</v>
      </c>
      <c r="E120" s="214" t="s">
        <v>235</v>
      </c>
      <c r="F120" s="215" t="s">
        <v>236</v>
      </c>
      <c r="G120" s="216" t="s">
        <v>169</v>
      </c>
      <c r="H120" s="217">
        <v>8</v>
      </c>
      <c r="I120" s="218"/>
      <c r="J120" s="219">
        <f>ROUND(I120*H120,0)</f>
        <v>0</v>
      </c>
      <c r="K120" s="215" t="s">
        <v>20</v>
      </c>
      <c r="L120" s="45"/>
      <c r="M120" s="220" t="s">
        <v>20</v>
      </c>
      <c r="N120" s="221" t="s">
        <v>48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158</v>
      </c>
      <c r="AT120" s="224" t="s">
        <v>154</v>
      </c>
      <c r="AU120" s="224" t="s">
        <v>150</v>
      </c>
      <c r="AY120" s="18" t="s">
        <v>151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</v>
      </c>
      <c r="BK120" s="225">
        <f>ROUND(I120*H120,0)</f>
        <v>0</v>
      </c>
      <c r="BL120" s="18" t="s">
        <v>158</v>
      </c>
      <c r="BM120" s="224" t="s">
        <v>903</v>
      </c>
    </row>
    <row r="121" s="2" customFormat="1" ht="16.5" customHeight="1">
      <c r="A121" s="39"/>
      <c r="B121" s="40"/>
      <c r="C121" s="213" t="s">
        <v>238</v>
      </c>
      <c r="D121" s="213" t="s">
        <v>154</v>
      </c>
      <c r="E121" s="214" t="s">
        <v>904</v>
      </c>
      <c r="F121" s="215" t="s">
        <v>236</v>
      </c>
      <c r="G121" s="216" t="s">
        <v>169</v>
      </c>
      <c r="H121" s="217">
        <v>4</v>
      </c>
      <c r="I121" s="218"/>
      <c r="J121" s="219">
        <f>ROUND(I121*H121,0)</f>
        <v>0</v>
      </c>
      <c r="K121" s="215" t="s">
        <v>20</v>
      </c>
      <c r="L121" s="45"/>
      <c r="M121" s="220" t="s">
        <v>20</v>
      </c>
      <c r="N121" s="221" t="s">
        <v>48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158</v>
      </c>
      <c r="AT121" s="224" t="s">
        <v>154</v>
      </c>
      <c r="AU121" s="224" t="s">
        <v>150</v>
      </c>
      <c r="AY121" s="18" t="s">
        <v>151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</v>
      </c>
      <c r="BK121" s="225">
        <f>ROUND(I121*H121,0)</f>
        <v>0</v>
      </c>
      <c r="BL121" s="18" t="s">
        <v>158</v>
      </c>
      <c r="BM121" s="224" t="s">
        <v>905</v>
      </c>
    </row>
    <row r="122" s="2" customFormat="1" ht="16.5" customHeight="1">
      <c r="A122" s="39"/>
      <c r="B122" s="40"/>
      <c r="C122" s="213" t="s">
        <v>7</v>
      </c>
      <c r="D122" s="213" t="s">
        <v>154</v>
      </c>
      <c r="E122" s="214" t="s">
        <v>626</v>
      </c>
      <c r="F122" s="215" t="s">
        <v>627</v>
      </c>
      <c r="G122" s="216" t="s">
        <v>169</v>
      </c>
      <c r="H122" s="217">
        <v>30</v>
      </c>
      <c r="I122" s="218"/>
      <c r="J122" s="219">
        <f>ROUND(I122*H122,0)</f>
        <v>0</v>
      </c>
      <c r="K122" s="215" t="s">
        <v>20</v>
      </c>
      <c r="L122" s="45"/>
      <c r="M122" s="220" t="s">
        <v>20</v>
      </c>
      <c r="N122" s="221" t="s">
        <v>48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158</v>
      </c>
      <c r="AT122" s="224" t="s">
        <v>154</v>
      </c>
      <c r="AU122" s="224" t="s">
        <v>150</v>
      </c>
      <c r="AY122" s="18" t="s">
        <v>151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</v>
      </c>
      <c r="BK122" s="225">
        <f>ROUND(I122*H122,0)</f>
        <v>0</v>
      </c>
      <c r="BL122" s="18" t="s">
        <v>158</v>
      </c>
      <c r="BM122" s="224" t="s">
        <v>906</v>
      </c>
    </row>
    <row r="123" s="2" customFormat="1" ht="16.5" customHeight="1">
      <c r="A123" s="39"/>
      <c r="B123" s="40"/>
      <c r="C123" s="213" t="s">
        <v>246</v>
      </c>
      <c r="D123" s="213" t="s">
        <v>154</v>
      </c>
      <c r="E123" s="214" t="s">
        <v>907</v>
      </c>
      <c r="F123" s="215" t="s">
        <v>627</v>
      </c>
      <c r="G123" s="216" t="s">
        <v>169</v>
      </c>
      <c r="H123" s="217">
        <v>21</v>
      </c>
      <c r="I123" s="218"/>
      <c r="J123" s="219">
        <f>ROUND(I123*H123,0)</f>
        <v>0</v>
      </c>
      <c r="K123" s="215" t="s">
        <v>20</v>
      </c>
      <c r="L123" s="45"/>
      <c r="M123" s="220" t="s">
        <v>20</v>
      </c>
      <c r="N123" s="221" t="s">
        <v>48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158</v>
      </c>
      <c r="AT123" s="224" t="s">
        <v>154</v>
      </c>
      <c r="AU123" s="224" t="s">
        <v>150</v>
      </c>
      <c r="AY123" s="18" t="s">
        <v>151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</v>
      </c>
      <c r="BK123" s="225">
        <f>ROUND(I123*H123,0)</f>
        <v>0</v>
      </c>
      <c r="BL123" s="18" t="s">
        <v>158</v>
      </c>
      <c r="BM123" s="224" t="s">
        <v>908</v>
      </c>
    </row>
    <row r="124" s="2" customFormat="1" ht="24.15" customHeight="1">
      <c r="A124" s="39"/>
      <c r="B124" s="40"/>
      <c r="C124" s="213" t="s">
        <v>252</v>
      </c>
      <c r="D124" s="213" t="s">
        <v>154</v>
      </c>
      <c r="E124" s="214" t="s">
        <v>239</v>
      </c>
      <c r="F124" s="215" t="s">
        <v>240</v>
      </c>
      <c r="G124" s="216" t="s">
        <v>241</v>
      </c>
      <c r="H124" s="217">
        <v>0.52500000000000002</v>
      </c>
      <c r="I124" s="218"/>
      <c r="J124" s="219">
        <f>ROUND(I124*H124,0)</f>
        <v>0</v>
      </c>
      <c r="K124" s="215" t="s">
        <v>20</v>
      </c>
      <c r="L124" s="45"/>
      <c r="M124" s="220" t="s">
        <v>20</v>
      </c>
      <c r="N124" s="221" t="s">
        <v>48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1</v>
      </c>
      <c r="T124" s="223">
        <f>S124*H124</f>
        <v>0.52500000000000002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158</v>
      </c>
      <c r="AT124" s="224" t="s">
        <v>154</v>
      </c>
      <c r="AU124" s="224" t="s">
        <v>150</v>
      </c>
      <c r="AY124" s="18" t="s">
        <v>151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</v>
      </c>
      <c r="BK124" s="225">
        <f>ROUND(I124*H124,0)</f>
        <v>0</v>
      </c>
      <c r="BL124" s="18" t="s">
        <v>158</v>
      </c>
      <c r="BM124" s="224" t="s">
        <v>909</v>
      </c>
    </row>
    <row r="125" s="13" customFormat="1">
      <c r="A125" s="13"/>
      <c r="B125" s="236"/>
      <c r="C125" s="237"/>
      <c r="D125" s="238" t="s">
        <v>250</v>
      </c>
      <c r="E125" s="239" t="s">
        <v>20</v>
      </c>
      <c r="F125" s="240" t="s">
        <v>910</v>
      </c>
      <c r="G125" s="237"/>
      <c r="H125" s="241">
        <v>0.52500000000000002</v>
      </c>
      <c r="I125" s="242"/>
      <c r="J125" s="237"/>
      <c r="K125" s="237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250</v>
      </c>
      <c r="AU125" s="247" t="s">
        <v>150</v>
      </c>
      <c r="AV125" s="13" t="s">
        <v>85</v>
      </c>
      <c r="AW125" s="13" t="s">
        <v>38</v>
      </c>
      <c r="AX125" s="13" t="s">
        <v>8</v>
      </c>
      <c r="AY125" s="247" t="s">
        <v>151</v>
      </c>
    </row>
    <row r="126" s="2" customFormat="1" ht="21.75" customHeight="1">
      <c r="A126" s="39"/>
      <c r="B126" s="40"/>
      <c r="C126" s="213" t="s">
        <v>256</v>
      </c>
      <c r="D126" s="213" t="s">
        <v>154</v>
      </c>
      <c r="E126" s="214" t="s">
        <v>243</v>
      </c>
      <c r="F126" s="215" t="s">
        <v>244</v>
      </c>
      <c r="G126" s="216" t="s">
        <v>241</v>
      </c>
      <c r="H126" s="217">
        <v>187.80500000000001</v>
      </c>
      <c r="I126" s="218"/>
      <c r="J126" s="219">
        <f>ROUND(I126*H126,0)</f>
        <v>0</v>
      </c>
      <c r="K126" s="215" t="s">
        <v>20</v>
      </c>
      <c r="L126" s="45"/>
      <c r="M126" s="220" t="s">
        <v>20</v>
      </c>
      <c r="N126" s="221" t="s">
        <v>48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158</v>
      </c>
      <c r="AT126" s="224" t="s">
        <v>154</v>
      </c>
      <c r="AU126" s="224" t="s">
        <v>150</v>
      </c>
      <c r="AY126" s="18" t="s">
        <v>151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</v>
      </c>
      <c r="BK126" s="225">
        <f>ROUND(I126*H126,0)</f>
        <v>0</v>
      </c>
      <c r="BL126" s="18" t="s">
        <v>158</v>
      </c>
      <c r="BM126" s="224" t="s">
        <v>911</v>
      </c>
    </row>
    <row r="127" s="2" customFormat="1" ht="24.15" customHeight="1">
      <c r="A127" s="39"/>
      <c r="B127" s="40"/>
      <c r="C127" s="213" t="s">
        <v>260</v>
      </c>
      <c r="D127" s="213" t="s">
        <v>154</v>
      </c>
      <c r="E127" s="214" t="s">
        <v>247</v>
      </c>
      <c r="F127" s="215" t="s">
        <v>248</v>
      </c>
      <c r="G127" s="216" t="s">
        <v>241</v>
      </c>
      <c r="H127" s="217">
        <v>3568.2950000000001</v>
      </c>
      <c r="I127" s="218"/>
      <c r="J127" s="219">
        <f>ROUND(I127*H127,0)</f>
        <v>0</v>
      </c>
      <c r="K127" s="215" t="s">
        <v>20</v>
      </c>
      <c r="L127" s="45"/>
      <c r="M127" s="220" t="s">
        <v>20</v>
      </c>
      <c r="N127" s="221" t="s">
        <v>48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158</v>
      </c>
      <c r="AT127" s="224" t="s">
        <v>154</v>
      </c>
      <c r="AU127" s="224" t="s">
        <v>150</v>
      </c>
      <c r="AY127" s="18" t="s">
        <v>151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</v>
      </c>
      <c r="BK127" s="225">
        <f>ROUND(I127*H127,0)</f>
        <v>0</v>
      </c>
      <c r="BL127" s="18" t="s">
        <v>158</v>
      </c>
      <c r="BM127" s="224" t="s">
        <v>912</v>
      </c>
    </row>
    <row r="128" s="13" customFormat="1">
      <c r="A128" s="13"/>
      <c r="B128" s="236"/>
      <c r="C128" s="237"/>
      <c r="D128" s="238" t="s">
        <v>250</v>
      </c>
      <c r="E128" s="239" t="s">
        <v>20</v>
      </c>
      <c r="F128" s="240" t="s">
        <v>913</v>
      </c>
      <c r="G128" s="237"/>
      <c r="H128" s="241">
        <v>3568.2950000000001</v>
      </c>
      <c r="I128" s="242"/>
      <c r="J128" s="237"/>
      <c r="K128" s="237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250</v>
      </c>
      <c r="AU128" s="247" t="s">
        <v>150</v>
      </c>
      <c r="AV128" s="13" t="s">
        <v>85</v>
      </c>
      <c r="AW128" s="13" t="s">
        <v>38</v>
      </c>
      <c r="AX128" s="13" t="s">
        <v>8</v>
      </c>
      <c r="AY128" s="247" t="s">
        <v>151</v>
      </c>
    </row>
    <row r="129" s="2" customFormat="1" ht="16.5" customHeight="1">
      <c r="A129" s="39"/>
      <c r="B129" s="40"/>
      <c r="C129" s="213" t="s">
        <v>264</v>
      </c>
      <c r="D129" s="213" t="s">
        <v>154</v>
      </c>
      <c r="E129" s="214" t="s">
        <v>257</v>
      </c>
      <c r="F129" s="215" t="s">
        <v>258</v>
      </c>
      <c r="G129" s="216" t="s">
        <v>241</v>
      </c>
      <c r="H129" s="217">
        <v>153.565</v>
      </c>
      <c r="I129" s="218"/>
      <c r="J129" s="219">
        <f>ROUND(I129*H129,0)</f>
        <v>0</v>
      </c>
      <c r="K129" s="215" t="s">
        <v>20</v>
      </c>
      <c r="L129" s="45"/>
      <c r="M129" s="220" t="s">
        <v>20</v>
      </c>
      <c r="N129" s="221" t="s">
        <v>48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158</v>
      </c>
      <c r="AT129" s="224" t="s">
        <v>154</v>
      </c>
      <c r="AU129" s="224" t="s">
        <v>150</v>
      </c>
      <c r="AY129" s="18" t="s">
        <v>151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</v>
      </c>
      <c r="BK129" s="225">
        <f>ROUND(I129*H129,0)</f>
        <v>0</v>
      </c>
      <c r="BL129" s="18" t="s">
        <v>158</v>
      </c>
      <c r="BM129" s="224" t="s">
        <v>914</v>
      </c>
    </row>
    <row r="130" s="2" customFormat="1" ht="16.5" customHeight="1">
      <c r="A130" s="39"/>
      <c r="B130" s="40"/>
      <c r="C130" s="213" t="s">
        <v>268</v>
      </c>
      <c r="D130" s="213" t="s">
        <v>154</v>
      </c>
      <c r="E130" s="214" t="s">
        <v>261</v>
      </c>
      <c r="F130" s="215" t="s">
        <v>262</v>
      </c>
      <c r="G130" s="216" t="s">
        <v>241</v>
      </c>
      <c r="H130" s="217">
        <v>30.039999999999999</v>
      </c>
      <c r="I130" s="218"/>
      <c r="J130" s="219">
        <f>ROUND(I130*H130,0)</f>
        <v>0</v>
      </c>
      <c r="K130" s="215" t="s">
        <v>20</v>
      </c>
      <c r="L130" s="45"/>
      <c r="M130" s="220" t="s">
        <v>20</v>
      </c>
      <c r="N130" s="221" t="s">
        <v>48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158</v>
      </c>
      <c r="AT130" s="224" t="s">
        <v>154</v>
      </c>
      <c r="AU130" s="224" t="s">
        <v>150</v>
      </c>
      <c r="AY130" s="18" t="s">
        <v>151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</v>
      </c>
      <c r="BK130" s="225">
        <f>ROUND(I130*H130,0)</f>
        <v>0</v>
      </c>
      <c r="BL130" s="18" t="s">
        <v>158</v>
      </c>
      <c r="BM130" s="224" t="s">
        <v>915</v>
      </c>
    </row>
    <row r="131" s="2" customFormat="1" ht="21.75" customHeight="1">
      <c r="A131" s="39"/>
      <c r="B131" s="40"/>
      <c r="C131" s="213" t="s">
        <v>272</v>
      </c>
      <c r="D131" s="213" t="s">
        <v>154</v>
      </c>
      <c r="E131" s="214" t="s">
        <v>265</v>
      </c>
      <c r="F131" s="215" t="s">
        <v>266</v>
      </c>
      <c r="G131" s="216" t="s">
        <v>224</v>
      </c>
      <c r="H131" s="217">
        <v>25</v>
      </c>
      <c r="I131" s="218"/>
      <c r="J131" s="219">
        <f>ROUND(I131*H131,0)</f>
        <v>0</v>
      </c>
      <c r="K131" s="215" t="s">
        <v>20</v>
      </c>
      <c r="L131" s="45"/>
      <c r="M131" s="220" t="s">
        <v>20</v>
      </c>
      <c r="N131" s="221" t="s">
        <v>48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158</v>
      </c>
      <c r="AT131" s="224" t="s">
        <v>154</v>
      </c>
      <c r="AU131" s="224" t="s">
        <v>150</v>
      </c>
      <c r="AY131" s="18" t="s">
        <v>151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</v>
      </c>
      <c r="BK131" s="225">
        <f>ROUND(I131*H131,0)</f>
        <v>0</v>
      </c>
      <c r="BL131" s="18" t="s">
        <v>158</v>
      </c>
      <c r="BM131" s="224" t="s">
        <v>916</v>
      </c>
    </row>
    <row r="132" s="2" customFormat="1" ht="24.15" customHeight="1">
      <c r="A132" s="39"/>
      <c r="B132" s="40"/>
      <c r="C132" s="213" t="s">
        <v>276</v>
      </c>
      <c r="D132" s="213" t="s">
        <v>154</v>
      </c>
      <c r="E132" s="214" t="s">
        <v>269</v>
      </c>
      <c r="F132" s="215" t="s">
        <v>270</v>
      </c>
      <c r="G132" s="216" t="s">
        <v>224</v>
      </c>
      <c r="H132" s="217">
        <v>25</v>
      </c>
      <c r="I132" s="218"/>
      <c r="J132" s="219">
        <f>ROUND(I132*H132,0)</f>
        <v>0</v>
      </c>
      <c r="K132" s="215" t="s">
        <v>20</v>
      </c>
      <c r="L132" s="45"/>
      <c r="M132" s="220" t="s">
        <v>20</v>
      </c>
      <c r="N132" s="221" t="s">
        <v>48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158</v>
      </c>
      <c r="AT132" s="224" t="s">
        <v>154</v>
      </c>
      <c r="AU132" s="224" t="s">
        <v>150</v>
      </c>
      <c r="AY132" s="18" t="s">
        <v>151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</v>
      </c>
      <c r="BK132" s="225">
        <f>ROUND(I132*H132,0)</f>
        <v>0</v>
      </c>
      <c r="BL132" s="18" t="s">
        <v>158</v>
      </c>
      <c r="BM132" s="224" t="s">
        <v>917</v>
      </c>
    </row>
    <row r="133" s="2" customFormat="1" ht="21.75" customHeight="1">
      <c r="A133" s="39"/>
      <c r="B133" s="40"/>
      <c r="C133" s="213" t="s">
        <v>280</v>
      </c>
      <c r="D133" s="213" t="s">
        <v>154</v>
      </c>
      <c r="E133" s="214" t="s">
        <v>918</v>
      </c>
      <c r="F133" s="215" t="s">
        <v>919</v>
      </c>
      <c r="G133" s="216" t="s">
        <v>169</v>
      </c>
      <c r="H133" s="217">
        <v>155</v>
      </c>
      <c r="I133" s="218"/>
      <c r="J133" s="219">
        <f>ROUND(I133*H133,0)</f>
        <v>0</v>
      </c>
      <c r="K133" s="215" t="s">
        <v>20</v>
      </c>
      <c r="L133" s="45"/>
      <c r="M133" s="220" t="s">
        <v>20</v>
      </c>
      <c r="N133" s="221" t="s">
        <v>48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158</v>
      </c>
      <c r="AT133" s="224" t="s">
        <v>154</v>
      </c>
      <c r="AU133" s="224" t="s">
        <v>150</v>
      </c>
      <c r="AY133" s="18" t="s">
        <v>151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</v>
      </c>
      <c r="BK133" s="225">
        <f>ROUND(I133*H133,0)</f>
        <v>0</v>
      </c>
      <c r="BL133" s="18" t="s">
        <v>158</v>
      </c>
      <c r="BM133" s="224" t="s">
        <v>920</v>
      </c>
    </row>
    <row r="134" s="2" customFormat="1" ht="16.5" customHeight="1">
      <c r="A134" s="39"/>
      <c r="B134" s="40"/>
      <c r="C134" s="226" t="s">
        <v>286</v>
      </c>
      <c r="D134" s="226" t="s">
        <v>148</v>
      </c>
      <c r="E134" s="227" t="s">
        <v>921</v>
      </c>
      <c r="F134" s="228" t="s">
        <v>922</v>
      </c>
      <c r="G134" s="229" t="s">
        <v>674</v>
      </c>
      <c r="H134" s="230">
        <v>124</v>
      </c>
      <c r="I134" s="231"/>
      <c r="J134" s="232">
        <f>ROUND(I134*H134,0)</f>
        <v>0</v>
      </c>
      <c r="K134" s="228" t="s">
        <v>20</v>
      </c>
      <c r="L134" s="233"/>
      <c r="M134" s="234" t="s">
        <v>20</v>
      </c>
      <c r="N134" s="235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187</v>
      </c>
      <c r="AT134" s="224" t="s">
        <v>148</v>
      </c>
      <c r="AU134" s="224" t="s">
        <v>150</v>
      </c>
      <c r="AY134" s="18" t="s">
        <v>151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</v>
      </c>
      <c r="BK134" s="225">
        <f>ROUND(I134*H134,0)</f>
        <v>0</v>
      </c>
      <c r="BL134" s="18" t="s">
        <v>187</v>
      </c>
      <c r="BM134" s="224" t="s">
        <v>923</v>
      </c>
    </row>
    <row r="135" s="13" customFormat="1">
      <c r="A135" s="13"/>
      <c r="B135" s="236"/>
      <c r="C135" s="237"/>
      <c r="D135" s="238" t="s">
        <v>250</v>
      </c>
      <c r="E135" s="239" t="s">
        <v>20</v>
      </c>
      <c r="F135" s="240" t="s">
        <v>924</v>
      </c>
      <c r="G135" s="237"/>
      <c r="H135" s="241">
        <v>124</v>
      </c>
      <c r="I135" s="242"/>
      <c r="J135" s="237"/>
      <c r="K135" s="237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250</v>
      </c>
      <c r="AU135" s="247" t="s">
        <v>150</v>
      </c>
      <c r="AV135" s="13" t="s">
        <v>85</v>
      </c>
      <c r="AW135" s="13" t="s">
        <v>38</v>
      </c>
      <c r="AX135" s="13" t="s">
        <v>8</v>
      </c>
      <c r="AY135" s="247" t="s">
        <v>151</v>
      </c>
    </row>
    <row r="136" s="2" customFormat="1" ht="24.15" customHeight="1">
      <c r="A136" s="39"/>
      <c r="B136" s="40"/>
      <c r="C136" s="213" t="s">
        <v>290</v>
      </c>
      <c r="D136" s="213" t="s">
        <v>154</v>
      </c>
      <c r="E136" s="214" t="s">
        <v>925</v>
      </c>
      <c r="F136" s="215" t="s">
        <v>926</v>
      </c>
      <c r="G136" s="216" t="s">
        <v>169</v>
      </c>
      <c r="H136" s="217">
        <v>50</v>
      </c>
      <c r="I136" s="218"/>
      <c r="J136" s="219">
        <f>ROUND(I136*H136,0)</f>
        <v>0</v>
      </c>
      <c r="K136" s="215" t="s">
        <v>20</v>
      </c>
      <c r="L136" s="45"/>
      <c r="M136" s="220" t="s">
        <v>20</v>
      </c>
      <c r="N136" s="221" t="s">
        <v>48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158</v>
      </c>
      <c r="AT136" s="224" t="s">
        <v>154</v>
      </c>
      <c r="AU136" s="224" t="s">
        <v>150</v>
      </c>
      <c r="AY136" s="18" t="s">
        <v>151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</v>
      </c>
      <c r="BK136" s="225">
        <f>ROUND(I136*H136,0)</f>
        <v>0</v>
      </c>
      <c r="BL136" s="18" t="s">
        <v>158</v>
      </c>
      <c r="BM136" s="224" t="s">
        <v>927</v>
      </c>
    </row>
    <row r="137" s="13" customFormat="1">
      <c r="A137" s="13"/>
      <c r="B137" s="236"/>
      <c r="C137" s="237"/>
      <c r="D137" s="238" t="s">
        <v>250</v>
      </c>
      <c r="E137" s="239" t="s">
        <v>20</v>
      </c>
      <c r="F137" s="240" t="s">
        <v>877</v>
      </c>
      <c r="G137" s="237"/>
      <c r="H137" s="241">
        <v>50</v>
      </c>
      <c r="I137" s="242"/>
      <c r="J137" s="237"/>
      <c r="K137" s="237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250</v>
      </c>
      <c r="AU137" s="247" t="s">
        <v>150</v>
      </c>
      <c r="AV137" s="13" t="s">
        <v>85</v>
      </c>
      <c r="AW137" s="13" t="s">
        <v>38</v>
      </c>
      <c r="AX137" s="13" t="s">
        <v>8</v>
      </c>
      <c r="AY137" s="247" t="s">
        <v>151</v>
      </c>
    </row>
    <row r="138" s="2" customFormat="1" ht="24.15" customHeight="1">
      <c r="A138" s="39"/>
      <c r="B138" s="40"/>
      <c r="C138" s="213" t="s">
        <v>294</v>
      </c>
      <c r="D138" s="213" t="s">
        <v>154</v>
      </c>
      <c r="E138" s="214" t="s">
        <v>928</v>
      </c>
      <c r="F138" s="215" t="s">
        <v>929</v>
      </c>
      <c r="G138" s="216" t="s">
        <v>169</v>
      </c>
      <c r="H138" s="217">
        <v>14</v>
      </c>
      <c r="I138" s="218"/>
      <c r="J138" s="219">
        <f>ROUND(I138*H138,0)</f>
        <v>0</v>
      </c>
      <c r="K138" s="215" t="s">
        <v>20</v>
      </c>
      <c r="L138" s="45"/>
      <c r="M138" s="220" t="s">
        <v>20</v>
      </c>
      <c r="N138" s="221" t="s">
        <v>48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158</v>
      </c>
      <c r="AT138" s="224" t="s">
        <v>154</v>
      </c>
      <c r="AU138" s="224" t="s">
        <v>150</v>
      </c>
      <c r="AY138" s="18" t="s">
        <v>151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</v>
      </c>
      <c r="BK138" s="225">
        <f>ROUND(I138*H138,0)</f>
        <v>0</v>
      </c>
      <c r="BL138" s="18" t="s">
        <v>158</v>
      </c>
      <c r="BM138" s="224" t="s">
        <v>930</v>
      </c>
    </row>
    <row r="139" s="2" customFormat="1" ht="24.15" customHeight="1">
      <c r="A139" s="39"/>
      <c r="B139" s="40"/>
      <c r="C139" s="213" t="s">
        <v>298</v>
      </c>
      <c r="D139" s="213" t="s">
        <v>154</v>
      </c>
      <c r="E139" s="214" t="s">
        <v>642</v>
      </c>
      <c r="F139" s="215" t="s">
        <v>643</v>
      </c>
      <c r="G139" s="216" t="s">
        <v>224</v>
      </c>
      <c r="H139" s="217">
        <v>182</v>
      </c>
      <c r="I139" s="218"/>
      <c r="J139" s="219">
        <f>ROUND(I139*H139,0)</f>
        <v>0</v>
      </c>
      <c r="K139" s="215" t="s">
        <v>20</v>
      </c>
      <c r="L139" s="45"/>
      <c r="M139" s="220" t="s">
        <v>20</v>
      </c>
      <c r="N139" s="221" t="s">
        <v>48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158</v>
      </c>
      <c r="AT139" s="224" t="s">
        <v>154</v>
      </c>
      <c r="AU139" s="224" t="s">
        <v>150</v>
      </c>
      <c r="AY139" s="18" t="s">
        <v>151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</v>
      </c>
      <c r="BK139" s="225">
        <f>ROUND(I139*H139,0)</f>
        <v>0</v>
      </c>
      <c r="BL139" s="18" t="s">
        <v>158</v>
      </c>
      <c r="BM139" s="224" t="s">
        <v>931</v>
      </c>
    </row>
    <row r="140" s="2" customFormat="1" ht="24.15" customHeight="1">
      <c r="A140" s="39"/>
      <c r="B140" s="40"/>
      <c r="C140" s="213" t="s">
        <v>302</v>
      </c>
      <c r="D140" s="213" t="s">
        <v>154</v>
      </c>
      <c r="E140" s="214" t="s">
        <v>646</v>
      </c>
      <c r="F140" s="215" t="s">
        <v>647</v>
      </c>
      <c r="G140" s="216" t="s">
        <v>224</v>
      </c>
      <c r="H140" s="217">
        <v>460</v>
      </c>
      <c r="I140" s="218"/>
      <c r="J140" s="219">
        <f>ROUND(I140*H140,0)</f>
        <v>0</v>
      </c>
      <c r="K140" s="215" t="s">
        <v>20</v>
      </c>
      <c r="L140" s="45"/>
      <c r="M140" s="220" t="s">
        <v>20</v>
      </c>
      <c r="N140" s="221" t="s">
        <v>48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158</v>
      </c>
      <c r="AT140" s="224" t="s">
        <v>154</v>
      </c>
      <c r="AU140" s="224" t="s">
        <v>150</v>
      </c>
      <c r="AY140" s="18" t="s">
        <v>151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</v>
      </c>
      <c r="BK140" s="225">
        <f>ROUND(I140*H140,0)</f>
        <v>0</v>
      </c>
      <c r="BL140" s="18" t="s">
        <v>158</v>
      </c>
      <c r="BM140" s="224" t="s">
        <v>932</v>
      </c>
    </row>
    <row r="141" s="13" customFormat="1">
      <c r="A141" s="13"/>
      <c r="B141" s="236"/>
      <c r="C141" s="237"/>
      <c r="D141" s="238" t="s">
        <v>250</v>
      </c>
      <c r="E141" s="239" t="s">
        <v>20</v>
      </c>
      <c r="F141" s="240" t="s">
        <v>933</v>
      </c>
      <c r="G141" s="237"/>
      <c r="H141" s="241">
        <v>460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250</v>
      </c>
      <c r="AU141" s="247" t="s">
        <v>150</v>
      </c>
      <c r="AV141" s="13" t="s">
        <v>85</v>
      </c>
      <c r="AW141" s="13" t="s">
        <v>38</v>
      </c>
      <c r="AX141" s="13" t="s">
        <v>8</v>
      </c>
      <c r="AY141" s="247" t="s">
        <v>151</v>
      </c>
    </row>
    <row r="142" s="2" customFormat="1" ht="24.15" customHeight="1">
      <c r="A142" s="39"/>
      <c r="B142" s="40"/>
      <c r="C142" s="213" t="s">
        <v>306</v>
      </c>
      <c r="D142" s="213" t="s">
        <v>154</v>
      </c>
      <c r="E142" s="214" t="s">
        <v>934</v>
      </c>
      <c r="F142" s="215" t="s">
        <v>647</v>
      </c>
      <c r="G142" s="216" t="s">
        <v>224</v>
      </c>
      <c r="H142" s="217">
        <v>87</v>
      </c>
      <c r="I142" s="218"/>
      <c r="J142" s="219">
        <f>ROUND(I142*H142,0)</f>
        <v>0</v>
      </c>
      <c r="K142" s="215" t="s">
        <v>20</v>
      </c>
      <c r="L142" s="45"/>
      <c r="M142" s="220" t="s">
        <v>20</v>
      </c>
      <c r="N142" s="221" t="s">
        <v>48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158</v>
      </c>
      <c r="AT142" s="224" t="s">
        <v>154</v>
      </c>
      <c r="AU142" s="224" t="s">
        <v>150</v>
      </c>
      <c r="AY142" s="18" t="s">
        <v>151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</v>
      </c>
      <c r="BK142" s="225">
        <f>ROUND(I142*H142,0)</f>
        <v>0</v>
      </c>
      <c r="BL142" s="18" t="s">
        <v>158</v>
      </c>
      <c r="BM142" s="224" t="s">
        <v>935</v>
      </c>
    </row>
    <row r="143" s="2" customFormat="1" ht="24.15" customHeight="1">
      <c r="A143" s="39"/>
      <c r="B143" s="40"/>
      <c r="C143" s="213" t="s">
        <v>310</v>
      </c>
      <c r="D143" s="213" t="s">
        <v>154</v>
      </c>
      <c r="E143" s="214" t="s">
        <v>654</v>
      </c>
      <c r="F143" s="215" t="s">
        <v>655</v>
      </c>
      <c r="G143" s="216" t="s">
        <v>224</v>
      </c>
      <c r="H143" s="217">
        <v>45</v>
      </c>
      <c r="I143" s="218"/>
      <c r="J143" s="219">
        <f>ROUND(I143*H143,0)</f>
        <v>0</v>
      </c>
      <c r="K143" s="215" t="s">
        <v>20</v>
      </c>
      <c r="L143" s="45"/>
      <c r="M143" s="220" t="s">
        <v>20</v>
      </c>
      <c r="N143" s="221" t="s">
        <v>48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158</v>
      </c>
      <c r="AT143" s="224" t="s">
        <v>154</v>
      </c>
      <c r="AU143" s="224" t="s">
        <v>150</v>
      </c>
      <c r="AY143" s="18" t="s">
        <v>151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</v>
      </c>
      <c r="BK143" s="225">
        <f>ROUND(I143*H143,0)</f>
        <v>0</v>
      </c>
      <c r="BL143" s="18" t="s">
        <v>158</v>
      </c>
      <c r="BM143" s="224" t="s">
        <v>936</v>
      </c>
    </row>
    <row r="144" s="2" customFormat="1" ht="24.15" customHeight="1">
      <c r="A144" s="39"/>
      <c r="B144" s="40"/>
      <c r="C144" s="213" t="s">
        <v>317</v>
      </c>
      <c r="D144" s="213" t="s">
        <v>154</v>
      </c>
      <c r="E144" s="214" t="s">
        <v>937</v>
      </c>
      <c r="F144" s="215" t="s">
        <v>655</v>
      </c>
      <c r="G144" s="216" t="s">
        <v>224</v>
      </c>
      <c r="H144" s="217">
        <v>22.399999999999999</v>
      </c>
      <c r="I144" s="218"/>
      <c r="J144" s="219">
        <f>ROUND(I144*H144,0)</f>
        <v>0</v>
      </c>
      <c r="K144" s="215" t="s">
        <v>20</v>
      </c>
      <c r="L144" s="45"/>
      <c r="M144" s="220" t="s">
        <v>20</v>
      </c>
      <c r="N144" s="221" t="s">
        <v>48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158</v>
      </c>
      <c r="AT144" s="224" t="s">
        <v>154</v>
      </c>
      <c r="AU144" s="224" t="s">
        <v>150</v>
      </c>
      <c r="AY144" s="18" t="s">
        <v>151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</v>
      </c>
      <c r="BK144" s="225">
        <f>ROUND(I144*H144,0)</f>
        <v>0</v>
      </c>
      <c r="BL144" s="18" t="s">
        <v>158</v>
      </c>
      <c r="BM144" s="224" t="s">
        <v>938</v>
      </c>
    </row>
    <row r="145" s="13" customFormat="1">
      <c r="A145" s="13"/>
      <c r="B145" s="236"/>
      <c r="C145" s="237"/>
      <c r="D145" s="238" t="s">
        <v>250</v>
      </c>
      <c r="E145" s="239" t="s">
        <v>20</v>
      </c>
      <c r="F145" s="240" t="s">
        <v>939</v>
      </c>
      <c r="G145" s="237"/>
      <c r="H145" s="241">
        <v>22.399999999999999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250</v>
      </c>
      <c r="AU145" s="247" t="s">
        <v>150</v>
      </c>
      <c r="AV145" s="13" t="s">
        <v>85</v>
      </c>
      <c r="AW145" s="13" t="s">
        <v>38</v>
      </c>
      <c r="AX145" s="13" t="s">
        <v>8</v>
      </c>
      <c r="AY145" s="247" t="s">
        <v>151</v>
      </c>
    </row>
    <row r="146" s="2" customFormat="1" ht="24.15" customHeight="1">
      <c r="A146" s="39"/>
      <c r="B146" s="40"/>
      <c r="C146" s="213" t="s">
        <v>321</v>
      </c>
      <c r="D146" s="213" t="s">
        <v>154</v>
      </c>
      <c r="E146" s="214" t="s">
        <v>277</v>
      </c>
      <c r="F146" s="215" t="s">
        <v>278</v>
      </c>
      <c r="G146" s="216" t="s">
        <v>224</v>
      </c>
      <c r="H146" s="217">
        <v>495</v>
      </c>
      <c r="I146" s="218"/>
      <c r="J146" s="219">
        <f>ROUND(I146*H146,0)</f>
        <v>0</v>
      </c>
      <c r="K146" s="215" t="s">
        <v>20</v>
      </c>
      <c r="L146" s="45"/>
      <c r="M146" s="220" t="s">
        <v>20</v>
      </c>
      <c r="N146" s="221" t="s">
        <v>48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158</v>
      </c>
      <c r="AT146" s="224" t="s">
        <v>154</v>
      </c>
      <c r="AU146" s="224" t="s">
        <v>150</v>
      </c>
      <c r="AY146" s="18" t="s">
        <v>151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</v>
      </c>
      <c r="BK146" s="225">
        <f>ROUND(I146*H146,0)</f>
        <v>0</v>
      </c>
      <c r="BL146" s="18" t="s">
        <v>158</v>
      </c>
      <c r="BM146" s="224" t="s">
        <v>940</v>
      </c>
    </row>
    <row r="147" s="13" customFormat="1">
      <c r="A147" s="13"/>
      <c r="B147" s="236"/>
      <c r="C147" s="237"/>
      <c r="D147" s="238" t="s">
        <v>250</v>
      </c>
      <c r="E147" s="239" t="s">
        <v>20</v>
      </c>
      <c r="F147" s="240" t="s">
        <v>941</v>
      </c>
      <c r="G147" s="237"/>
      <c r="H147" s="241">
        <v>495</v>
      </c>
      <c r="I147" s="242"/>
      <c r="J147" s="237"/>
      <c r="K147" s="237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250</v>
      </c>
      <c r="AU147" s="247" t="s">
        <v>150</v>
      </c>
      <c r="AV147" s="13" t="s">
        <v>85</v>
      </c>
      <c r="AW147" s="13" t="s">
        <v>38</v>
      </c>
      <c r="AX147" s="13" t="s">
        <v>8</v>
      </c>
      <c r="AY147" s="247" t="s">
        <v>151</v>
      </c>
    </row>
    <row r="148" s="2" customFormat="1" ht="24.15" customHeight="1">
      <c r="A148" s="39"/>
      <c r="B148" s="40"/>
      <c r="C148" s="213" t="s">
        <v>327</v>
      </c>
      <c r="D148" s="213" t="s">
        <v>154</v>
      </c>
      <c r="E148" s="214" t="s">
        <v>660</v>
      </c>
      <c r="F148" s="215" t="s">
        <v>661</v>
      </c>
      <c r="G148" s="216" t="s">
        <v>224</v>
      </c>
      <c r="H148" s="217">
        <v>61.399999999999999</v>
      </c>
      <c r="I148" s="218"/>
      <c r="J148" s="219">
        <f>ROUND(I148*H148,0)</f>
        <v>0</v>
      </c>
      <c r="K148" s="215" t="s">
        <v>20</v>
      </c>
      <c r="L148" s="45"/>
      <c r="M148" s="220" t="s">
        <v>20</v>
      </c>
      <c r="N148" s="221" t="s">
        <v>48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158</v>
      </c>
      <c r="AT148" s="224" t="s">
        <v>154</v>
      </c>
      <c r="AU148" s="224" t="s">
        <v>150</v>
      </c>
      <c r="AY148" s="18" t="s">
        <v>151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</v>
      </c>
      <c r="BK148" s="225">
        <f>ROUND(I148*H148,0)</f>
        <v>0</v>
      </c>
      <c r="BL148" s="18" t="s">
        <v>158</v>
      </c>
      <c r="BM148" s="224" t="s">
        <v>942</v>
      </c>
    </row>
    <row r="149" s="13" customFormat="1">
      <c r="A149" s="13"/>
      <c r="B149" s="236"/>
      <c r="C149" s="237"/>
      <c r="D149" s="238" t="s">
        <v>250</v>
      </c>
      <c r="E149" s="239" t="s">
        <v>20</v>
      </c>
      <c r="F149" s="240" t="s">
        <v>891</v>
      </c>
      <c r="G149" s="237"/>
      <c r="H149" s="241">
        <v>61.399999999999999</v>
      </c>
      <c r="I149" s="242"/>
      <c r="J149" s="237"/>
      <c r="K149" s="237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250</v>
      </c>
      <c r="AU149" s="247" t="s">
        <v>150</v>
      </c>
      <c r="AV149" s="13" t="s">
        <v>85</v>
      </c>
      <c r="AW149" s="13" t="s">
        <v>38</v>
      </c>
      <c r="AX149" s="13" t="s">
        <v>8</v>
      </c>
      <c r="AY149" s="247" t="s">
        <v>151</v>
      </c>
    </row>
    <row r="150" s="2" customFormat="1" ht="24.15" customHeight="1">
      <c r="A150" s="39"/>
      <c r="B150" s="40"/>
      <c r="C150" s="213" t="s">
        <v>331</v>
      </c>
      <c r="D150" s="213" t="s">
        <v>154</v>
      </c>
      <c r="E150" s="214" t="s">
        <v>943</v>
      </c>
      <c r="F150" s="215" t="s">
        <v>661</v>
      </c>
      <c r="G150" s="216" t="s">
        <v>224</v>
      </c>
      <c r="H150" s="217">
        <v>6</v>
      </c>
      <c r="I150" s="218"/>
      <c r="J150" s="219">
        <f>ROUND(I150*H150,0)</f>
        <v>0</v>
      </c>
      <c r="K150" s="215" t="s">
        <v>20</v>
      </c>
      <c r="L150" s="45"/>
      <c r="M150" s="220" t="s">
        <v>20</v>
      </c>
      <c r="N150" s="221" t="s">
        <v>48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158</v>
      </c>
      <c r="AT150" s="224" t="s">
        <v>154</v>
      </c>
      <c r="AU150" s="224" t="s">
        <v>150</v>
      </c>
      <c r="AY150" s="18" t="s">
        <v>151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</v>
      </c>
      <c r="BK150" s="225">
        <f>ROUND(I150*H150,0)</f>
        <v>0</v>
      </c>
      <c r="BL150" s="18" t="s">
        <v>158</v>
      </c>
      <c r="BM150" s="224" t="s">
        <v>944</v>
      </c>
    </row>
    <row r="151" s="2" customFormat="1" ht="24.15" customHeight="1">
      <c r="A151" s="39"/>
      <c r="B151" s="40"/>
      <c r="C151" s="213" t="s">
        <v>335</v>
      </c>
      <c r="D151" s="213" t="s">
        <v>154</v>
      </c>
      <c r="E151" s="214" t="s">
        <v>664</v>
      </c>
      <c r="F151" s="215" t="s">
        <v>665</v>
      </c>
      <c r="G151" s="216" t="s">
        <v>224</v>
      </c>
      <c r="H151" s="217">
        <v>495</v>
      </c>
      <c r="I151" s="218"/>
      <c r="J151" s="219">
        <f>ROUND(I151*H151,0)</f>
        <v>0</v>
      </c>
      <c r="K151" s="215" t="s">
        <v>20</v>
      </c>
      <c r="L151" s="45"/>
      <c r="M151" s="220" t="s">
        <v>20</v>
      </c>
      <c r="N151" s="221" t="s">
        <v>48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158</v>
      </c>
      <c r="AT151" s="224" t="s">
        <v>154</v>
      </c>
      <c r="AU151" s="224" t="s">
        <v>150</v>
      </c>
      <c r="AY151" s="18" t="s">
        <v>151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</v>
      </c>
      <c r="BK151" s="225">
        <f>ROUND(I151*H151,0)</f>
        <v>0</v>
      </c>
      <c r="BL151" s="18" t="s">
        <v>158</v>
      </c>
      <c r="BM151" s="224" t="s">
        <v>945</v>
      </c>
    </row>
    <row r="152" s="13" customFormat="1">
      <c r="A152" s="13"/>
      <c r="B152" s="236"/>
      <c r="C152" s="237"/>
      <c r="D152" s="238" t="s">
        <v>250</v>
      </c>
      <c r="E152" s="239" t="s">
        <v>20</v>
      </c>
      <c r="F152" s="240" t="s">
        <v>941</v>
      </c>
      <c r="G152" s="237"/>
      <c r="H152" s="241">
        <v>495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250</v>
      </c>
      <c r="AU152" s="247" t="s">
        <v>150</v>
      </c>
      <c r="AV152" s="13" t="s">
        <v>85</v>
      </c>
      <c r="AW152" s="13" t="s">
        <v>38</v>
      </c>
      <c r="AX152" s="13" t="s">
        <v>8</v>
      </c>
      <c r="AY152" s="247" t="s">
        <v>151</v>
      </c>
    </row>
    <row r="153" s="2" customFormat="1" ht="24.15" customHeight="1">
      <c r="A153" s="39"/>
      <c r="B153" s="40"/>
      <c r="C153" s="213" t="s">
        <v>339</v>
      </c>
      <c r="D153" s="213" t="s">
        <v>154</v>
      </c>
      <c r="E153" s="214" t="s">
        <v>668</v>
      </c>
      <c r="F153" s="215" t="s">
        <v>669</v>
      </c>
      <c r="G153" s="216" t="s">
        <v>224</v>
      </c>
      <c r="H153" s="217">
        <v>33</v>
      </c>
      <c r="I153" s="218"/>
      <c r="J153" s="219">
        <f>ROUND(I153*H153,0)</f>
        <v>0</v>
      </c>
      <c r="K153" s="215" t="s">
        <v>20</v>
      </c>
      <c r="L153" s="45"/>
      <c r="M153" s="220" t="s">
        <v>20</v>
      </c>
      <c r="N153" s="221" t="s">
        <v>48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158</v>
      </c>
      <c r="AT153" s="224" t="s">
        <v>154</v>
      </c>
      <c r="AU153" s="224" t="s">
        <v>150</v>
      </c>
      <c r="AY153" s="18" t="s">
        <v>151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</v>
      </c>
      <c r="BK153" s="225">
        <f>ROUND(I153*H153,0)</f>
        <v>0</v>
      </c>
      <c r="BL153" s="18" t="s">
        <v>158</v>
      </c>
      <c r="BM153" s="224" t="s">
        <v>946</v>
      </c>
    </row>
    <row r="154" s="2" customFormat="1" ht="16.5" customHeight="1">
      <c r="A154" s="39"/>
      <c r="B154" s="40"/>
      <c r="C154" s="226" t="s">
        <v>343</v>
      </c>
      <c r="D154" s="226" t="s">
        <v>148</v>
      </c>
      <c r="E154" s="227" t="s">
        <v>682</v>
      </c>
      <c r="F154" s="228" t="s">
        <v>683</v>
      </c>
      <c r="G154" s="229" t="s">
        <v>224</v>
      </c>
      <c r="H154" s="230">
        <v>8.25</v>
      </c>
      <c r="I154" s="231"/>
      <c r="J154" s="232">
        <f>ROUND(I154*H154,0)</f>
        <v>0</v>
      </c>
      <c r="K154" s="228" t="s">
        <v>20</v>
      </c>
      <c r="L154" s="233"/>
      <c r="M154" s="234" t="s">
        <v>20</v>
      </c>
      <c r="N154" s="235" t="s">
        <v>48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187</v>
      </c>
      <c r="AT154" s="224" t="s">
        <v>148</v>
      </c>
      <c r="AU154" s="224" t="s">
        <v>150</v>
      </c>
      <c r="AY154" s="18" t="s">
        <v>151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</v>
      </c>
      <c r="BK154" s="225">
        <f>ROUND(I154*H154,0)</f>
        <v>0</v>
      </c>
      <c r="BL154" s="18" t="s">
        <v>187</v>
      </c>
      <c r="BM154" s="224" t="s">
        <v>947</v>
      </c>
    </row>
    <row r="155" s="13" customFormat="1">
      <c r="A155" s="13"/>
      <c r="B155" s="236"/>
      <c r="C155" s="237"/>
      <c r="D155" s="238" t="s">
        <v>250</v>
      </c>
      <c r="E155" s="239" t="s">
        <v>20</v>
      </c>
      <c r="F155" s="240" t="s">
        <v>948</v>
      </c>
      <c r="G155" s="237"/>
      <c r="H155" s="241">
        <v>8.25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250</v>
      </c>
      <c r="AU155" s="247" t="s">
        <v>150</v>
      </c>
      <c r="AV155" s="13" t="s">
        <v>85</v>
      </c>
      <c r="AW155" s="13" t="s">
        <v>38</v>
      </c>
      <c r="AX155" s="13" t="s">
        <v>8</v>
      </c>
      <c r="AY155" s="247" t="s">
        <v>151</v>
      </c>
    </row>
    <row r="156" s="2" customFormat="1" ht="24.15" customHeight="1">
      <c r="A156" s="39"/>
      <c r="B156" s="40"/>
      <c r="C156" s="213" t="s">
        <v>347</v>
      </c>
      <c r="D156" s="213" t="s">
        <v>154</v>
      </c>
      <c r="E156" s="214" t="s">
        <v>686</v>
      </c>
      <c r="F156" s="215" t="s">
        <v>687</v>
      </c>
      <c r="G156" s="216" t="s">
        <v>224</v>
      </c>
      <c r="H156" s="217">
        <v>131</v>
      </c>
      <c r="I156" s="218"/>
      <c r="J156" s="219">
        <f>ROUND(I156*H156,0)</f>
        <v>0</v>
      </c>
      <c r="K156" s="215" t="s">
        <v>20</v>
      </c>
      <c r="L156" s="45"/>
      <c r="M156" s="220" t="s">
        <v>20</v>
      </c>
      <c r="N156" s="221" t="s">
        <v>48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158</v>
      </c>
      <c r="AT156" s="224" t="s">
        <v>154</v>
      </c>
      <c r="AU156" s="224" t="s">
        <v>150</v>
      </c>
      <c r="AY156" s="18" t="s">
        <v>151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</v>
      </c>
      <c r="BK156" s="225">
        <f>ROUND(I156*H156,0)</f>
        <v>0</v>
      </c>
      <c r="BL156" s="18" t="s">
        <v>158</v>
      </c>
      <c r="BM156" s="224" t="s">
        <v>949</v>
      </c>
    </row>
    <row r="157" s="13" customFormat="1">
      <c r="A157" s="13"/>
      <c r="B157" s="236"/>
      <c r="C157" s="237"/>
      <c r="D157" s="238" t="s">
        <v>250</v>
      </c>
      <c r="E157" s="239" t="s">
        <v>20</v>
      </c>
      <c r="F157" s="240" t="s">
        <v>950</v>
      </c>
      <c r="G157" s="237"/>
      <c r="H157" s="241">
        <v>131</v>
      </c>
      <c r="I157" s="242"/>
      <c r="J157" s="237"/>
      <c r="K157" s="237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250</v>
      </c>
      <c r="AU157" s="247" t="s">
        <v>150</v>
      </c>
      <c r="AV157" s="13" t="s">
        <v>85</v>
      </c>
      <c r="AW157" s="13" t="s">
        <v>38</v>
      </c>
      <c r="AX157" s="13" t="s">
        <v>8</v>
      </c>
      <c r="AY157" s="247" t="s">
        <v>151</v>
      </c>
    </row>
    <row r="158" s="2" customFormat="1" ht="16.5" customHeight="1">
      <c r="A158" s="39"/>
      <c r="B158" s="40"/>
      <c r="C158" s="226" t="s">
        <v>351</v>
      </c>
      <c r="D158" s="226" t="s">
        <v>148</v>
      </c>
      <c r="E158" s="227" t="s">
        <v>690</v>
      </c>
      <c r="F158" s="228" t="s">
        <v>691</v>
      </c>
      <c r="G158" s="229" t="s">
        <v>224</v>
      </c>
      <c r="H158" s="230">
        <v>26.5</v>
      </c>
      <c r="I158" s="231"/>
      <c r="J158" s="232">
        <f>ROUND(I158*H158,0)</f>
        <v>0</v>
      </c>
      <c r="K158" s="228" t="s">
        <v>20</v>
      </c>
      <c r="L158" s="233"/>
      <c r="M158" s="234" t="s">
        <v>20</v>
      </c>
      <c r="N158" s="235" t="s">
        <v>48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187</v>
      </c>
      <c r="AT158" s="224" t="s">
        <v>148</v>
      </c>
      <c r="AU158" s="224" t="s">
        <v>150</v>
      </c>
      <c r="AY158" s="18" t="s">
        <v>151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</v>
      </c>
      <c r="BK158" s="225">
        <f>ROUND(I158*H158,0)</f>
        <v>0</v>
      </c>
      <c r="BL158" s="18" t="s">
        <v>187</v>
      </c>
      <c r="BM158" s="224" t="s">
        <v>951</v>
      </c>
    </row>
    <row r="159" s="13" customFormat="1">
      <c r="A159" s="13"/>
      <c r="B159" s="236"/>
      <c r="C159" s="237"/>
      <c r="D159" s="238" t="s">
        <v>250</v>
      </c>
      <c r="E159" s="239" t="s">
        <v>20</v>
      </c>
      <c r="F159" s="240" t="s">
        <v>952</v>
      </c>
      <c r="G159" s="237"/>
      <c r="H159" s="241">
        <v>26.5</v>
      </c>
      <c r="I159" s="242"/>
      <c r="J159" s="237"/>
      <c r="K159" s="237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250</v>
      </c>
      <c r="AU159" s="247" t="s">
        <v>150</v>
      </c>
      <c r="AV159" s="13" t="s">
        <v>85</v>
      </c>
      <c r="AW159" s="13" t="s">
        <v>38</v>
      </c>
      <c r="AX159" s="13" t="s">
        <v>8</v>
      </c>
      <c r="AY159" s="247" t="s">
        <v>151</v>
      </c>
    </row>
    <row r="160" s="2" customFormat="1" ht="24.15" customHeight="1">
      <c r="A160" s="39"/>
      <c r="B160" s="40"/>
      <c r="C160" s="213" t="s">
        <v>355</v>
      </c>
      <c r="D160" s="213" t="s">
        <v>154</v>
      </c>
      <c r="E160" s="214" t="s">
        <v>953</v>
      </c>
      <c r="F160" s="215" t="s">
        <v>687</v>
      </c>
      <c r="G160" s="216" t="s">
        <v>224</v>
      </c>
      <c r="H160" s="217">
        <v>87</v>
      </c>
      <c r="I160" s="218"/>
      <c r="J160" s="219">
        <f>ROUND(I160*H160,0)</f>
        <v>0</v>
      </c>
      <c r="K160" s="215" t="s">
        <v>20</v>
      </c>
      <c r="L160" s="45"/>
      <c r="M160" s="220" t="s">
        <v>20</v>
      </c>
      <c r="N160" s="221" t="s">
        <v>48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158</v>
      </c>
      <c r="AT160" s="224" t="s">
        <v>154</v>
      </c>
      <c r="AU160" s="224" t="s">
        <v>150</v>
      </c>
      <c r="AY160" s="18" t="s">
        <v>151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</v>
      </c>
      <c r="BK160" s="225">
        <f>ROUND(I160*H160,0)</f>
        <v>0</v>
      </c>
      <c r="BL160" s="18" t="s">
        <v>158</v>
      </c>
      <c r="BM160" s="224" t="s">
        <v>954</v>
      </c>
    </row>
    <row r="161" s="2" customFormat="1" ht="16.5" customHeight="1">
      <c r="A161" s="39"/>
      <c r="B161" s="40"/>
      <c r="C161" s="226" t="s">
        <v>359</v>
      </c>
      <c r="D161" s="226" t="s">
        <v>148</v>
      </c>
      <c r="E161" s="227" t="s">
        <v>690</v>
      </c>
      <c r="F161" s="228" t="s">
        <v>691</v>
      </c>
      <c r="G161" s="229" t="s">
        <v>224</v>
      </c>
      <c r="H161" s="230">
        <v>21.75</v>
      </c>
      <c r="I161" s="231"/>
      <c r="J161" s="232">
        <f>ROUND(I161*H161,0)</f>
        <v>0</v>
      </c>
      <c r="K161" s="228" t="s">
        <v>20</v>
      </c>
      <c r="L161" s="233"/>
      <c r="M161" s="234" t="s">
        <v>20</v>
      </c>
      <c r="N161" s="235" t="s">
        <v>48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187</v>
      </c>
      <c r="AT161" s="224" t="s">
        <v>148</v>
      </c>
      <c r="AU161" s="224" t="s">
        <v>150</v>
      </c>
      <c r="AY161" s="18" t="s">
        <v>151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</v>
      </c>
      <c r="BK161" s="225">
        <f>ROUND(I161*H161,0)</f>
        <v>0</v>
      </c>
      <c r="BL161" s="18" t="s">
        <v>187</v>
      </c>
      <c r="BM161" s="224" t="s">
        <v>955</v>
      </c>
    </row>
    <row r="162" s="13" customFormat="1">
      <c r="A162" s="13"/>
      <c r="B162" s="236"/>
      <c r="C162" s="237"/>
      <c r="D162" s="238" t="s">
        <v>250</v>
      </c>
      <c r="E162" s="239" t="s">
        <v>20</v>
      </c>
      <c r="F162" s="240" t="s">
        <v>956</v>
      </c>
      <c r="G162" s="237"/>
      <c r="H162" s="241">
        <v>21.75</v>
      </c>
      <c r="I162" s="242"/>
      <c r="J162" s="237"/>
      <c r="K162" s="237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250</v>
      </c>
      <c r="AU162" s="247" t="s">
        <v>150</v>
      </c>
      <c r="AV162" s="13" t="s">
        <v>85</v>
      </c>
      <c r="AW162" s="13" t="s">
        <v>38</v>
      </c>
      <c r="AX162" s="13" t="s">
        <v>8</v>
      </c>
      <c r="AY162" s="247" t="s">
        <v>151</v>
      </c>
    </row>
    <row r="163" s="2" customFormat="1" ht="24.15" customHeight="1">
      <c r="A163" s="39"/>
      <c r="B163" s="40"/>
      <c r="C163" s="213" t="s">
        <v>363</v>
      </c>
      <c r="D163" s="213" t="s">
        <v>154</v>
      </c>
      <c r="E163" s="214" t="s">
        <v>957</v>
      </c>
      <c r="F163" s="215" t="s">
        <v>958</v>
      </c>
      <c r="G163" s="216" t="s">
        <v>224</v>
      </c>
      <c r="H163" s="217">
        <v>33</v>
      </c>
      <c r="I163" s="218"/>
      <c r="J163" s="219">
        <f>ROUND(I163*H163,0)</f>
        <v>0</v>
      </c>
      <c r="K163" s="215" t="s">
        <v>20</v>
      </c>
      <c r="L163" s="45"/>
      <c r="M163" s="220" t="s">
        <v>20</v>
      </c>
      <c r="N163" s="221" t="s">
        <v>48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158</v>
      </c>
      <c r="AT163" s="224" t="s">
        <v>154</v>
      </c>
      <c r="AU163" s="224" t="s">
        <v>150</v>
      </c>
      <c r="AY163" s="18" t="s">
        <v>151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</v>
      </c>
      <c r="BK163" s="225">
        <f>ROUND(I163*H163,0)</f>
        <v>0</v>
      </c>
      <c r="BL163" s="18" t="s">
        <v>158</v>
      </c>
      <c r="BM163" s="224" t="s">
        <v>959</v>
      </c>
    </row>
    <row r="164" s="2" customFormat="1" ht="24.15" customHeight="1">
      <c r="A164" s="39"/>
      <c r="B164" s="40"/>
      <c r="C164" s="213" t="s">
        <v>367</v>
      </c>
      <c r="D164" s="213" t="s">
        <v>154</v>
      </c>
      <c r="E164" s="214" t="s">
        <v>699</v>
      </c>
      <c r="F164" s="215" t="s">
        <v>700</v>
      </c>
      <c r="G164" s="216" t="s">
        <v>224</v>
      </c>
      <c r="H164" s="217">
        <v>131</v>
      </c>
      <c r="I164" s="218"/>
      <c r="J164" s="219">
        <f>ROUND(I164*H164,0)</f>
        <v>0</v>
      </c>
      <c r="K164" s="215" t="s">
        <v>20</v>
      </c>
      <c r="L164" s="45"/>
      <c r="M164" s="220" t="s">
        <v>20</v>
      </c>
      <c r="N164" s="221" t="s">
        <v>48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158</v>
      </c>
      <c r="AT164" s="224" t="s">
        <v>154</v>
      </c>
      <c r="AU164" s="224" t="s">
        <v>150</v>
      </c>
      <c r="AY164" s="18" t="s">
        <v>151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</v>
      </c>
      <c r="BK164" s="225">
        <f>ROUND(I164*H164,0)</f>
        <v>0</v>
      </c>
      <c r="BL164" s="18" t="s">
        <v>158</v>
      </c>
      <c r="BM164" s="224" t="s">
        <v>960</v>
      </c>
    </row>
    <row r="165" s="13" customFormat="1">
      <c r="A165" s="13"/>
      <c r="B165" s="236"/>
      <c r="C165" s="237"/>
      <c r="D165" s="238" t="s">
        <v>250</v>
      </c>
      <c r="E165" s="239" t="s">
        <v>20</v>
      </c>
      <c r="F165" s="240" t="s">
        <v>950</v>
      </c>
      <c r="G165" s="237"/>
      <c r="H165" s="241">
        <v>131</v>
      </c>
      <c r="I165" s="242"/>
      <c r="J165" s="237"/>
      <c r="K165" s="237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250</v>
      </c>
      <c r="AU165" s="247" t="s">
        <v>150</v>
      </c>
      <c r="AV165" s="13" t="s">
        <v>85</v>
      </c>
      <c r="AW165" s="13" t="s">
        <v>38</v>
      </c>
      <c r="AX165" s="13" t="s">
        <v>8</v>
      </c>
      <c r="AY165" s="247" t="s">
        <v>151</v>
      </c>
    </row>
    <row r="166" s="2" customFormat="1" ht="24.15" customHeight="1">
      <c r="A166" s="39"/>
      <c r="B166" s="40"/>
      <c r="C166" s="213" t="s">
        <v>371</v>
      </c>
      <c r="D166" s="213" t="s">
        <v>154</v>
      </c>
      <c r="E166" s="214" t="s">
        <v>961</v>
      </c>
      <c r="F166" s="215" t="s">
        <v>700</v>
      </c>
      <c r="G166" s="216" t="s">
        <v>224</v>
      </c>
      <c r="H166" s="217">
        <v>87</v>
      </c>
      <c r="I166" s="218"/>
      <c r="J166" s="219">
        <f>ROUND(I166*H166,0)</f>
        <v>0</v>
      </c>
      <c r="K166" s="215" t="s">
        <v>20</v>
      </c>
      <c r="L166" s="45"/>
      <c r="M166" s="220" t="s">
        <v>20</v>
      </c>
      <c r="N166" s="221" t="s">
        <v>48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158</v>
      </c>
      <c r="AT166" s="224" t="s">
        <v>154</v>
      </c>
      <c r="AU166" s="224" t="s">
        <v>150</v>
      </c>
      <c r="AY166" s="18" t="s">
        <v>151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</v>
      </c>
      <c r="BK166" s="225">
        <f>ROUND(I166*H166,0)</f>
        <v>0</v>
      </c>
      <c r="BL166" s="18" t="s">
        <v>158</v>
      </c>
      <c r="BM166" s="224" t="s">
        <v>962</v>
      </c>
    </row>
    <row r="167" s="2" customFormat="1" ht="24.15" customHeight="1">
      <c r="A167" s="39"/>
      <c r="B167" s="40"/>
      <c r="C167" s="213" t="s">
        <v>375</v>
      </c>
      <c r="D167" s="213" t="s">
        <v>154</v>
      </c>
      <c r="E167" s="214" t="s">
        <v>963</v>
      </c>
      <c r="F167" s="215" t="s">
        <v>964</v>
      </c>
      <c r="G167" s="216" t="s">
        <v>169</v>
      </c>
      <c r="H167" s="217">
        <v>169</v>
      </c>
      <c r="I167" s="218"/>
      <c r="J167" s="219">
        <f>ROUND(I167*H167,0)</f>
        <v>0</v>
      </c>
      <c r="K167" s="215" t="s">
        <v>20</v>
      </c>
      <c r="L167" s="45"/>
      <c r="M167" s="220" t="s">
        <v>20</v>
      </c>
      <c r="N167" s="221" t="s">
        <v>48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403</v>
      </c>
      <c r="AT167" s="224" t="s">
        <v>154</v>
      </c>
      <c r="AU167" s="224" t="s">
        <v>150</v>
      </c>
      <c r="AY167" s="18" t="s">
        <v>151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</v>
      </c>
      <c r="BK167" s="225">
        <f>ROUND(I167*H167,0)</f>
        <v>0</v>
      </c>
      <c r="BL167" s="18" t="s">
        <v>403</v>
      </c>
      <c r="BM167" s="224" t="s">
        <v>965</v>
      </c>
    </row>
    <row r="168" s="13" customFormat="1">
      <c r="A168" s="13"/>
      <c r="B168" s="236"/>
      <c r="C168" s="237"/>
      <c r="D168" s="238" t="s">
        <v>250</v>
      </c>
      <c r="E168" s="239" t="s">
        <v>20</v>
      </c>
      <c r="F168" s="240" t="s">
        <v>966</v>
      </c>
      <c r="G168" s="237"/>
      <c r="H168" s="241">
        <v>169</v>
      </c>
      <c r="I168" s="242"/>
      <c r="J168" s="237"/>
      <c r="K168" s="237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250</v>
      </c>
      <c r="AU168" s="247" t="s">
        <v>150</v>
      </c>
      <c r="AV168" s="13" t="s">
        <v>85</v>
      </c>
      <c r="AW168" s="13" t="s">
        <v>38</v>
      </c>
      <c r="AX168" s="13" t="s">
        <v>8</v>
      </c>
      <c r="AY168" s="247" t="s">
        <v>151</v>
      </c>
    </row>
    <row r="169" s="2" customFormat="1" ht="24.15" customHeight="1">
      <c r="A169" s="39"/>
      <c r="B169" s="40"/>
      <c r="C169" s="213" t="s">
        <v>379</v>
      </c>
      <c r="D169" s="213" t="s">
        <v>154</v>
      </c>
      <c r="E169" s="214" t="s">
        <v>967</v>
      </c>
      <c r="F169" s="215" t="s">
        <v>968</v>
      </c>
      <c r="G169" s="216" t="s">
        <v>169</v>
      </c>
      <c r="H169" s="217">
        <v>50</v>
      </c>
      <c r="I169" s="218"/>
      <c r="J169" s="219">
        <f>ROUND(I169*H169,0)</f>
        <v>0</v>
      </c>
      <c r="K169" s="215" t="s">
        <v>20</v>
      </c>
      <c r="L169" s="45"/>
      <c r="M169" s="220" t="s">
        <v>20</v>
      </c>
      <c r="N169" s="221" t="s">
        <v>48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158</v>
      </c>
      <c r="AT169" s="224" t="s">
        <v>154</v>
      </c>
      <c r="AU169" s="224" t="s">
        <v>150</v>
      </c>
      <c r="AY169" s="18" t="s">
        <v>151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</v>
      </c>
      <c r="BK169" s="225">
        <f>ROUND(I169*H169,0)</f>
        <v>0</v>
      </c>
      <c r="BL169" s="18" t="s">
        <v>158</v>
      </c>
      <c r="BM169" s="224" t="s">
        <v>969</v>
      </c>
    </row>
    <row r="170" s="13" customFormat="1">
      <c r="A170" s="13"/>
      <c r="B170" s="236"/>
      <c r="C170" s="237"/>
      <c r="D170" s="238" t="s">
        <v>250</v>
      </c>
      <c r="E170" s="239" t="s">
        <v>20</v>
      </c>
      <c r="F170" s="240" t="s">
        <v>877</v>
      </c>
      <c r="G170" s="237"/>
      <c r="H170" s="241">
        <v>50</v>
      </c>
      <c r="I170" s="242"/>
      <c r="J170" s="237"/>
      <c r="K170" s="237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250</v>
      </c>
      <c r="AU170" s="247" t="s">
        <v>150</v>
      </c>
      <c r="AV170" s="13" t="s">
        <v>85</v>
      </c>
      <c r="AW170" s="13" t="s">
        <v>38</v>
      </c>
      <c r="AX170" s="13" t="s">
        <v>8</v>
      </c>
      <c r="AY170" s="247" t="s">
        <v>151</v>
      </c>
    </row>
    <row r="171" s="2" customFormat="1" ht="24.15" customHeight="1">
      <c r="A171" s="39"/>
      <c r="B171" s="40"/>
      <c r="C171" s="213" t="s">
        <v>385</v>
      </c>
      <c r="D171" s="213" t="s">
        <v>154</v>
      </c>
      <c r="E171" s="214" t="s">
        <v>970</v>
      </c>
      <c r="F171" s="215" t="s">
        <v>971</v>
      </c>
      <c r="G171" s="216" t="s">
        <v>169</v>
      </c>
      <c r="H171" s="217">
        <v>38</v>
      </c>
      <c r="I171" s="218"/>
      <c r="J171" s="219">
        <f>ROUND(I171*H171,0)</f>
        <v>0</v>
      </c>
      <c r="K171" s="215" t="s">
        <v>20</v>
      </c>
      <c r="L171" s="45"/>
      <c r="M171" s="220" t="s">
        <v>20</v>
      </c>
      <c r="N171" s="221" t="s">
        <v>48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158</v>
      </c>
      <c r="AT171" s="224" t="s">
        <v>154</v>
      </c>
      <c r="AU171" s="224" t="s">
        <v>150</v>
      </c>
      <c r="AY171" s="18" t="s">
        <v>151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</v>
      </c>
      <c r="BK171" s="225">
        <f>ROUND(I171*H171,0)</f>
        <v>0</v>
      </c>
      <c r="BL171" s="18" t="s">
        <v>158</v>
      </c>
      <c r="BM171" s="224" t="s">
        <v>972</v>
      </c>
    </row>
    <row r="172" s="2" customFormat="1" ht="24.15" customHeight="1">
      <c r="A172" s="39"/>
      <c r="B172" s="40"/>
      <c r="C172" s="213" t="s">
        <v>390</v>
      </c>
      <c r="D172" s="213" t="s">
        <v>154</v>
      </c>
      <c r="E172" s="214" t="s">
        <v>970</v>
      </c>
      <c r="F172" s="215" t="s">
        <v>971</v>
      </c>
      <c r="G172" s="216" t="s">
        <v>169</v>
      </c>
      <c r="H172" s="217">
        <v>25</v>
      </c>
      <c r="I172" s="218"/>
      <c r="J172" s="219">
        <f>ROUND(I172*H172,0)</f>
        <v>0</v>
      </c>
      <c r="K172" s="215" t="s">
        <v>20</v>
      </c>
      <c r="L172" s="45"/>
      <c r="M172" s="220" t="s">
        <v>20</v>
      </c>
      <c r="N172" s="221" t="s">
        <v>48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158</v>
      </c>
      <c r="AT172" s="224" t="s">
        <v>154</v>
      </c>
      <c r="AU172" s="224" t="s">
        <v>150</v>
      </c>
      <c r="AY172" s="18" t="s">
        <v>151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</v>
      </c>
      <c r="BK172" s="225">
        <f>ROUND(I172*H172,0)</f>
        <v>0</v>
      </c>
      <c r="BL172" s="18" t="s">
        <v>158</v>
      </c>
      <c r="BM172" s="224" t="s">
        <v>973</v>
      </c>
    </row>
    <row r="173" s="2" customFormat="1" ht="16.5" customHeight="1">
      <c r="A173" s="39"/>
      <c r="B173" s="40"/>
      <c r="C173" s="213" t="s">
        <v>394</v>
      </c>
      <c r="D173" s="213" t="s">
        <v>154</v>
      </c>
      <c r="E173" s="214" t="s">
        <v>703</v>
      </c>
      <c r="F173" s="215" t="s">
        <v>704</v>
      </c>
      <c r="G173" s="216" t="s">
        <v>224</v>
      </c>
      <c r="H173" s="217">
        <v>495</v>
      </c>
      <c r="I173" s="218"/>
      <c r="J173" s="219">
        <f>ROUND(I173*H173,0)</f>
        <v>0</v>
      </c>
      <c r="K173" s="215" t="s">
        <v>20</v>
      </c>
      <c r="L173" s="45"/>
      <c r="M173" s="220" t="s">
        <v>20</v>
      </c>
      <c r="N173" s="221" t="s">
        <v>48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158</v>
      </c>
      <c r="AT173" s="224" t="s">
        <v>154</v>
      </c>
      <c r="AU173" s="224" t="s">
        <v>150</v>
      </c>
      <c r="AY173" s="18" t="s">
        <v>151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</v>
      </c>
      <c r="BK173" s="225">
        <f>ROUND(I173*H173,0)</f>
        <v>0</v>
      </c>
      <c r="BL173" s="18" t="s">
        <v>158</v>
      </c>
      <c r="BM173" s="224" t="s">
        <v>974</v>
      </c>
    </row>
    <row r="174" s="13" customFormat="1">
      <c r="A174" s="13"/>
      <c r="B174" s="236"/>
      <c r="C174" s="237"/>
      <c r="D174" s="238" t="s">
        <v>250</v>
      </c>
      <c r="E174" s="239" t="s">
        <v>20</v>
      </c>
      <c r="F174" s="240" t="s">
        <v>941</v>
      </c>
      <c r="G174" s="237"/>
      <c r="H174" s="241">
        <v>495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250</v>
      </c>
      <c r="AU174" s="247" t="s">
        <v>150</v>
      </c>
      <c r="AV174" s="13" t="s">
        <v>85</v>
      </c>
      <c r="AW174" s="13" t="s">
        <v>38</v>
      </c>
      <c r="AX174" s="13" t="s">
        <v>8</v>
      </c>
      <c r="AY174" s="247" t="s">
        <v>151</v>
      </c>
    </row>
    <row r="175" s="2" customFormat="1" ht="24.15" customHeight="1">
      <c r="A175" s="39"/>
      <c r="B175" s="40"/>
      <c r="C175" s="213" t="s">
        <v>400</v>
      </c>
      <c r="D175" s="213" t="s">
        <v>154</v>
      </c>
      <c r="E175" s="214" t="s">
        <v>281</v>
      </c>
      <c r="F175" s="215" t="s">
        <v>282</v>
      </c>
      <c r="G175" s="216" t="s">
        <v>224</v>
      </c>
      <c r="H175" s="217">
        <v>8</v>
      </c>
      <c r="I175" s="218"/>
      <c r="J175" s="219">
        <f>ROUND(I175*H175,0)</f>
        <v>0</v>
      </c>
      <c r="K175" s="215" t="s">
        <v>20</v>
      </c>
      <c r="L175" s="45"/>
      <c r="M175" s="220" t="s">
        <v>20</v>
      </c>
      <c r="N175" s="221" t="s">
        <v>48</v>
      </c>
      <c r="O175" s="85"/>
      <c r="P175" s="222">
        <f>O175*H175</f>
        <v>0</v>
      </c>
      <c r="Q175" s="222">
        <v>0.12966</v>
      </c>
      <c r="R175" s="222">
        <f>Q175*H175</f>
        <v>1.03728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158</v>
      </c>
      <c r="AT175" s="224" t="s">
        <v>154</v>
      </c>
      <c r="AU175" s="224" t="s">
        <v>150</v>
      </c>
      <c r="AY175" s="18" t="s">
        <v>151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</v>
      </c>
      <c r="BK175" s="225">
        <f>ROUND(I175*H175,0)</f>
        <v>0</v>
      </c>
      <c r="BL175" s="18" t="s">
        <v>158</v>
      </c>
      <c r="BM175" s="224" t="s">
        <v>975</v>
      </c>
    </row>
    <row r="176" s="13" customFormat="1">
      <c r="A176" s="13"/>
      <c r="B176" s="236"/>
      <c r="C176" s="237"/>
      <c r="D176" s="238" t="s">
        <v>250</v>
      </c>
      <c r="E176" s="239" t="s">
        <v>20</v>
      </c>
      <c r="F176" s="240" t="s">
        <v>976</v>
      </c>
      <c r="G176" s="237"/>
      <c r="H176" s="241">
        <v>8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250</v>
      </c>
      <c r="AU176" s="247" t="s">
        <v>150</v>
      </c>
      <c r="AV176" s="13" t="s">
        <v>85</v>
      </c>
      <c r="AW176" s="13" t="s">
        <v>38</v>
      </c>
      <c r="AX176" s="13" t="s">
        <v>8</v>
      </c>
      <c r="AY176" s="247" t="s">
        <v>151</v>
      </c>
    </row>
    <row r="177" s="2" customFormat="1" ht="24.15" customHeight="1">
      <c r="A177" s="39"/>
      <c r="B177" s="40"/>
      <c r="C177" s="213" t="s">
        <v>405</v>
      </c>
      <c r="D177" s="213" t="s">
        <v>154</v>
      </c>
      <c r="E177" s="214" t="s">
        <v>709</v>
      </c>
      <c r="F177" s="215" t="s">
        <v>710</v>
      </c>
      <c r="G177" s="216" t="s">
        <v>224</v>
      </c>
      <c r="H177" s="217">
        <v>61.399999999999999</v>
      </c>
      <c r="I177" s="218"/>
      <c r="J177" s="219">
        <f>ROUND(I177*H177,0)</f>
        <v>0</v>
      </c>
      <c r="K177" s="215" t="s">
        <v>20</v>
      </c>
      <c r="L177" s="45"/>
      <c r="M177" s="220" t="s">
        <v>20</v>
      </c>
      <c r="N177" s="221" t="s">
        <v>48</v>
      </c>
      <c r="O177" s="85"/>
      <c r="P177" s="222">
        <f>O177*H177</f>
        <v>0</v>
      </c>
      <c r="Q177" s="222">
        <v>0.20746000000000001</v>
      </c>
      <c r="R177" s="222">
        <f>Q177*H177</f>
        <v>12.738044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158</v>
      </c>
      <c r="AT177" s="224" t="s">
        <v>154</v>
      </c>
      <c r="AU177" s="224" t="s">
        <v>150</v>
      </c>
      <c r="AY177" s="18" t="s">
        <v>151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</v>
      </c>
      <c r="BK177" s="225">
        <f>ROUND(I177*H177,0)</f>
        <v>0</v>
      </c>
      <c r="BL177" s="18" t="s">
        <v>158</v>
      </c>
      <c r="BM177" s="224" t="s">
        <v>977</v>
      </c>
    </row>
    <row r="178" s="13" customFormat="1">
      <c r="A178" s="13"/>
      <c r="B178" s="236"/>
      <c r="C178" s="237"/>
      <c r="D178" s="238" t="s">
        <v>250</v>
      </c>
      <c r="E178" s="239" t="s">
        <v>20</v>
      </c>
      <c r="F178" s="240" t="s">
        <v>891</v>
      </c>
      <c r="G178" s="237"/>
      <c r="H178" s="241">
        <v>61.399999999999999</v>
      </c>
      <c r="I178" s="242"/>
      <c r="J178" s="237"/>
      <c r="K178" s="237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250</v>
      </c>
      <c r="AU178" s="247" t="s">
        <v>150</v>
      </c>
      <c r="AV178" s="13" t="s">
        <v>85</v>
      </c>
      <c r="AW178" s="13" t="s">
        <v>38</v>
      </c>
      <c r="AX178" s="13" t="s">
        <v>8</v>
      </c>
      <c r="AY178" s="247" t="s">
        <v>151</v>
      </c>
    </row>
    <row r="179" s="2" customFormat="1" ht="24.15" customHeight="1">
      <c r="A179" s="39"/>
      <c r="B179" s="40"/>
      <c r="C179" s="213" t="s">
        <v>409</v>
      </c>
      <c r="D179" s="213" t="s">
        <v>154</v>
      </c>
      <c r="E179" s="214" t="s">
        <v>978</v>
      </c>
      <c r="F179" s="215" t="s">
        <v>710</v>
      </c>
      <c r="G179" s="216" t="s">
        <v>224</v>
      </c>
      <c r="H179" s="217">
        <v>6</v>
      </c>
      <c r="I179" s="218"/>
      <c r="J179" s="219">
        <f>ROUND(I179*H179,0)</f>
        <v>0</v>
      </c>
      <c r="K179" s="215" t="s">
        <v>20</v>
      </c>
      <c r="L179" s="45"/>
      <c r="M179" s="220" t="s">
        <v>20</v>
      </c>
      <c r="N179" s="221" t="s">
        <v>48</v>
      </c>
      <c r="O179" s="85"/>
      <c r="P179" s="222">
        <f>O179*H179</f>
        <v>0</v>
      </c>
      <c r="Q179" s="222">
        <v>0.20746000000000001</v>
      </c>
      <c r="R179" s="222">
        <f>Q179*H179</f>
        <v>1.2447600000000001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158</v>
      </c>
      <c r="AT179" s="224" t="s">
        <v>154</v>
      </c>
      <c r="AU179" s="224" t="s">
        <v>150</v>
      </c>
      <c r="AY179" s="18" t="s">
        <v>151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</v>
      </c>
      <c r="BK179" s="225">
        <f>ROUND(I179*H179,0)</f>
        <v>0</v>
      </c>
      <c r="BL179" s="18" t="s">
        <v>158</v>
      </c>
      <c r="BM179" s="224" t="s">
        <v>979</v>
      </c>
    </row>
    <row r="180" s="2" customFormat="1" ht="37.8" customHeight="1">
      <c r="A180" s="39"/>
      <c r="B180" s="40"/>
      <c r="C180" s="213" t="s">
        <v>413</v>
      </c>
      <c r="D180" s="213" t="s">
        <v>154</v>
      </c>
      <c r="E180" s="214" t="s">
        <v>713</v>
      </c>
      <c r="F180" s="215" t="s">
        <v>714</v>
      </c>
      <c r="G180" s="216" t="s">
        <v>715</v>
      </c>
      <c r="H180" s="217">
        <v>19.565000000000001</v>
      </c>
      <c r="I180" s="218"/>
      <c r="J180" s="219">
        <f>ROUND(I180*H180,0)</f>
        <v>0</v>
      </c>
      <c r="K180" s="215" t="s">
        <v>20</v>
      </c>
      <c r="L180" s="45"/>
      <c r="M180" s="220" t="s">
        <v>20</v>
      </c>
      <c r="N180" s="221" t="s">
        <v>48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158</v>
      </c>
      <c r="AT180" s="224" t="s">
        <v>154</v>
      </c>
      <c r="AU180" s="224" t="s">
        <v>150</v>
      </c>
      <c r="AY180" s="18" t="s">
        <v>151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</v>
      </c>
      <c r="BK180" s="225">
        <f>ROUND(I180*H180,0)</f>
        <v>0</v>
      </c>
      <c r="BL180" s="18" t="s">
        <v>158</v>
      </c>
      <c r="BM180" s="224" t="s">
        <v>980</v>
      </c>
    </row>
    <row r="181" s="13" customFormat="1">
      <c r="A181" s="13"/>
      <c r="B181" s="236"/>
      <c r="C181" s="237"/>
      <c r="D181" s="238" t="s">
        <v>250</v>
      </c>
      <c r="E181" s="239" t="s">
        <v>20</v>
      </c>
      <c r="F181" s="240" t="s">
        <v>981</v>
      </c>
      <c r="G181" s="237"/>
      <c r="H181" s="241">
        <v>16.375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250</v>
      </c>
      <c r="AU181" s="247" t="s">
        <v>150</v>
      </c>
      <c r="AV181" s="13" t="s">
        <v>85</v>
      </c>
      <c r="AW181" s="13" t="s">
        <v>38</v>
      </c>
      <c r="AX181" s="13" t="s">
        <v>77</v>
      </c>
      <c r="AY181" s="247" t="s">
        <v>151</v>
      </c>
    </row>
    <row r="182" s="13" customFormat="1">
      <c r="A182" s="13"/>
      <c r="B182" s="236"/>
      <c r="C182" s="237"/>
      <c r="D182" s="238" t="s">
        <v>250</v>
      </c>
      <c r="E182" s="239" t="s">
        <v>20</v>
      </c>
      <c r="F182" s="240" t="s">
        <v>982</v>
      </c>
      <c r="G182" s="237"/>
      <c r="H182" s="241">
        <v>3.1899999999999999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250</v>
      </c>
      <c r="AU182" s="247" t="s">
        <v>150</v>
      </c>
      <c r="AV182" s="13" t="s">
        <v>85</v>
      </c>
      <c r="AW182" s="13" t="s">
        <v>38</v>
      </c>
      <c r="AX182" s="13" t="s">
        <v>77</v>
      </c>
      <c r="AY182" s="247" t="s">
        <v>151</v>
      </c>
    </row>
    <row r="183" s="14" customFormat="1">
      <c r="A183" s="14"/>
      <c r="B183" s="248"/>
      <c r="C183" s="249"/>
      <c r="D183" s="238" t="s">
        <v>250</v>
      </c>
      <c r="E183" s="250" t="s">
        <v>20</v>
      </c>
      <c r="F183" s="251" t="s">
        <v>326</v>
      </c>
      <c r="G183" s="249"/>
      <c r="H183" s="252">
        <v>19.565000000000001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250</v>
      </c>
      <c r="AU183" s="258" t="s">
        <v>150</v>
      </c>
      <c r="AV183" s="14" t="s">
        <v>166</v>
      </c>
      <c r="AW183" s="14" t="s">
        <v>38</v>
      </c>
      <c r="AX183" s="14" t="s">
        <v>8</v>
      </c>
      <c r="AY183" s="258" t="s">
        <v>151</v>
      </c>
    </row>
    <row r="184" s="2" customFormat="1" ht="37.8" customHeight="1">
      <c r="A184" s="39"/>
      <c r="B184" s="40"/>
      <c r="C184" s="213" t="s">
        <v>634</v>
      </c>
      <c r="D184" s="213" t="s">
        <v>154</v>
      </c>
      <c r="E184" s="214" t="s">
        <v>983</v>
      </c>
      <c r="F184" s="215" t="s">
        <v>714</v>
      </c>
      <c r="G184" s="216" t="s">
        <v>715</v>
      </c>
      <c r="H184" s="217">
        <v>10.875</v>
      </c>
      <c r="I184" s="218"/>
      <c r="J184" s="219">
        <f>ROUND(I184*H184,0)</f>
        <v>0</v>
      </c>
      <c r="K184" s="215" t="s">
        <v>20</v>
      </c>
      <c r="L184" s="45"/>
      <c r="M184" s="220" t="s">
        <v>20</v>
      </c>
      <c r="N184" s="221" t="s">
        <v>48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158</v>
      </c>
      <c r="AT184" s="224" t="s">
        <v>154</v>
      </c>
      <c r="AU184" s="224" t="s">
        <v>150</v>
      </c>
      <c r="AY184" s="18" t="s">
        <v>151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</v>
      </c>
      <c r="BK184" s="225">
        <f>ROUND(I184*H184,0)</f>
        <v>0</v>
      </c>
      <c r="BL184" s="18" t="s">
        <v>158</v>
      </c>
      <c r="BM184" s="224" t="s">
        <v>984</v>
      </c>
    </row>
    <row r="185" s="13" customFormat="1">
      <c r="A185" s="13"/>
      <c r="B185" s="236"/>
      <c r="C185" s="237"/>
      <c r="D185" s="238" t="s">
        <v>250</v>
      </c>
      <c r="E185" s="239" t="s">
        <v>20</v>
      </c>
      <c r="F185" s="240" t="s">
        <v>985</v>
      </c>
      <c r="G185" s="237"/>
      <c r="H185" s="241">
        <v>10.875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250</v>
      </c>
      <c r="AU185" s="247" t="s">
        <v>150</v>
      </c>
      <c r="AV185" s="13" t="s">
        <v>85</v>
      </c>
      <c r="AW185" s="13" t="s">
        <v>38</v>
      </c>
      <c r="AX185" s="13" t="s">
        <v>8</v>
      </c>
      <c r="AY185" s="247" t="s">
        <v>151</v>
      </c>
    </row>
    <row r="186" s="2" customFormat="1" ht="24.15" customHeight="1">
      <c r="A186" s="39"/>
      <c r="B186" s="40"/>
      <c r="C186" s="213" t="s">
        <v>636</v>
      </c>
      <c r="D186" s="213" t="s">
        <v>154</v>
      </c>
      <c r="E186" s="214" t="s">
        <v>986</v>
      </c>
      <c r="F186" s="215" t="s">
        <v>987</v>
      </c>
      <c r="G186" s="216" t="s">
        <v>715</v>
      </c>
      <c r="H186" s="217">
        <v>164.40000000000001</v>
      </c>
      <c r="I186" s="218"/>
      <c r="J186" s="219">
        <f>ROUND(I186*H186,0)</f>
        <v>0</v>
      </c>
      <c r="K186" s="215" t="s">
        <v>20</v>
      </c>
      <c r="L186" s="45"/>
      <c r="M186" s="220" t="s">
        <v>20</v>
      </c>
      <c r="N186" s="221" t="s">
        <v>48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158</v>
      </c>
      <c r="AT186" s="224" t="s">
        <v>154</v>
      </c>
      <c r="AU186" s="224" t="s">
        <v>150</v>
      </c>
      <c r="AY186" s="18" t="s">
        <v>151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</v>
      </c>
      <c r="BK186" s="225">
        <f>ROUND(I186*H186,0)</f>
        <v>0</v>
      </c>
      <c r="BL186" s="18" t="s">
        <v>158</v>
      </c>
      <c r="BM186" s="224" t="s">
        <v>988</v>
      </c>
    </row>
    <row r="187" s="13" customFormat="1">
      <c r="A187" s="13"/>
      <c r="B187" s="236"/>
      <c r="C187" s="237"/>
      <c r="D187" s="238" t="s">
        <v>250</v>
      </c>
      <c r="E187" s="239" t="s">
        <v>20</v>
      </c>
      <c r="F187" s="240" t="s">
        <v>989</v>
      </c>
      <c r="G187" s="237"/>
      <c r="H187" s="241">
        <v>164.40000000000001</v>
      </c>
      <c r="I187" s="242"/>
      <c r="J187" s="237"/>
      <c r="K187" s="237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250</v>
      </c>
      <c r="AU187" s="247" t="s">
        <v>150</v>
      </c>
      <c r="AV187" s="13" t="s">
        <v>85</v>
      </c>
      <c r="AW187" s="13" t="s">
        <v>38</v>
      </c>
      <c r="AX187" s="13" t="s">
        <v>8</v>
      </c>
      <c r="AY187" s="247" t="s">
        <v>151</v>
      </c>
    </row>
    <row r="188" s="2" customFormat="1" ht="24.15" customHeight="1">
      <c r="A188" s="39"/>
      <c r="B188" s="40"/>
      <c r="C188" s="213" t="s">
        <v>638</v>
      </c>
      <c r="D188" s="213" t="s">
        <v>154</v>
      </c>
      <c r="E188" s="214" t="s">
        <v>986</v>
      </c>
      <c r="F188" s="215" t="s">
        <v>987</v>
      </c>
      <c r="G188" s="216" t="s">
        <v>715</v>
      </c>
      <c r="H188" s="217">
        <v>108.75</v>
      </c>
      <c r="I188" s="218"/>
      <c r="J188" s="219">
        <f>ROUND(I188*H188,0)</f>
        <v>0</v>
      </c>
      <c r="K188" s="215" t="s">
        <v>20</v>
      </c>
      <c r="L188" s="45"/>
      <c r="M188" s="220" t="s">
        <v>20</v>
      </c>
      <c r="N188" s="221" t="s">
        <v>48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158</v>
      </c>
      <c r="AT188" s="224" t="s">
        <v>154</v>
      </c>
      <c r="AU188" s="224" t="s">
        <v>150</v>
      </c>
      <c r="AY188" s="18" t="s">
        <v>151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</v>
      </c>
      <c r="BK188" s="225">
        <f>ROUND(I188*H188,0)</f>
        <v>0</v>
      </c>
      <c r="BL188" s="18" t="s">
        <v>158</v>
      </c>
      <c r="BM188" s="224" t="s">
        <v>990</v>
      </c>
    </row>
    <row r="189" s="13" customFormat="1">
      <c r="A189" s="13"/>
      <c r="B189" s="236"/>
      <c r="C189" s="237"/>
      <c r="D189" s="238" t="s">
        <v>250</v>
      </c>
      <c r="E189" s="239" t="s">
        <v>20</v>
      </c>
      <c r="F189" s="240" t="s">
        <v>991</v>
      </c>
      <c r="G189" s="237"/>
      <c r="H189" s="241">
        <v>108.75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250</v>
      </c>
      <c r="AU189" s="247" t="s">
        <v>150</v>
      </c>
      <c r="AV189" s="13" t="s">
        <v>85</v>
      </c>
      <c r="AW189" s="13" t="s">
        <v>38</v>
      </c>
      <c r="AX189" s="13" t="s">
        <v>8</v>
      </c>
      <c r="AY189" s="247" t="s">
        <v>151</v>
      </c>
    </row>
    <row r="190" s="2" customFormat="1" ht="24.15" customHeight="1">
      <c r="A190" s="39"/>
      <c r="B190" s="40"/>
      <c r="C190" s="213" t="s">
        <v>158</v>
      </c>
      <c r="D190" s="213" t="s">
        <v>154</v>
      </c>
      <c r="E190" s="214" t="s">
        <v>992</v>
      </c>
      <c r="F190" s="215" t="s">
        <v>993</v>
      </c>
      <c r="G190" s="216" t="s">
        <v>169</v>
      </c>
      <c r="H190" s="217">
        <v>50</v>
      </c>
      <c r="I190" s="218"/>
      <c r="J190" s="219">
        <f>ROUND(I190*H190,0)</f>
        <v>0</v>
      </c>
      <c r="K190" s="215" t="s">
        <v>20</v>
      </c>
      <c r="L190" s="45"/>
      <c r="M190" s="220" t="s">
        <v>20</v>
      </c>
      <c r="N190" s="221" t="s">
        <v>48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158</v>
      </c>
      <c r="AT190" s="224" t="s">
        <v>154</v>
      </c>
      <c r="AU190" s="224" t="s">
        <v>150</v>
      </c>
      <c r="AY190" s="18" t="s">
        <v>151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</v>
      </c>
      <c r="BK190" s="225">
        <f>ROUND(I190*H190,0)</f>
        <v>0</v>
      </c>
      <c r="BL190" s="18" t="s">
        <v>158</v>
      </c>
      <c r="BM190" s="224" t="s">
        <v>994</v>
      </c>
    </row>
    <row r="191" s="13" customFormat="1">
      <c r="A191" s="13"/>
      <c r="B191" s="236"/>
      <c r="C191" s="237"/>
      <c r="D191" s="238" t="s">
        <v>250</v>
      </c>
      <c r="E191" s="239" t="s">
        <v>20</v>
      </c>
      <c r="F191" s="240" t="s">
        <v>877</v>
      </c>
      <c r="G191" s="237"/>
      <c r="H191" s="241">
        <v>50</v>
      </c>
      <c r="I191" s="242"/>
      <c r="J191" s="237"/>
      <c r="K191" s="237"/>
      <c r="L191" s="243"/>
      <c r="M191" s="270"/>
      <c r="N191" s="271"/>
      <c r="O191" s="271"/>
      <c r="P191" s="271"/>
      <c r="Q191" s="271"/>
      <c r="R191" s="271"/>
      <c r="S191" s="271"/>
      <c r="T191" s="27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250</v>
      </c>
      <c r="AU191" s="247" t="s">
        <v>150</v>
      </c>
      <c r="AV191" s="13" t="s">
        <v>85</v>
      </c>
      <c r="AW191" s="13" t="s">
        <v>38</v>
      </c>
      <c r="AX191" s="13" t="s">
        <v>8</v>
      </c>
      <c r="AY191" s="247" t="s">
        <v>151</v>
      </c>
    </row>
    <row r="192" s="2" customFormat="1" ht="6.96" customHeight="1">
      <c r="A192" s="39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sheet="1" autoFilter="0" formatColumns="0" formatRows="0" objects="1" scenarios="1" spinCount="100000" saltValue="mViFQ6pd8w8dyhhCp82qj8M8irUzTQGuwQJ7uVugZ5Jc3Ym9Y9vEjkAvYfvAc/MJuf4LLPgpPPtlQLr0o6tmrA==" hashValue="tUWFWV9TlvqfaU2wbQGeONKojPSD6IXt6tRH8M4qpcWLp0FAVeu4wDQe4bJCQ5fj6ii1Ji0TwAvCyRUYjERLuw==" algorithmName="SHA-512" password="CCF2"/>
  <autoFilter ref="C87:K1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471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995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ROUND(J87,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ROUND((SUM(BE87:BE101)),  0)</f>
        <v>0</v>
      </c>
      <c r="G35" s="39"/>
      <c r="H35" s="39"/>
      <c r="I35" s="158">
        <v>0.20999999999999999</v>
      </c>
      <c r="J35" s="157">
        <f>ROUND(((SUM(BE87:BE101))*I35),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ROUND((SUM(BF87:BF101)),  0)</f>
        <v>0</v>
      </c>
      <c r="G36" s="39"/>
      <c r="H36" s="39"/>
      <c r="I36" s="158">
        <v>0.14999999999999999</v>
      </c>
      <c r="J36" s="157">
        <f>ROUND(((SUM(BF87:BF101))*I36),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ROUND((SUM(BG87:BG101)),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ROUND((SUM(BH87:BH101)),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ROUND((SUM(BI87:BI101)),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471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932/OST - Ostatní náklady kNN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134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418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6.25" customHeight="1">
      <c r="A75" s="39"/>
      <c r="B75" s="40"/>
      <c r="C75" s="41"/>
      <c r="D75" s="41"/>
      <c r="E75" s="170" t="str">
        <f>E7</f>
        <v>Praha 6 - Vokovice, Vokovická, přeložka TS 4893, kVN a kNN, S-146587 aktualizace 23 - TSK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119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471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932/OST - Ostatní náklady kNN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22</v>
      </c>
      <c r="D81" s="41"/>
      <c r="E81" s="41"/>
      <c r="F81" s="28" t="str">
        <f>F14</f>
        <v>Praha 6 - Vokovice</v>
      </c>
      <c r="G81" s="41"/>
      <c r="H81" s="41"/>
      <c r="I81" s="33" t="s">
        <v>24</v>
      </c>
      <c r="J81" s="73" t="str">
        <f>IF(J14="","",J14)</f>
        <v>27. 1. 2023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26</v>
      </c>
      <c r="D83" s="41"/>
      <c r="E83" s="41"/>
      <c r="F83" s="28" t="str">
        <f>E17</f>
        <v>Městská část Praha 6</v>
      </c>
      <c r="G83" s="41"/>
      <c r="H83" s="41"/>
      <c r="I83" s="33" t="s">
        <v>34</v>
      </c>
      <c r="J83" s="37" t="str">
        <f>E23</f>
        <v>Jiří Kroupa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39</v>
      </c>
      <c r="J84" s="37" t="str">
        <f>E26</f>
        <v>VlKu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136</v>
      </c>
      <c r="D86" s="189" t="s">
        <v>62</v>
      </c>
      <c r="E86" s="189" t="s">
        <v>58</v>
      </c>
      <c r="F86" s="189" t="s">
        <v>59</v>
      </c>
      <c r="G86" s="189" t="s">
        <v>137</v>
      </c>
      <c r="H86" s="189" t="s">
        <v>138</v>
      </c>
      <c r="I86" s="189" t="s">
        <v>139</v>
      </c>
      <c r="J86" s="189" t="s">
        <v>125</v>
      </c>
      <c r="K86" s="190" t="s">
        <v>140</v>
      </c>
      <c r="L86" s="191"/>
      <c r="M86" s="93" t="s">
        <v>20</v>
      </c>
      <c r="N86" s="94" t="s">
        <v>47</v>
      </c>
      <c r="O86" s="94" t="s">
        <v>141</v>
      </c>
      <c r="P86" s="94" t="s">
        <v>142</v>
      </c>
      <c r="Q86" s="94" t="s">
        <v>143</v>
      </c>
      <c r="R86" s="94" t="s">
        <v>144</v>
      </c>
      <c r="S86" s="94" t="s">
        <v>145</v>
      </c>
      <c r="T86" s="95" t="s">
        <v>146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147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76</v>
      </c>
      <c r="AU87" s="18" t="s">
        <v>126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76</v>
      </c>
      <c r="E88" s="200" t="s">
        <v>398</v>
      </c>
      <c r="F88" s="200" t="s">
        <v>399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166</v>
      </c>
      <c r="AT88" s="209" t="s">
        <v>76</v>
      </c>
      <c r="AU88" s="209" t="s">
        <v>77</v>
      </c>
      <c r="AY88" s="208" t="s">
        <v>151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76</v>
      </c>
      <c r="E89" s="211" t="s">
        <v>419</v>
      </c>
      <c r="F89" s="211" t="s">
        <v>399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SUM(P90:P101)</f>
        <v>0</v>
      </c>
      <c r="Q89" s="205"/>
      <c r="R89" s="206">
        <f>SUM(R90:R101)</f>
        <v>0</v>
      </c>
      <c r="S89" s="205"/>
      <c r="T89" s="207">
        <f>SUM(T90:T101)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166</v>
      </c>
      <c r="AT89" s="209" t="s">
        <v>76</v>
      </c>
      <c r="AU89" s="209" t="s">
        <v>8</v>
      </c>
      <c r="AY89" s="208" t="s">
        <v>151</v>
      </c>
      <c r="BK89" s="210">
        <f>SUM(BK90:BK101)</f>
        <v>0</v>
      </c>
    </row>
    <row r="90" s="2" customFormat="1" ht="24.15" customHeight="1">
      <c r="A90" s="39"/>
      <c r="B90" s="40"/>
      <c r="C90" s="213" t="s">
        <v>8</v>
      </c>
      <c r="D90" s="213" t="s">
        <v>154</v>
      </c>
      <c r="E90" s="214" t="s">
        <v>996</v>
      </c>
      <c r="F90" s="215" t="s">
        <v>997</v>
      </c>
      <c r="G90" s="216" t="s">
        <v>208</v>
      </c>
      <c r="H90" s="217">
        <v>1</v>
      </c>
      <c r="I90" s="218"/>
      <c r="J90" s="219">
        <f>ROUND(I90*H90,0)</f>
        <v>0</v>
      </c>
      <c r="K90" s="215" t="s">
        <v>20</v>
      </c>
      <c r="L90" s="45"/>
      <c r="M90" s="220" t="s">
        <v>20</v>
      </c>
      <c r="N90" s="221" t="s">
        <v>48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403</v>
      </c>
      <c r="AT90" s="224" t="s">
        <v>154</v>
      </c>
      <c r="AU90" s="224" t="s">
        <v>85</v>
      </c>
      <c r="AY90" s="18" t="s">
        <v>151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</v>
      </c>
      <c r="BK90" s="225">
        <f>ROUND(I90*H90,0)</f>
        <v>0</v>
      </c>
      <c r="BL90" s="18" t="s">
        <v>403</v>
      </c>
      <c r="BM90" s="224" t="s">
        <v>998</v>
      </c>
    </row>
    <row r="91" s="2" customFormat="1">
      <c r="A91" s="39"/>
      <c r="B91" s="40"/>
      <c r="C91" s="41"/>
      <c r="D91" s="238" t="s">
        <v>423</v>
      </c>
      <c r="E91" s="41"/>
      <c r="F91" s="264" t="s">
        <v>424</v>
      </c>
      <c r="G91" s="41"/>
      <c r="H91" s="41"/>
      <c r="I91" s="265"/>
      <c r="J91" s="41"/>
      <c r="K91" s="41"/>
      <c r="L91" s="45"/>
      <c r="M91" s="266"/>
      <c r="N91" s="267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423</v>
      </c>
      <c r="AU91" s="18" t="s">
        <v>85</v>
      </c>
    </row>
    <row r="92" s="2" customFormat="1" ht="16.5" customHeight="1">
      <c r="A92" s="39"/>
      <c r="B92" s="40"/>
      <c r="C92" s="213" t="s">
        <v>85</v>
      </c>
      <c r="D92" s="213" t="s">
        <v>154</v>
      </c>
      <c r="E92" s="214" t="s">
        <v>425</v>
      </c>
      <c r="F92" s="215" t="s">
        <v>426</v>
      </c>
      <c r="G92" s="216" t="s">
        <v>208</v>
      </c>
      <c r="H92" s="217">
        <v>1</v>
      </c>
      <c r="I92" s="218"/>
      <c r="J92" s="219">
        <f>ROUND(I92*H92,0)</f>
        <v>0</v>
      </c>
      <c r="K92" s="215" t="s">
        <v>20</v>
      </c>
      <c r="L92" s="45"/>
      <c r="M92" s="220" t="s">
        <v>20</v>
      </c>
      <c r="N92" s="221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403</v>
      </c>
      <c r="AT92" s="224" t="s">
        <v>154</v>
      </c>
      <c r="AU92" s="224" t="s">
        <v>85</v>
      </c>
      <c r="AY92" s="18" t="s">
        <v>151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</v>
      </c>
      <c r="BK92" s="225">
        <f>ROUND(I92*H92,0)</f>
        <v>0</v>
      </c>
      <c r="BL92" s="18" t="s">
        <v>403</v>
      </c>
      <c r="BM92" s="224" t="s">
        <v>999</v>
      </c>
    </row>
    <row r="93" s="2" customFormat="1" ht="16.5" customHeight="1">
      <c r="A93" s="39"/>
      <c r="B93" s="40"/>
      <c r="C93" s="213" t="s">
        <v>150</v>
      </c>
      <c r="D93" s="213" t="s">
        <v>154</v>
      </c>
      <c r="E93" s="214" t="s">
        <v>428</v>
      </c>
      <c r="F93" s="215" t="s">
        <v>429</v>
      </c>
      <c r="G93" s="216" t="s">
        <v>208</v>
      </c>
      <c r="H93" s="217">
        <v>1</v>
      </c>
      <c r="I93" s="218"/>
      <c r="J93" s="219">
        <f>ROUND(I93*H93,0)</f>
        <v>0</v>
      </c>
      <c r="K93" s="215" t="s">
        <v>20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403</v>
      </c>
      <c r="AT93" s="224" t="s">
        <v>154</v>
      </c>
      <c r="AU93" s="224" t="s">
        <v>85</v>
      </c>
      <c r="AY93" s="18" t="s">
        <v>151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403</v>
      </c>
      <c r="BM93" s="224" t="s">
        <v>1000</v>
      </c>
    </row>
    <row r="94" s="2" customFormat="1" ht="24.15" customHeight="1">
      <c r="A94" s="39"/>
      <c r="B94" s="40"/>
      <c r="C94" s="213" t="s">
        <v>166</v>
      </c>
      <c r="D94" s="213" t="s">
        <v>154</v>
      </c>
      <c r="E94" s="214" t="s">
        <v>431</v>
      </c>
      <c r="F94" s="215" t="s">
        <v>432</v>
      </c>
      <c r="G94" s="216" t="s">
        <v>388</v>
      </c>
      <c r="H94" s="217">
        <v>0.40000000000000002</v>
      </c>
      <c r="I94" s="218"/>
      <c r="J94" s="219">
        <f>ROUND(I94*H94,0)</f>
        <v>0</v>
      </c>
      <c r="K94" s="215" t="s">
        <v>20</v>
      </c>
      <c r="L94" s="45"/>
      <c r="M94" s="220" t="s">
        <v>20</v>
      </c>
      <c r="N94" s="221" t="s">
        <v>48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403</v>
      </c>
      <c r="AT94" s="224" t="s">
        <v>154</v>
      </c>
      <c r="AU94" s="224" t="s">
        <v>85</v>
      </c>
      <c r="AY94" s="18" t="s">
        <v>151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</v>
      </c>
      <c r="BK94" s="225">
        <f>ROUND(I94*H94,0)</f>
        <v>0</v>
      </c>
      <c r="BL94" s="18" t="s">
        <v>403</v>
      </c>
      <c r="BM94" s="224" t="s">
        <v>1001</v>
      </c>
    </row>
    <row r="95" s="2" customFormat="1" ht="24.15" customHeight="1">
      <c r="A95" s="39"/>
      <c r="B95" s="40"/>
      <c r="C95" s="213" t="s">
        <v>171</v>
      </c>
      <c r="D95" s="213" t="s">
        <v>154</v>
      </c>
      <c r="E95" s="214" t="s">
        <v>434</v>
      </c>
      <c r="F95" s="215" t="s">
        <v>435</v>
      </c>
      <c r="G95" s="216" t="s">
        <v>388</v>
      </c>
      <c r="H95" s="217">
        <v>0.40000000000000002</v>
      </c>
      <c r="I95" s="218"/>
      <c r="J95" s="219">
        <f>ROUND(I95*H95,0)</f>
        <v>0</v>
      </c>
      <c r="K95" s="215" t="s">
        <v>20</v>
      </c>
      <c r="L95" s="45"/>
      <c r="M95" s="220" t="s">
        <v>20</v>
      </c>
      <c r="N95" s="221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403</v>
      </c>
      <c r="AT95" s="224" t="s">
        <v>154</v>
      </c>
      <c r="AU95" s="224" t="s">
        <v>85</v>
      </c>
      <c r="AY95" s="18" t="s">
        <v>151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403</v>
      </c>
      <c r="BM95" s="224" t="s">
        <v>1002</v>
      </c>
    </row>
    <row r="96" s="2" customFormat="1" ht="16.5" customHeight="1">
      <c r="A96" s="39"/>
      <c r="B96" s="40"/>
      <c r="C96" s="213" t="s">
        <v>175</v>
      </c>
      <c r="D96" s="213" t="s">
        <v>154</v>
      </c>
      <c r="E96" s="214" t="s">
        <v>440</v>
      </c>
      <c r="F96" s="215" t="s">
        <v>441</v>
      </c>
      <c r="G96" s="216" t="s">
        <v>388</v>
      </c>
      <c r="H96" s="217">
        <v>0.40000000000000002</v>
      </c>
      <c r="I96" s="218"/>
      <c r="J96" s="219">
        <f>ROUND(I96*H96,0)</f>
        <v>0</v>
      </c>
      <c r="K96" s="215" t="s">
        <v>20</v>
      </c>
      <c r="L96" s="45"/>
      <c r="M96" s="220" t="s">
        <v>20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403</v>
      </c>
      <c r="AT96" s="224" t="s">
        <v>154</v>
      </c>
      <c r="AU96" s="224" t="s">
        <v>85</v>
      </c>
      <c r="AY96" s="18" t="s">
        <v>151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403</v>
      </c>
      <c r="BM96" s="224" t="s">
        <v>1003</v>
      </c>
    </row>
    <row r="97" s="2" customFormat="1" ht="24.15" customHeight="1">
      <c r="A97" s="39"/>
      <c r="B97" s="40"/>
      <c r="C97" s="213" t="s">
        <v>179</v>
      </c>
      <c r="D97" s="213" t="s">
        <v>154</v>
      </c>
      <c r="E97" s="214" t="s">
        <v>1004</v>
      </c>
      <c r="F97" s="215" t="s">
        <v>1005</v>
      </c>
      <c r="G97" s="216" t="s">
        <v>224</v>
      </c>
      <c r="H97" s="217">
        <v>6.8200000000000003</v>
      </c>
      <c r="I97" s="218"/>
      <c r="J97" s="219">
        <f>ROUND(I97*H97,0)</f>
        <v>0</v>
      </c>
      <c r="K97" s="215" t="s">
        <v>20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403</v>
      </c>
      <c r="AT97" s="224" t="s">
        <v>154</v>
      </c>
      <c r="AU97" s="224" t="s">
        <v>85</v>
      </c>
      <c r="AY97" s="18" t="s">
        <v>151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</v>
      </c>
      <c r="BK97" s="225">
        <f>ROUND(I97*H97,0)</f>
        <v>0</v>
      </c>
      <c r="BL97" s="18" t="s">
        <v>403</v>
      </c>
      <c r="BM97" s="224" t="s">
        <v>1006</v>
      </c>
    </row>
    <row r="98" s="2" customFormat="1" ht="33" customHeight="1">
      <c r="A98" s="39"/>
      <c r="B98" s="40"/>
      <c r="C98" s="213" t="s">
        <v>183</v>
      </c>
      <c r="D98" s="213" t="s">
        <v>154</v>
      </c>
      <c r="E98" s="214" t="s">
        <v>443</v>
      </c>
      <c r="F98" s="215" t="s">
        <v>444</v>
      </c>
      <c r="G98" s="216" t="s">
        <v>157</v>
      </c>
      <c r="H98" s="217">
        <v>1</v>
      </c>
      <c r="I98" s="218"/>
      <c r="J98" s="219">
        <f>ROUND(I98*H98,0)</f>
        <v>0</v>
      </c>
      <c r="K98" s="215" t="s">
        <v>20</v>
      </c>
      <c r="L98" s="45"/>
      <c r="M98" s="220" t="s">
        <v>20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403</v>
      </c>
      <c r="AT98" s="224" t="s">
        <v>154</v>
      </c>
      <c r="AU98" s="224" t="s">
        <v>85</v>
      </c>
      <c r="AY98" s="18" t="s">
        <v>151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</v>
      </c>
      <c r="BK98" s="225">
        <f>ROUND(I98*H98,0)</f>
        <v>0</v>
      </c>
      <c r="BL98" s="18" t="s">
        <v>403</v>
      </c>
      <c r="BM98" s="224" t="s">
        <v>1007</v>
      </c>
    </row>
    <row r="99" s="2" customFormat="1" ht="24.15" customHeight="1">
      <c r="A99" s="39"/>
      <c r="B99" s="40"/>
      <c r="C99" s="213" t="s">
        <v>189</v>
      </c>
      <c r="D99" s="213" t="s">
        <v>154</v>
      </c>
      <c r="E99" s="214" t="s">
        <v>1008</v>
      </c>
      <c r="F99" s="215" t="s">
        <v>1009</v>
      </c>
      <c r="G99" s="216" t="s">
        <v>157</v>
      </c>
      <c r="H99" s="217">
        <v>8</v>
      </c>
      <c r="I99" s="218"/>
      <c r="J99" s="219">
        <f>ROUND(I99*H99,0)</f>
        <v>0</v>
      </c>
      <c r="K99" s="215" t="s">
        <v>20</v>
      </c>
      <c r="L99" s="45"/>
      <c r="M99" s="220" t="s">
        <v>20</v>
      </c>
      <c r="N99" s="221" t="s">
        <v>48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403</v>
      </c>
      <c r="AT99" s="224" t="s">
        <v>154</v>
      </c>
      <c r="AU99" s="224" t="s">
        <v>85</v>
      </c>
      <c r="AY99" s="18" t="s">
        <v>151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</v>
      </c>
      <c r="BK99" s="225">
        <f>ROUND(I99*H99,0)</f>
        <v>0</v>
      </c>
      <c r="BL99" s="18" t="s">
        <v>403</v>
      </c>
      <c r="BM99" s="224" t="s">
        <v>1010</v>
      </c>
    </row>
    <row r="100" s="2" customFormat="1" ht="16.5" customHeight="1">
      <c r="A100" s="39"/>
      <c r="B100" s="40"/>
      <c r="C100" s="213" t="s">
        <v>193</v>
      </c>
      <c r="D100" s="213" t="s">
        <v>154</v>
      </c>
      <c r="E100" s="214" t="s">
        <v>446</v>
      </c>
      <c r="F100" s="215" t="s">
        <v>447</v>
      </c>
      <c r="G100" s="216" t="s">
        <v>157</v>
      </c>
      <c r="H100" s="217">
        <v>4</v>
      </c>
      <c r="I100" s="218"/>
      <c r="J100" s="219">
        <f>ROUND(I100*H100,0)</f>
        <v>0</v>
      </c>
      <c r="K100" s="215" t="s">
        <v>20</v>
      </c>
      <c r="L100" s="45"/>
      <c r="M100" s="220" t="s">
        <v>20</v>
      </c>
      <c r="N100" s="221" t="s">
        <v>48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403</v>
      </c>
      <c r="AT100" s="224" t="s">
        <v>154</v>
      </c>
      <c r="AU100" s="224" t="s">
        <v>85</v>
      </c>
      <c r="AY100" s="18" t="s">
        <v>151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</v>
      </c>
      <c r="BK100" s="225">
        <f>ROUND(I100*H100,0)</f>
        <v>0</v>
      </c>
      <c r="BL100" s="18" t="s">
        <v>403</v>
      </c>
      <c r="BM100" s="224" t="s">
        <v>1011</v>
      </c>
    </row>
    <row r="101" s="2" customFormat="1" ht="24.15" customHeight="1">
      <c r="A101" s="39"/>
      <c r="B101" s="40"/>
      <c r="C101" s="213" t="s">
        <v>197</v>
      </c>
      <c r="D101" s="213" t="s">
        <v>154</v>
      </c>
      <c r="E101" s="214" t="s">
        <v>1012</v>
      </c>
      <c r="F101" s="215" t="s">
        <v>1013</v>
      </c>
      <c r="G101" s="216" t="s">
        <v>157</v>
      </c>
      <c r="H101" s="217">
        <v>6</v>
      </c>
      <c r="I101" s="218"/>
      <c r="J101" s="219">
        <f>ROUND(I101*H101,0)</f>
        <v>0</v>
      </c>
      <c r="K101" s="215" t="s">
        <v>20</v>
      </c>
      <c r="L101" s="45"/>
      <c r="M101" s="259" t="s">
        <v>20</v>
      </c>
      <c r="N101" s="260" t="s">
        <v>48</v>
      </c>
      <c r="O101" s="261"/>
      <c r="P101" s="262">
        <f>O101*H101</f>
        <v>0</v>
      </c>
      <c r="Q101" s="262">
        <v>0</v>
      </c>
      <c r="R101" s="262">
        <f>Q101*H101</f>
        <v>0</v>
      </c>
      <c r="S101" s="262">
        <v>0</v>
      </c>
      <c r="T101" s="26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403</v>
      </c>
      <c r="AT101" s="224" t="s">
        <v>154</v>
      </c>
      <c r="AU101" s="224" t="s">
        <v>85</v>
      </c>
      <c r="AY101" s="18" t="s">
        <v>151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</v>
      </c>
      <c r="BK101" s="225">
        <f>ROUND(I101*H101,0)</f>
        <v>0</v>
      </c>
      <c r="BL101" s="18" t="s">
        <v>403</v>
      </c>
      <c r="BM101" s="224" t="s">
        <v>1014</v>
      </c>
    </row>
    <row r="102" s="2" customFormat="1" ht="6.96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sheet="1" autoFilter="0" formatColumns="0" formatRows="0" objects="1" scenarios="1" spinCount="100000" saltValue="f+6iVDxQUXeShNdij9ybYgW5qZb+/zP0wJYcQcklEkQKVhkhxsX1i97Owv5sBJCz+bBtywpoyLBSGTYRkKPq0Q==" hashValue="i5maiREEjL1rFwV1mw6tQ7JFIDYnVICTvjVFo2RbDfqokYVvpvJ+Srf/iC+3cZiLrCwutx4QyBVbIUg/FYXyHQ==" algorithmName="SHA-512" password="CCF2"/>
  <autoFilter ref="C86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118</v>
      </c>
      <c r="L4" s="21"/>
      <c r="M4" s="142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17</v>
      </c>
      <c r="L6" s="21"/>
    </row>
    <row r="7" s="1" customFormat="1" ht="26.25" customHeight="1">
      <c r="B7" s="21"/>
      <c r="E7" s="144" t="str">
        <f>'Rekapitulace stavby'!K6</f>
        <v>Praha 6 - Vokovice, Vokovická, přeložka TS 4893, kVN a kNN, S-146587 aktualizace 23 - TSK</v>
      </c>
      <c r="F7" s="143"/>
      <c r="G7" s="143"/>
      <c r="H7" s="143"/>
      <c r="L7" s="21"/>
    </row>
    <row r="8" s="1" customFormat="1" ht="12" customHeight="1">
      <c r="B8" s="21"/>
      <c r="D8" s="143" t="s">
        <v>119</v>
      </c>
      <c r="L8" s="21"/>
    </row>
    <row r="9" s="2" customFormat="1" ht="16.5" customHeight="1">
      <c r="A9" s="39"/>
      <c r="B9" s="45"/>
      <c r="C9" s="39"/>
      <c r="D9" s="39"/>
      <c r="E9" s="144" t="s">
        <v>471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1015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27. 1. 2023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37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39</v>
      </c>
      <c r="E25" s="39"/>
      <c r="F25" s="39"/>
      <c r="G25" s="39"/>
      <c r="H25" s="39"/>
      <c r="I25" s="143" t="s">
        <v>27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ROUND(J87, 0)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ROUND((SUM(BE87:BE96)),  0)</f>
        <v>0</v>
      </c>
      <c r="G35" s="39"/>
      <c r="H35" s="39"/>
      <c r="I35" s="158">
        <v>0.20999999999999999</v>
      </c>
      <c r="J35" s="157">
        <f>ROUND(((SUM(BE87:BE96))*I35),  0)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ROUND((SUM(BF87:BF96)),  0)</f>
        <v>0</v>
      </c>
      <c r="G36" s="39"/>
      <c r="H36" s="39"/>
      <c r="I36" s="158">
        <v>0.14999999999999999</v>
      </c>
      <c r="J36" s="157">
        <f>ROUND(((SUM(BF87:BF96))*I36),  0)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ROUND((SUM(BG87:BG96)),  0)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ROUND((SUM(BH87:BH96)),  0)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ROUND((SUM(BI87:BI96)),  0)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26.25" customHeight="1">
      <c r="A50" s="39"/>
      <c r="B50" s="40"/>
      <c r="C50" s="41"/>
      <c r="D50" s="41"/>
      <c r="E50" s="170" t="str">
        <f>E7</f>
        <v>Praha 6 - Vokovice, Vokovická, přeložka TS 4893, kVN a kNN, S-146587 aktualizace 23 - TSK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119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471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932/MAT - Materiál PREdi kNN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22</v>
      </c>
      <c r="D56" s="41"/>
      <c r="E56" s="41"/>
      <c r="F56" s="28" t="str">
        <f>F14</f>
        <v>Praha 6 - Vokovice</v>
      </c>
      <c r="G56" s="41"/>
      <c r="H56" s="41"/>
      <c r="I56" s="33" t="s">
        <v>24</v>
      </c>
      <c r="J56" s="73" t="str">
        <f>IF(J14="","",J14)</f>
        <v>27. 1. 2023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26</v>
      </c>
      <c r="D58" s="41"/>
      <c r="E58" s="41"/>
      <c r="F58" s="28" t="str">
        <f>E17</f>
        <v>Městská část Praha 6</v>
      </c>
      <c r="G58" s="41"/>
      <c r="H58" s="41"/>
      <c r="I58" s="33" t="s">
        <v>34</v>
      </c>
      <c r="J58" s="37" t="str">
        <f>E23</f>
        <v>Jiří Kroupa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39</v>
      </c>
      <c r="J59" s="37" t="str">
        <f>E26</f>
        <v>VlKu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124</v>
      </c>
      <c r="D61" s="172"/>
      <c r="E61" s="172"/>
      <c r="F61" s="172"/>
      <c r="G61" s="172"/>
      <c r="H61" s="172"/>
      <c r="I61" s="172"/>
      <c r="J61" s="173" t="s">
        <v>125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126</v>
      </c>
    </row>
    <row r="64" s="9" customFormat="1" ht="24.96" customHeight="1">
      <c r="A64" s="9"/>
      <c r="B64" s="175"/>
      <c r="C64" s="176"/>
      <c r="D64" s="177" t="s">
        <v>455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456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6.25" customHeight="1">
      <c r="A75" s="39"/>
      <c r="B75" s="40"/>
      <c r="C75" s="41"/>
      <c r="D75" s="41"/>
      <c r="E75" s="170" t="str">
        <f>E7</f>
        <v>Praha 6 - Vokovice, Vokovická, přeložka TS 4893, kVN a kNN, S-146587 aktualizace 23 - TSK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119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471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932/MAT - Materiál PREdi kNN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22</v>
      </c>
      <c r="D81" s="41"/>
      <c r="E81" s="41"/>
      <c r="F81" s="28" t="str">
        <f>F14</f>
        <v>Praha 6 - Vokovice</v>
      </c>
      <c r="G81" s="41"/>
      <c r="H81" s="41"/>
      <c r="I81" s="33" t="s">
        <v>24</v>
      </c>
      <c r="J81" s="73" t="str">
        <f>IF(J14="","",J14)</f>
        <v>27. 1. 2023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26</v>
      </c>
      <c r="D83" s="41"/>
      <c r="E83" s="41"/>
      <c r="F83" s="28" t="str">
        <f>E17</f>
        <v>Městská část Praha 6</v>
      </c>
      <c r="G83" s="41"/>
      <c r="H83" s="41"/>
      <c r="I83" s="33" t="s">
        <v>34</v>
      </c>
      <c r="J83" s="37" t="str">
        <f>E23</f>
        <v>Jiří Kroupa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39</v>
      </c>
      <c r="J84" s="37" t="str">
        <f>E26</f>
        <v>VlKu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136</v>
      </c>
      <c r="D86" s="189" t="s">
        <v>62</v>
      </c>
      <c r="E86" s="189" t="s">
        <v>58</v>
      </c>
      <c r="F86" s="189" t="s">
        <v>59</v>
      </c>
      <c r="G86" s="189" t="s">
        <v>137</v>
      </c>
      <c r="H86" s="189" t="s">
        <v>138</v>
      </c>
      <c r="I86" s="189" t="s">
        <v>139</v>
      </c>
      <c r="J86" s="189" t="s">
        <v>125</v>
      </c>
      <c r="K86" s="190" t="s">
        <v>140</v>
      </c>
      <c r="L86" s="191"/>
      <c r="M86" s="93" t="s">
        <v>20</v>
      </c>
      <c r="N86" s="94" t="s">
        <v>47</v>
      </c>
      <c r="O86" s="94" t="s">
        <v>141</v>
      </c>
      <c r="P86" s="94" t="s">
        <v>142</v>
      </c>
      <c r="Q86" s="94" t="s">
        <v>143</v>
      </c>
      <c r="R86" s="94" t="s">
        <v>144</v>
      </c>
      <c r="S86" s="94" t="s">
        <v>145</v>
      </c>
      <c r="T86" s="95" t="s">
        <v>146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147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76</v>
      </c>
      <c r="AU87" s="18" t="s">
        <v>126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76</v>
      </c>
      <c r="E88" s="200" t="s">
        <v>148</v>
      </c>
      <c r="F88" s="200" t="s">
        <v>148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166</v>
      </c>
      <c r="AT88" s="209" t="s">
        <v>76</v>
      </c>
      <c r="AU88" s="209" t="s">
        <v>77</v>
      </c>
      <c r="AY88" s="208" t="s">
        <v>151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76</v>
      </c>
      <c r="E89" s="211" t="s">
        <v>457</v>
      </c>
      <c r="F89" s="211" t="s">
        <v>458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SUM(P90:P96)</f>
        <v>0</v>
      </c>
      <c r="Q89" s="205"/>
      <c r="R89" s="206">
        <f>SUM(R90:R96)</f>
        <v>0</v>
      </c>
      <c r="S89" s="205"/>
      <c r="T89" s="207">
        <f>SUM(T90:T96)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166</v>
      </c>
      <c r="AT89" s="209" t="s">
        <v>76</v>
      </c>
      <c r="AU89" s="209" t="s">
        <v>8</v>
      </c>
      <c r="AY89" s="208" t="s">
        <v>151</v>
      </c>
      <c r="BK89" s="210">
        <f>SUM(BK90:BK96)</f>
        <v>0</v>
      </c>
    </row>
    <row r="90" s="2" customFormat="1" ht="16.5" customHeight="1">
      <c r="A90" s="39"/>
      <c r="B90" s="40"/>
      <c r="C90" s="226" t="s">
        <v>8</v>
      </c>
      <c r="D90" s="226" t="s">
        <v>148</v>
      </c>
      <c r="E90" s="227" t="s">
        <v>1016</v>
      </c>
      <c r="F90" s="228" t="s">
        <v>1017</v>
      </c>
      <c r="G90" s="229" t="s">
        <v>169</v>
      </c>
      <c r="H90" s="230">
        <v>1520</v>
      </c>
      <c r="I90" s="231"/>
      <c r="J90" s="232">
        <f>ROUND(I90*H90,0)</f>
        <v>0</v>
      </c>
      <c r="K90" s="228" t="s">
        <v>20</v>
      </c>
      <c r="L90" s="233"/>
      <c r="M90" s="234" t="s">
        <v>20</v>
      </c>
      <c r="N90" s="235" t="s">
        <v>48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187</v>
      </c>
      <c r="AT90" s="224" t="s">
        <v>148</v>
      </c>
      <c r="AU90" s="224" t="s">
        <v>85</v>
      </c>
      <c r="AY90" s="18" t="s">
        <v>151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</v>
      </c>
      <c r="BK90" s="225">
        <f>ROUND(I90*H90,0)</f>
        <v>0</v>
      </c>
      <c r="BL90" s="18" t="s">
        <v>187</v>
      </c>
      <c r="BM90" s="224" t="s">
        <v>1018</v>
      </c>
    </row>
    <row r="91" s="2" customFormat="1" ht="24.15" customHeight="1">
      <c r="A91" s="39"/>
      <c r="B91" s="40"/>
      <c r="C91" s="226" t="s">
        <v>85</v>
      </c>
      <c r="D91" s="226" t="s">
        <v>148</v>
      </c>
      <c r="E91" s="227" t="s">
        <v>1019</v>
      </c>
      <c r="F91" s="228" t="s">
        <v>1020</v>
      </c>
      <c r="G91" s="229" t="s">
        <v>186</v>
      </c>
      <c r="H91" s="230">
        <v>1</v>
      </c>
      <c r="I91" s="231"/>
      <c r="J91" s="232">
        <f>ROUND(I91*H91,0)</f>
        <v>0</v>
      </c>
      <c r="K91" s="228" t="s">
        <v>20</v>
      </c>
      <c r="L91" s="233"/>
      <c r="M91" s="234" t="s">
        <v>20</v>
      </c>
      <c r="N91" s="235" t="s">
        <v>48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183</v>
      </c>
      <c r="AT91" s="224" t="s">
        <v>148</v>
      </c>
      <c r="AU91" s="224" t="s">
        <v>85</v>
      </c>
      <c r="AY91" s="18" t="s">
        <v>151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</v>
      </c>
      <c r="BK91" s="225">
        <f>ROUND(I91*H91,0)</f>
        <v>0</v>
      </c>
      <c r="BL91" s="18" t="s">
        <v>166</v>
      </c>
      <c r="BM91" s="224" t="s">
        <v>1021</v>
      </c>
    </row>
    <row r="92" s="2" customFormat="1" ht="24.15" customHeight="1">
      <c r="A92" s="39"/>
      <c r="B92" s="40"/>
      <c r="C92" s="226" t="s">
        <v>150</v>
      </c>
      <c r="D92" s="226" t="s">
        <v>148</v>
      </c>
      <c r="E92" s="227" t="s">
        <v>1022</v>
      </c>
      <c r="F92" s="228" t="s">
        <v>1023</v>
      </c>
      <c r="G92" s="229" t="s">
        <v>186</v>
      </c>
      <c r="H92" s="230">
        <v>6</v>
      </c>
      <c r="I92" s="231"/>
      <c r="J92" s="232">
        <f>ROUND(I92*H92,0)</f>
        <v>0</v>
      </c>
      <c r="K92" s="228" t="s">
        <v>20</v>
      </c>
      <c r="L92" s="233"/>
      <c r="M92" s="234" t="s">
        <v>20</v>
      </c>
      <c r="N92" s="235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187</v>
      </c>
      <c r="AT92" s="224" t="s">
        <v>148</v>
      </c>
      <c r="AU92" s="224" t="s">
        <v>85</v>
      </c>
      <c r="AY92" s="18" t="s">
        <v>151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</v>
      </c>
      <c r="BK92" s="225">
        <f>ROUND(I92*H92,0)</f>
        <v>0</v>
      </c>
      <c r="BL92" s="18" t="s">
        <v>187</v>
      </c>
      <c r="BM92" s="224" t="s">
        <v>1024</v>
      </c>
    </row>
    <row r="93" s="2" customFormat="1" ht="16.5" customHeight="1">
      <c r="A93" s="39"/>
      <c r="B93" s="40"/>
      <c r="C93" s="226" t="s">
        <v>166</v>
      </c>
      <c r="D93" s="226" t="s">
        <v>148</v>
      </c>
      <c r="E93" s="227" t="s">
        <v>1025</v>
      </c>
      <c r="F93" s="228" t="s">
        <v>1026</v>
      </c>
      <c r="G93" s="229" t="s">
        <v>186</v>
      </c>
      <c r="H93" s="230">
        <v>15</v>
      </c>
      <c r="I93" s="231"/>
      <c r="J93" s="232">
        <f>ROUND(I93*H93,0)</f>
        <v>0</v>
      </c>
      <c r="K93" s="228" t="s">
        <v>20</v>
      </c>
      <c r="L93" s="233"/>
      <c r="M93" s="234" t="s">
        <v>20</v>
      </c>
      <c r="N93" s="235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187</v>
      </c>
      <c r="AT93" s="224" t="s">
        <v>148</v>
      </c>
      <c r="AU93" s="224" t="s">
        <v>85</v>
      </c>
      <c r="AY93" s="18" t="s">
        <v>151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</v>
      </c>
      <c r="BK93" s="225">
        <f>ROUND(I93*H93,0)</f>
        <v>0</v>
      </c>
      <c r="BL93" s="18" t="s">
        <v>187</v>
      </c>
      <c r="BM93" s="224" t="s">
        <v>1027</v>
      </c>
    </row>
    <row r="94" s="2" customFormat="1" ht="21.75" customHeight="1">
      <c r="A94" s="39"/>
      <c r="B94" s="40"/>
      <c r="C94" s="226" t="s">
        <v>171</v>
      </c>
      <c r="D94" s="226" t="s">
        <v>148</v>
      </c>
      <c r="E94" s="227" t="s">
        <v>1028</v>
      </c>
      <c r="F94" s="228" t="s">
        <v>1029</v>
      </c>
      <c r="G94" s="229" t="s">
        <v>186</v>
      </c>
      <c r="H94" s="230">
        <v>3</v>
      </c>
      <c r="I94" s="231"/>
      <c r="J94" s="232">
        <f>ROUND(I94*H94,0)</f>
        <v>0</v>
      </c>
      <c r="K94" s="228" t="s">
        <v>20</v>
      </c>
      <c r="L94" s="233"/>
      <c r="M94" s="234" t="s">
        <v>20</v>
      </c>
      <c r="N94" s="235" t="s">
        <v>48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183</v>
      </c>
      <c r="AT94" s="224" t="s">
        <v>148</v>
      </c>
      <c r="AU94" s="224" t="s">
        <v>85</v>
      </c>
      <c r="AY94" s="18" t="s">
        <v>151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</v>
      </c>
      <c r="BK94" s="225">
        <f>ROUND(I94*H94,0)</f>
        <v>0</v>
      </c>
      <c r="BL94" s="18" t="s">
        <v>166</v>
      </c>
      <c r="BM94" s="224" t="s">
        <v>1030</v>
      </c>
    </row>
    <row r="95" s="2" customFormat="1" ht="21.75" customHeight="1">
      <c r="A95" s="39"/>
      <c r="B95" s="40"/>
      <c r="C95" s="226" t="s">
        <v>175</v>
      </c>
      <c r="D95" s="226" t="s">
        <v>148</v>
      </c>
      <c r="E95" s="227" t="s">
        <v>1031</v>
      </c>
      <c r="F95" s="228" t="s">
        <v>1032</v>
      </c>
      <c r="G95" s="229" t="s">
        <v>186</v>
      </c>
      <c r="H95" s="230">
        <v>3</v>
      </c>
      <c r="I95" s="231"/>
      <c r="J95" s="232">
        <f>ROUND(I95*H95,0)</f>
        <v>0</v>
      </c>
      <c r="K95" s="228" t="s">
        <v>20</v>
      </c>
      <c r="L95" s="233"/>
      <c r="M95" s="234" t="s">
        <v>20</v>
      </c>
      <c r="N95" s="235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187</v>
      </c>
      <c r="AT95" s="224" t="s">
        <v>148</v>
      </c>
      <c r="AU95" s="224" t="s">
        <v>85</v>
      </c>
      <c r="AY95" s="18" t="s">
        <v>151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</v>
      </c>
      <c r="BK95" s="225">
        <f>ROUND(I95*H95,0)</f>
        <v>0</v>
      </c>
      <c r="BL95" s="18" t="s">
        <v>187</v>
      </c>
      <c r="BM95" s="224" t="s">
        <v>1033</v>
      </c>
    </row>
    <row r="96" s="2" customFormat="1" ht="21.75" customHeight="1">
      <c r="A96" s="39"/>
      <c r="B96" s="40"/>
      <c r="C96" s="226" t="s">
        <v>179</v>
      </c>
      <c r="D96" s="226" t="s">
        <v>148</v>
      </c>
      <c r="E96" s="227" t="s">
        <v>1034</v>
      </c>
      <c r="F96" s="228" t="s">
        <v>1035</v>
      </c>
      <c r="G96" s="229" t="s">
        <v>186</v>
      </c>
      <c r="H96" s="230">
        <v>12</v>
      </c>
      <c r="I96" s="231"/>
      <c r="J96" s="232">
        <f>ROUND(I96*H96,0)</f>
        <v>0</v>
      </c>
      <c r="K96" s="228" t="s">
        <v>20</v>
      </c>
      <c r="L96" s="233"/>
      <c r="M96" s="268" t="s">
        <v>20</v>
      </c>
      <c r="N96" s="269" t="s">
        <v>48</v>
      </c>
      <c r="O96" s="261"/>
      <c r="P96" s="262">
        <f>O96*H96</f>
        <v>0</v>
      </c>
      <c r="Q96" s="262">
        <v>0</v>
      </c>
      <c r="R96" s="262">
        <f>Q96*H96</f>
        <v>0</v>
      </c>
      <c r="S96" s="262">
        <v>0</v>
      </c>
      <c r="T96" s="26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187</v>
      </c>
      <c r="AT96" s="224" t="s">
        <v>148</v>
      </c>
      <c r="AU96" s="224" t="s">
        <v>85</v>
      </c>
      <c r="AY96" s="18" t="s">
        <v>151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</v>
      </c>
      <c r="BK96" s="225">
        <f>ROUND(I96*H96,0)</f>
        <v>0</v>
      </c>
      <c r="BL96" s="18" t="s">
        <v>187</v>
      </c>
      <c r="BM96" s="224" t="s">
        <v>1036</v>
      </c>
    </row>
    <row r="97" s="2" customFormat="1" ht="6.96" customHeight="1">
      <c r="A97" s="3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45"/>
      <c r="M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</sheetData>
  <sheetProtection sheet="1" autoFilter="0" formatColumns="0" formatRows="0" objects="1" scenarios="1" spinCount="100000" saltValue="xKNzCjGGUBsC20zv7gaeHA4sL0AKSLn7ZCrXDcy+gCekQKBpxQwDYSWI86CGOuvtCJT2pn5bO5EVvFgtCAlCdQ==" hashValue="ERpfA8g+g7F2PaeRY6+wQB1zVG/tw9yxpv39izL6KEXWeZ8JcK+hnt62jH7wIsLOyAfRo32136+vejaXA5P9mg==" algorithmName="SHA-512" password="CCF2"/>
  <autoFilter ref="C86:K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Simona Králová</dc:creator>
  <cp:lastModifiedBy>Simona Králová</cp:lastModifiedBy>
  <dcterms:created xsi:type="dcterms:W3CDTF">2023-02-17T10:11:28Z</dcterms:created>
  <dcterms:modified xsi:type="dcterms:W3CDTF">2023-02-17T10:11:40Z</dcterms:modified>
</cp:coreProperties>
</file>